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9.xml" ContentType="application/vnd.ms-office.chartcolorstyle+xml"/>
  <Override PartName="/xl/charts/style9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6660" windowHeight="9460" tabRatio="809" activeTab="1"/>
  </bookViews>
  <sheets>
    <sheet name="score" sheetId="1" r:id="rId1"/>
    <sheet name="KF_29_dur+rat" sheetId="3" r:id="rId2"/>
    <sheet name="diag dur sec 14" sheetId="12" r:id="rId3"/>
    <sheet name="diag dur sec 8" sheetId="22" r:id="rId4"/>
    <sheet name="perc sec 14" sheetId="10" r:id="rId5"/>
    <sheet name="perc sec 8" sheetId="24" r:id="rId6"/>
    <sheet name="dur rel dev  (%) 14" sheetId="19" r:id="rId7"/>
    <sheet name="dur sec rel dev  (%) 8" sheetId="23" r:id="rId8"/>
    <sheet name="perc dev 14" sheetId="20" r:id="rId9"/>
    <sheet name="perc dev 8" sheetId="25" r:id="rId10"/>
  </sheets>
  <definedNames>
    <definedName name="_xlnm._FilterDatabase" localSheetId="0" hidden="1">score!$E$1:$E$19</definedName>
    <definedName name="AP_29" localSheetId="1">'KF_29_dur+rat'!$AH$81:$AH$96</definedName>
    <definedName name="Arnold_Pogossian_2006__live_DVD__29_dur" localSheetId="1">'KF_29_dur+rat'!$AJ$81:$AJ$96</definedName>
    <definedName name="BK_2005_32_dur" localSheetId="1">'KF_29_dur+rat'!$BE$3:$BE$24</definedName>
    <definedName name="BK_29" localSheetId="1">'KF_29_dur+rat'!$AI$81:$AI$96</definedName>
    <definedName name="CK_1990_32_dur" localSheetId="1">'KF_29_dur+rat'!$AA$2:$AA$19</definedName>
    <definedName name="CK_29" localSheetId="1">'KF_29_dur+rat'!$AC$81:$AC$96</definedName>
    <definedName name="CK87_29" localSheetId="1">'KF_29_dur+rat'!$AB$81:$AB$96</definedName>
    <definedName name="Kammer_Widmann_2017_29_Abschnitte_Dauern" localSheetId="1">'KF_29_dur+rat'!$AM$81:$AM$96</definedName>
    <definedName name="KO_29" localSheetId="1">'KF_29_dur+rat'!$AE$81:$AE$96</definedName>
    <definedName name="KO_94_29" localSheetId="1">'KF_29_dur+rat'!$AD$81:$AD$96</definedName>
    <definedName name="Melzer_Stark_2017_Wien_modern_29_dur" localSheetId="1">'KF_29_dur+rat'!$AN$81:$AN$96</definedName>
    <definedName name="MS_29" localSheetId="1">'KF_29_dur+rat'!$AK$81:$AK$96</definedName>
    <definedName name="MS13_29" localSheetId="1">'KF_29_dur+rat'!$AL$81:$AL$96</definedName>
    <definedName name="MS19_29" localSheetId="1">'KF_29_dur+rat'!$AO$81:$AO$96</definedName>
    <definedName name="PK_29" localSheetId="1">'KF_29_dur+rat'!$AG$81:$AG$96</definedName>
    <definedName name="WS_29" localSheetId="1">'KF_29_dur+rat'!$AF$81:$AF$96</definedName>
  </definedNames>
  <calcPr calcId="145621" concurrentCalc="0"/>
</workbook>
</file>

<file path=xl/calcChain.xml><?xml version="1.0" encoding="utf-8"?>
<calcChain xmlns="http://schemas.openxmlformats.org/spreadsheetml/2006/main">
  <c r="C21" i="3" l="1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B28" i="3"/>
  <c r="B29" i="3"/>
  <c r="B30" i="3"/>
  <c r="B27" i="3"/>
  <c r="AD2" i="3"/>
  <c r="AE2" i="3"/>
  <c r="AF2" i="3"/>
  <c r="AG2" i="3"/>
  <c r="AH2" i="3"/>
  <c r="AI2" i="3"/>
  <c r="AJ2" i="3"/>
  <c r="AK2" i="3"/>
  <c r="AL2" i="3"/>
  <c r="AM2" i="3"/>
  <c r="AN2" i="3"/>
  <c r="AO2" i="3"/>
  <c r="AD3" i="3"/>
  <c r="AE3" i="3"/>
  <c r="AF3" i="3"/>
  <c r="AG3" i="3"/>
  <c r="AH3" i="3"/>
  <c r="AI3" i="3"/>
  <c r="AJ3" i="3"/>
  <c r="AK3" i="3"/>
  <c r="AL3" i="3"/>
  <c r="AM3" i="3"/>
  <c r="AN3" i="3"/>
  <c r="AO3" i="3"/>
  <c r="AD4" i="3"/>
  <c r="AE4" i="3"/>
  <c r="AF4" i="3"/>
  <c r="AG4" i="3"/>
  <c r="AH4" i="3"/>
  <c r="AI4" i="3"/>
  <c r="AJ4" i="3"/>
  <c r="AK4" i="3"/>
  <c r="AL4" i="3"/>
  <c r="AL46" i="3"/>
  <c r="AM4" i="3"/>
  <c r="AN4" i="3"/>
  <c r="AO4" i="3"/>
  <c r="AD5" i="3"/>
  <c r="AE5" i="3"/>
  <c r="AF5" i="3"/>
  <c r="AG5" i="3"/>
  <c r="AH5" i="3"/>
  <c r="AI5" i="3"/>
  <c r="AJ5" i="3"/>
  <c r="AK5" i="3"/>
  <c r="AL5" i="3"/>
  <c r="AM5" i="3"/>
  <c r="AN5" i="3"/>
  <c r="AO5" i="3"/>
  <c r="AD6" i="3"/>
  <c r="AE6" i="3"/>
  <c r="AF6" i="3"/>
  <c r="AG6" i="3"/>
  <c r="AH6" i="3"/>
  <c r="AI6" i="3"/>
  <c r="AJ6" i="3"/>
  <c r="AK6" i="3"/>
  <c r="AL6" i="3"/>
  <c r="AM6" i="3"/>
  <c r="AM48" i="3"/>
  <c r="AN6" i="3"/>
  <c r="AO6" i="3"/>
  <c r="AD7" i="3"/>
  <c r="AE7" i="3"/>
  <c r="AF7" i="3"/>
  <c r="AG7" i="3"/>
  <c r="AH7" i="3"/>
  <c r="AI7" i="3"/>
  <c r="AJ7" i="3"/>
  <c r="AK7" i="3"/>
  <c r="AL7" i="3"/>
  <c r="AM7" i="3"/>
  <c r="AM49" i="3"/>
  <c r="AN7" i="3"/>
  <c r="AO7" i="3"/>
  <c r="AD8" i="3"/>
  <c r="AE8" i="3"/>
  <c r="AF8" i="3"/>
  <c r="AG8" i="3"/>
  <c r="AH8" i="3"/>
  <c r="AI8" i="3"/>
  <c r="AJ8" i="3"/>
  <c r="AK8" i="3"/>
  <c r="AL8" i="3"/>
  <c r="AL50" i="3"/>
  <c r="AM8" i="3"/>
  <c r="AN8" i="3"/>
  <c r="AO8" i="3"/>
  <c r="AD9" i="3"/>
  <c r="AE9" i="3"/>
  <c r="AF9" i="3"/>
  <c r="AG9" i="3"/>
  <c r="AH9" i="3"/>
  <c r="AI9" i="3"/>
  <c r="AJ9" i="3"/>
  <c r="AK9" i="3"/>
  <c r="AL9" i="3"/>
  <c r="AM9" i="3"/>
  <c r="AN9" i="3"/>
  <c r="AO9" i="3"/>
  <c r="AD10" i="3"/>
  <c r="AE10" i="3"/>
  <c r="AF10" i="3"/>
  <c r="AG10" i="3"/>
  <c r="AH10" i="3"/>
  <c r="AI10" i="3"/>
  <c r="AJ10" i="3"/>
  <c r="AJ52" i="3"/>
  <c r="AK10" i="3"/>
  <c r="AL10" i="3"/>
  <c r="AM10" i="3"/>
  <c r="AN10" i="3"/>
  <c r="AO10" i="3"/>
  <c r="AD11" i="3"/>
  <c r="AE11" i="3"/>
  <c r="AF11" i="3"/>
  <c r="AG11" i="3"/>
  <c r="AH11" i="3"/>
  <c r="AI11" i="3"/>
  <c r="AJ11" i="3"/>
  <c r="AK11" i="3"/>
  <c r="AL11" i="3"/>
  <c r="AM11" i="3"/>
  <c r="AM53" i="3"/>
  <c r="AN11" i="3"/>
  <c r="AO11" i="3"/>
  <c r="AD12" i="3"/>
  <c r="AE12" i="3"/>
  <c r="AF12" i="3"/>
  <c r="AG12" i="3"/>
  <c r="AH12" i="3"/>
  <c r="AI12" i="3"/>
  <c r="AJ12" i="3"/>
  <c r="AK12" i="3"/>
  <c r="AL12" i="3"/>
  <c r="AL54" i="3"/>
  <c r="AM12" i="3"/>
  <c r="AN12" i="3"/>
  <c r="AO12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D14" i="3"/>
  <c r="AE14" i="3"/>
  <c r="AF14" i="3"/>
  <c r="AG14" i="3"/>
  <c r="AH14" i="3"/>
  <c r="AI14" i="3"/>
  <c r="AJ14" i="3"/>
  <c r="AJ56" i="3"/>
  <c r="AK14" i="3"/>
  <c r="AL14" i="3"/>
  <c r="AM14" i="3"/>
  <c r="AN14" i="3"/>
  <c r="AO14" i="3"/>
  <c r="AD15" i="3"/>
  <c r="AE15" i="3"/>
  <c r="AF15" i="3"/>
  <c r="AG15" i="3"/>
  <c r="AH15" i="3"/>
  <c r="AI15" i="3"/>
  <c r="AJ15" i="3"/>
  <c r="AK15" i="3"/>
  <c r="AL15" i="3"/>
  <c r="AM15" i="3"/>
  <c r="AM57" i="3"/>
  <c r="AN15" i="3"/>
  <c r="AO15" i="3"/>
  <c r="AD16" i="3"/>
  <c r="AE16" i="3"/>
  <c r="AF16" i="3"/>
  <c r="AG16" i="3"/>
  <c r="AH16" i="3"/>
  <c r="AI16" i="3"/>
  <c r="AJ16" i="3"/>
  <c r="AK16" i="3"/>
  <c r="AK58" i="3"/>
  <c r="AL16" i="3"/>
  <c r="AM16" i="3"/>
  <c r="AN16" i="3"/>
  <c r="AO16" i="3"/>
  <c r="D13" i="1"/>
  <c r="D10" i="1"/>
  <c r="D2" i="1"/>
  <c r="AB3" i="3"/>
  <c r="AC3" i="3"/>
  <c r="AB4" i="3"/>
  <c r="AC4" i="3"/>
  <c r="AB5" i="3"/>
  <c r="AC5" i="3"/>
  <c r="AB6" i="3"/>
  <c r="AC6" i="3"/>
  <c r="AB7" i="3"/>
  <c r="AC7" i="3"/>
  <c r="AB8" i="3"/>
  <c r="AC8" i="3"/>
  <c r="AB9" i="3"/>
  <c r="AC9" i="3"/>
  <c r="AB10" i="3"/>
  <c r="AC10" i="3"/>
  <c r="AB11" i="3"/>
  <c r="AC11" i="3"/>
  <c r="AB12" i="3"/>
  <c r="AC12" i="3"/>
  <c r="AB13" i="3"/>
  <c r="AC13" i="3"/>
  <c r="AB14" i="3"/>
  <c r="AC14" i="3"/>
  <c r="AB15" i="3"/>
  <c r="AC15" i="3"/>
  <c r="AB16" i="3"/>
  <c r="AC16" i="3"/>
  <c r="AC2" i="3"/>
  <c r="D17" i="1"/>
  <c r="E13" i="1"/>
  <c r="B17" i="1"/>
  <c r="C9" i="1"/>
  <c r="E10" i="1"/>
  <c r="C16" i="1"/>
  <c r="C15" i="1"/>
  <c r="C14" i="1"/>
  <c r="C13" i="1"/>
  <c r="C11" i="1"/>
  <c r="C12" i="1"/>
  <c r="C10" i="1"/>
  <c r="C8" i="1"/>
  <c r="C4" i="1"/>
  <c r="C6" i="1"/>
  <c r="C7" i="1"/>
  <c r="C2" i="1"/>
  <c r="C3" i="1"/>
  <c r="C5" i="1"/>
  <c r="C17" i="1"/>
  <c r="E2" i="1"/>
  <c r="E17" i="1"/>
  <c r="AB2" i="3"/>
  <c r="AP7" i="3"/>
  <c r="AB68" i="3"/>
  <c r="AQ7" i="3"/>
  <c r="AQ49" i="3"/>
  <c r="AR7" i="3"/>
  <c r="AR49" i="3"/>
  <c r="AO45" i="3"/>
  <c r="AC56" i="3"/>
  <c r="AT14" i="3"/>
  <c r="AU14" i="3"/>
  <c r="AU56" i="3"/>
  <c r="AV14" i="3"/>
  <c r="AV56" i="3"/>
  <c r="AC52" i="3"/>
  <c r="AU10" i="3"/>
  <c r="AU52" i="3"/>
  <c r="AV10" i="3"/>
  <c r="AV52" i="3"/>
  <c r="AT10" i="3"/>
  <c r="AC48" i="3"/>
  <c r="AT6" i="3"/>
  <c r="AU6" i="3"/>
  <c r="AU48" i="3"/>
  <c r="AV6" i="3"/>
  <c r="AV48" i="3"/>
  <c r="AJ58" i="3"/>
  <c r="AN57" i="3"/>
  <c r="AF57" i="3"/>
  <c r="AN55" i="3"/>
  <c r="AF55" i="3"/>
  <c r="AJ54" i="3"/>
  <c r="AN53" i="3"/>
  <c r="AF53" i="3"/>
  <c r="AN51" i="3"/>
  <c r="AF51" i="3"/>
  <c r="AJ50" i="3"/>
  <c r="AN49" i="3"/>
  <c r="AF49" i="3"/>
  <c r="AJ48" i="3"/>
  <c r="AN47" i="3"/>
  <c r="AF47" i="3"/>
  <c r="AJ46" i="3"/>
  <c r="AN45" i="3"/>
  <c r="AF45" i="3"/>
  <c r="AJ44" i="3"/>
  <c r="AO57" i="3"/>
  <c r="AG57" i="3"/>
  <c r="AK56" i="3"/>
  <c r="AO53" i="3"/>
  <c r="AK52" i="3"/>
  <c r="AG51" i="3"/>
  <c r="AK50" i="3"/>
  <c r="AG49" i="3"/>
  <c r="AK48" i="3"/>
  <c r="AP14" i="3"/>
  <c r="AC75" i="3"/>
  <c r="AQ14" i="3"/>
  <c r="AQ56" i="3"/>
  <c r="AR14" i="3"/>
  <c r="AR56" i="3"/>
  <c r="AP10" i="3"/>
  <c r="AK71" i="3"/>
  <c r="AQ10" i="3"/>
  <c r="AQ52" i="3"/>
  <c r="AR10" i="3"/>
  <c r="AR52" i="3"/>
  <c r="AP6" i="3"/>
  <c r="AC67" i="3"/>
  <c r="AQ6" i="3"/>
  <c r="AQ48" i="3"/>
  <c r="AR6" i="3"/>
  <c r="AR48" i="3"/>
  <c r="AI58" i="3"/>
  <c r="AE57" i="3"/>
  <c r="AI56" i="3"/>
  <c r="AM55" i="3"/>
  <c r="AE55" i="3"/>
  <c r="AI54" i="3"/>
  <c r="AE53" i="3"/>
  <c r="AI52" i="3"/>
  <c r="AM51" i="3"/>
  <c r="AE51" i="3"/>
  <c r="AI50" i="3"/>
  <c r="AE49" i="3"/>
  <c r="AI48" i="3"/>
  <c r="AM47" i="3"/>
  <c r="AE47" i="3"/>
  <c r="AI46" i="3"/>
  <c r="AM45" i="3"/>
  <c r="AE45" i="3"/>
  <c r="AI44" i="3"/>
  <c r="AG45" i="3"/>
  <c r="AC55" i="3"/>
  <c r="AU13" i="3"/>
  <c r="AU55" i="3"/>
  <c r="AV13" i="3"/>
  <c r="AV55" i="3"/>
  <c r="AT13" i="3"/>
  <c r="AC51" i="3"/>
  <c r="AU9" i="3"/>
  <c r="AU51" i="3"/>
  <c r="AV9" i="3"/>
  <c r="AV51" i="3"/>
  <c r="AT9" i="3"/>
  <c r="AC47" i="3"/>
  <c r="AU5" i="3"/>
  <c r="AU47" i="3"/>
  <c r="AV5" i="3"/>
  <c r="AV47" i="3"/>
  <c r="AT5" i="3"/>
  <c r="AH58" i="3"/>
  <c r="AL57" i="3"/>
  <c r="AD57" i="3"/>
  <c r="AH56" i="3"/>
  <c r="AL55" i="3"/>
  <c r="AD55" i="3"/>
  <c r="AH54" i="3"/>
  <c r="AL53" i="3"/>
  <c r="AD53" i="3"/>
  <c r="AH52" i="3"/>
  <c r="AL51" i="3"/>
  <c r="AD51" i="3"/>
  <c r="AH50" i="3"/>
  <c r="AL49" i="3"/>
  <c r="AD49" i="3"/>
  <c r="AH48" i="3"/>
  <c r="AL47" i="3"/>
  <c r="AD47" i="3"/>
  <c r="AH46" i="3"/>
  <c r="AL45" i="3"/>
  <c r="AD45" i="3"/>
  <c r="AH44" i="3"/>
  <c r="AP3" i="3"/>
  <c r="AO64" i="3"/>
  <c r="AQ3" i="3"/>
  <c r="AQ45" i="3"/>
  <c r="AR3" i="3"/>
  <c r="AR45" i="3"/>
  <c r="AO55" i="3"/>
  <c r="AG53" i="3"/>
  <c r="AO51" i="3"/>
  <c r="AO47" i="3"/>
  <c r="AR2" i="3"/>
  <c r="AR44" i="3"/>
  <c r="AQ2" i="3"/>
  <c r="AQ44" i="3"/>
  <c r="AP2" i="3"/>
  <c r="AS2" i="3"/>
  <c r="AS44" i="3"/>
  <c r="AC44" i="3"/>
  <c r="AV2" i="3"/>
  <c r="AV44" i="3"/>
  <c r="AU2" i="3"/>
  <c r="AU44" i="3"/>
  <c r="AT2" i="3"/>
  <c r="AT44" i="3"/>
  <c r="AP13" i="3"/>
  <c r="AC74" i="3"/>
  <c r="AR13" i="3"/>
  <c r="AR55" i="3"/>
  <c r="AQ13" i="3"/>
  <c r="AQ55" i="3"/>
  <c r="AQ9" i="3"/>
  <c r="AQ51" i="3"/>
  <c r="AP9" i="3"/>
  <c r="AN70" i="3"/>
  <c r="AR9" i="3"/>
  <c r="AR51" i="3"/>
  <c r="AQ5" i="3"/>
  <c r="AQ47" i="3"/>
  <c r="AP5" i="3"/>
  <c r="AN66" i="3"/>
  <c r="AR5" i="3"/>
  <c r="AR47" i="3"/>
  <c r="AO58" i="3"/>
  <c r="AG58" i="3"/>
  <c r="AK57" i="3"/>
  <c r="AO56" i="3"/>
  <c r="AG56" i="3"/>
  <c r="AK55" i="3"/>
  <c r="AO54" i="3"/>
  <c r="AK53" i="3"/>
  <c r="AO52" i="3"/>
  <c r="AK51" i="3"/>
  <c r="AO50" i="3"/>
  <c r="AG50" i="3"/>
  <c r="AK49" i="3"/>
  <c r="AO48" i="3"/>
  <c r="AG48" i="3"/>
  <c r="AK47" i="3"/>
  <c r="AO46" i="3"/>
  <c r="AK45" i="3"/>
  <c r="AO44" i="3"/>
  <c r="AK46" i="3"/>
  <c r="AC58" i="3"/>
  <c r="AT16" i="3"/>
  <c r="AU16" i="3"/>
  <c r="AU58" i="3"/>
  <c r="AV16" i="3"/>
  <c r="AV58" i="3"/>
  <c r="AC54" i="3"/>
  <c r="AT12" i="3"/>
  <c r="AU12" i="3"/>
  <c r="AU54" i="3"/>
  <c r="AV12" i="3"/>
  <c r="AV54" i="3"/>
  <c r="AC50" i="3"/>
  <c r="AT8" i="3"/>
  <c r="AU8" i="3"/>
  <c r="AU50" i="3"/>
  <c r="AV8" i="3"/>
  <c r="AV50" i="3"/>
  <c r="AC46" i="3"/>
  <c r="AT4" i="3"/>
  <c r="AU4" i="3"/>
  <c r="AU46" i="3"/>
  <c r="AV4" i="3"/>
  <c r="AV46" i="3"/>
  <c r="AN58" i="3"/>
  <c r="AF58" i="3"/>
  <c r="AJ57" i="3"/>
  <c r="AN56" i="3"/>
  <c r="AF56" i="3"/>
  <c r="AJ55" i="3"/>
  <c r="AN54" i="3"/>
  <c r="AF54" i="3"/>
  <c r="AJ53" i="3"/>
  <c r="AN52" i="3"/>
  <c r="AF52" i="3"/>
  <c r="AJ51" i="3"/>
  <c r="AN50" i="3"/>
  <c r="AF50" i="3"/>
  <c r="AJ49" i="3"/>
  <c r="AN48" i="3"/>
  <c r="AF48" i="3"/>
  <c r="AJ47" i="3"/>
  <c r="AN46" i="3"/>
  <c r="AF46" i="3"/>
  <c r="AJ45" i="3"/>
  <c r="AN44" i="3"/>
  <c r="AF44" i="3"/>
  <c r="AP11" i="3"/>
  <c r="AF72" i="3"/>
  <c r="AQ11" i="3"/>
  <c r="AQ53" i="3"/>
  <c r="AR11" i="3"/>
  <c r="AR53" i="3"/>
  <c r="AG55" i="3"/>
  <c r="AG47" i="3"/>
  <c r="AR16" i="3"/>
  <c r="AR58" i="3"/>
  <c r="AP16" i="3"/>
  <c r="AO77" i="3"/>
  <c r="AQ16" i="3"/>
  <c r="AQ58" i="3"/>
  <c r="AR12" i="3"/>
  <c r="AR54" i="3"/>
  <c r="AP12" i="3"/>
  <c r="AI73" i="3"/>
  <c r="AQ12" i="3"/>
  <c r="AQ54" i="3"/>
  <c r="AR8" i="3"/>
  <c r="AR50" i="3"/>
  <c r="AP8" i="3"/>
  <c r="AD69" i="3"/>
  <c r="AQ8" i="3"/>
  <c r="AQ50" i="3"/>
  <c r="AR4" i="3"/>
  <c r="AR46" i="3"/>
  <c r="AP4" i="3"/>
  <c r="AJ65" i="3"/>
  <c r="AQ4" i="3"/>
  <c r="AQ46" i="3"/>
  <c r="AM58" i="3"/>
  <c r="AE58" i="3"/>
  <c r="AI57" i="3"/>
  <c r="AM56" i="3"/>
  <c r="AE56" i="3"/>
  <c r="AI55" i="3"/>
  <c r="AM54" i="3"/>
  <c r="AE54" i="3"/>
  <c r="AI53" i="3"/>
  <c r="AM52" i="3"/>
  <c r="AE52" i="3"/>
  <c r="AI51" i="3"/>
  <c r="AM50" i="3"/>
  <c r="AE50" i="3"/>
  <c r="AI49" i="3"/>
  <c r="AE48" i="3"/>
  <c r="AI47" i="3"/>
  <c r="AM46" i="3"/>
  <c r="AE46" i="3"/>
  <c r="AI45" i="3"/>
  <c r="AM44" i="3"/>
  <c r="AE44" i="3"/>
  <c r="AP15" i="3"/>
  <c r="AI76" i="3"/>
  <c r="AQ15" i="3"/>
  <c r="AQ57" i="3"/>
  <c r="AR15" i="3"/>
  <c r="AR57" i="3"/>
  <c r="AK54" i="3"/>
  <c r="AO49" i="3"/>
  <c r="AC57" i="3"/>
  <c r="AT15" i="3"/>
  <c r="AV15" i="3"/>
  <c r="AV57" i="3"/>
  <c r="AU15" i="3"/>
  <c r="AU57" i="3"/>
  <c r="AC53" i="3"/>
  <c r="AV11" i="3"/>
  <c r="AV53" i="3"/>
  <c r="AT11" i="3"/>
  <c r="AU11" i="3"/>
  <c r="AU53" i="3"/>
  <c r="AC49" i="3"/>
  <c r="AT7" i="3"/>
  <c r="AU7" i="3"/>
  <c r="AU49" i="3"/>
  <c r="AV7" i="3"/>
  <c r="AV49" i="3"/>
  <c r="AC68" i="3"/>
  <c r="AT3" i="3"/>
  <c r="AU3" i="3"/>
  <c r="AU45" i="3"/>
  <c r="AV3" i="3"/>
  <c r="AV45" i="3"/>
  <c r="AL58" i="3"/>
  <c r="AD58" i="3"/>
  <c r="AH57" i="3"/>
  <c r="AL56" i="3"/>
  <c r="AD56" i="3"/>
  <c r="AH55" i="3"/>
  <c r="AD54" i="3"/>
  <c r="AH53" i="3"/>
  <c r="AL52" i="3"/>
  <c r="AD52" i="3"/>
  <c r="AH51" i="3"/>
  <c r="AD50" i="3"/>
  <c r="AH49" i="3"/>
  <c r="AL48" i="3"/>
  <c r="AD48" i="3"/>
  <c r="AH47" i="3"/>
  <c r="AD46" i="3"/>
  <c r="AH45" i="3"/>
  <c r="AL44" i="3"/>
  <c r="AD44" i="3"/>
  <c r="AB52" i="3"/>
  <c r="AB54" i="3"/>
  <c r="AB53" i="3"/>
  <c r="AB49" i="3"/>
  <c r="AB44" i="3"/>
  <c r="AB55" i="3"/>
  <c r="AB51" i="3"/>
  <c r="AB47" i="3"/>
  <c r="AB56" i="3"/>
  <c r="AB48" i="3"/>
  <c r="AB58" i="3"/>
  <c r="AB50" i="3"/>
  <c r="AB46" i="3"/>
  <c r="AB57" i="3"/>
  <c r="AB45" i="3"/>
  <c r="AG54" i="3"/>
  <c r="AG52" i="3"/>
  <c r="AG46" i="3"/>
  <c r="AG17" i="3"/>
  <c r="AG37" i="3"/>
  <c r="AG44" i="3"/>
  <c r="C2" i="3"/>
  <c r="AC45" i="3"/>
  <c r="K2" i="3"/>
  <c r="AK44" i="3"/>
  <c r="G3" i="3"/>
  <c r="AI17" i="3"/>
  <c r="AI25" i="3"/>
  <c r="J4" i="3"/>
  <c r="N3" i="3"/>
  <c r="F3" i="3"/>
  <c r="N2" i="3"/>
  <c r="AN17" i="3"/>
  <c r="AN23" i="3"/>
  <c r="F2" i="3"/>
  <c r="AF17" i="3"/>
  <c r="AF26" i="3"/>
  <c r="C3" i="3"/>
  <c r="J2" i="3"/>
  <c r="AB17" i="3"/>
  <c r="B2" i="3"/>
  <c r="B3" i="3"/>
  <c r="C4" i="3"/>
  <c r="AC17" i="3"/>
  <c r="B4" i="3"/>
  <c r="AM17" i="3"/>
  <c r="AM34" i="3"/>
  <c r="M2" i="3"/>
  <c r="AE17" i="3"/>
  <c r="E2" i="3"/>
  <c r="O3" i="3"/>
  <c r="L3" i="3"/>
  <c r="D3" i="3"/>
  <c r="AL17" i="3"/>
  <c r="AD17" i="3"/>
  <c r="O4" i="3"/>
  <c r="G4" i="3"/>
  <c r="K3" i="3"/>
  <c r="AK17" i="3"/>
  <c r="AK32" i="3"/>
  <c r="N4" i="3"/>
  <c r="F4" i="3"/>
  <c r="J3" i="3"/>
  <c r="AJ17" i="3"/>
  <c r="I4" i="3"/>
  <c r="E3" i="3"/>
  <c r="M4" i="3"/>
  <c r="E4" i="3"/>
  <c r="I3" i="3"/>
  <c r="I2" i="3"/>
  <c r="M3" i="3"/>
  <c r="L4" i="3"/>
  <c r="D4" i="3"/>
  <c r="H3" i="3"/>
  <c r="AH17" i="3"/>
  <c r="AH23" i="3"/>
  <c r="H2" i="3"/>
  <c r="H4" i="3"/>
  <c r="D2" i="3"/>
  <c r="K4" i="3"/>
  <c r="O2" i="3"/>
  <c r="G2" i="3"/>
  <c r="L2" i="3"/>
  <c r="AO17" i="3"/>
  <c r="AN34" i="3"/>
  <c r="AL71" i="3"/>
  <c r="AE75" i="3"/>
  <c r="AN75" i="3"/>
  <c r="AD75" i="3"/>
  <c r="AL75" i="3"/>
  <c r="AG75" i="3"/>
  <c r="AC64" i="3"/>
  <c r="AH64" i="3"/>
  <c r="AE71" i="3"/>
  <c r="AD71" i="3"/>
  <c r="AN71" i="3"/>
  <c r="AM77" i="3"/>
  <c r="AJ70" i="3"/>
  <c r="AI75" i="3"/>
  <c r="AI23" i="3"/>
  <c r="AH75" i="3"/>
  <c r="AN26" i="3"/>
  <c r="AN36" i="3"/>
  <c r="AL77" i="3"/>
  <c r="AK66" i="3"/>
  <c r="AG71" i="3"/>
  <c r="AO75" i="3"/>
  <c r="AH71" i="3"/>
  <c r="AK73" i="3"/>
  <c r="AO71" i="3"/>
  <c r="AI66" i="3"/>
  <c r="AD77" i="3"/>
  <c r="AO63" i="3"/>
  <c r="AI71" i="3"/>
  <c r="AS14" i="3"/>
  <c r="AS56" i="3"/>
  <c r="AI26" i="3"/>
  <c r="AN27" i="3"/>
  <c r="AI28" i="3"/>
  <c r="AB63" i="3"/>
  <c r="AL63" i="3"/>
  <c r="AM63" i="3"/>
  <c r="AI68" i="3"/>
  <c r="AM71" i="3"/>
  <c r="AI74" i="3"/>
  <c r="AI72" i="3"/>
  <c r="AE68" i="3"/>
  <c r="AD73" i="3"/>
  <c r="AD65" i="3"/>
  <c r="AI70" i="3"/>
  <c r="AE73" i="3"/>
  <c r="AM75" i="3"/>
  <c r="AF63" i="3"/>
  <c r="AF71" i="3"/>
  <c r="AF75" i="3"/>
  <c r="AG63" i="3"/>
  <c r="AD68" i="3"/>
  <c r="AI33" i="3"/>
  <c r="AD63" i="3"/>
  <c r="AH66" i="3"/>
  <c r="AE63" i="3"/>
  <c r="AM73" i="3"/>
  <c r="AG66" i="3"/>
  <c r="AN63" i="3"/>
  <c r="AJ68" i="3"/>
  <c r="AB65" i="3"/>
  <c r="AH68" i="3"/>
  <c r="AM65" i="3"/>
  <c r="AG74" i="3"/>
  <c r="AG68" i="3"/>
  <c r="AF68" i="3"/>
  <c r="AH72" i="3"/>
  <c r="AC72" i="3"/>
  <c r="AS16" i="3"/>
  <c r="AS58" i="3"/>
  <c r="AS11" i="3"/>
  <c r="AS53" i="3"/>
  <c r="AJ64" i="3"/>
  <c r="AN68" i="3"/>
  <c r="AH70" i="3"/>
  <c r="AS6" i="3"/>
  <c r="AS48" i="3"/>
  <c r="AS7" i="3"/>
  <c r="AS49" i="3"/>
  <c r="AL67" i="3"/>
  <c r="AH74" i="3"/>
  <c r="AE65" i="3"/>
  <c r="AB73" i="3"/>
  <c r="Y4" i="3"/>
  <c r="Y17" i="3"/>
  <c r="X4" i="3"/>
  <c r="X17" i="3"/>
  <c r="W4" i="3"/>
  <c r="W17" i="3"/>
  <c r="Q3" i="3"/>
  <c r="Q16" i="3"/>
  <c r="P3" i="3"/>
  <c r="P16" i="3"/>
  <c r="R3" i="3"/>
  <c r="R16" i="3"/>
  <c r="G16" i="3"/>
  <c r="R2" i="3"/>
  <c r="R15" i="3"/>
  <c r="Q2" i="3"/>
  <c r="Q15" i="3"/>
  <c r="P2" i="3"/>
  <c r="S2" i="3"/>
  <c r="S15" i="3"/>
  <c r="K15" i="3"/>
  <c r="C15" i="3"/>
  <c r="Y2" i="3"/>
  <c r="Y15" i="3"/>
  <c r="X2" i="3"/>
  <c r="X15" i="3"/>
  <c r="W2" i="3"/>
  <c r="W15" i="3"/>
  <c r="P4" i="3"/>
  <c r="P17" i="3"/>
  <c r="R4" i="3"/>
  <c r="R17" i="3"/>
  <c r="Q4" i="3"/>
  <c r="Q17" i="3"/>
  <c r="X3" i="3"/>
  <c r="X16" i="3"/>
  <c r="W3" i="3"/>
  <c r="W16" i="3"/>
  <c r="Y3" i="3"/>
  <c r="Y16" i="3"/>
  <c r="AI34" i="3"/>
  <c r="AD67" i="3"/>
  <c r="AH76" i="3"/>
  <c r="AK64" i="3"/>
  <c r="AH27" i="3"/>
  <c r="AG30" i="3"/>
  <c r="AO68" i="3"/>
  <c r="AS4" i="3"/>
  <c r="AS46" i="3"/>
  <c r="AS12" i="3"/>
  <c r="AS54" i="3"/>
  <c r="AK68" i="3"/>
  <c r="AH67" i="3"/>
  <c r="AI67" i="3"/>
  <c r="AF67" i="3"/>
  <c r="AB67" i="3"/>
  <c r="AC76" i="3"/>
  <c r="AI64" i="3"/>
  <c r="AE67" i="3"/>
  <c r="AH37" i="3"/>
  <c r="AE77" i="3"/>
  <c r="AN67" i="3"/>
  <c r="AG67" i="3"/>
  <c r="AK70" i="3"/>
  <c r="AL68" i="3"/>
  <c r="AK67" i="3"/>
  <c r="AO67" i="3"/>
  <c r="AU17" i="3"/>
  <c r="AU59" i="3"/>
  <c r="AV17" i="3"/>
  <c r="AV59" i="3"/>
  <c r="AT17" i="3"/>
  <c r="AL69" i="3"/>
  <c r="AP50" i="3"/>
  <c r="AC69" i="3"/>
  <c r="AW12" i="3"/>
  <c r="AW54" i="3"/>
  <c r="AT54" i="3"/>
  <c r="AG64" i="3"/>
  <c r="AI65" i="3"/>
  <c r="AM74" i="3"/>
  <c r="AO76" i="3"/>
  <c r="AF74" i="3"/>
  <c r="AJ77" i="3"/>
  <c r="AW10" i="3"/>
  <c r="AW52" i="3"/>
  <c r="AT52" i="3"/>
  <c r="AO23" i="3"/>
  <c r="AE31" i="3"/>
  <c r="AW15" i="3"/>
  <c r="AW57" i="3"/>
  <c r="AT57" i="3"/>
  <c r="AB76" i="3"/>
  <c r="AB72" i="3"/>
  <c r="AN69" i="3"/>
  <c r="AJ72" i="3"/>
  <c r="AN77" i="3"/>
  <c r="AG69" i="3"/>
  <c r="AS9" i="3"/>
  <c r="AS51" i="3"/>
  <c r="AP51" i="3"/>
  <c r="AO66" i="3"/>
  <c r="AB64" i="3"/>
  <c r="AL64" i="3"/>
  <c r="AD70" i="3"/>
  <c r="AL72" i="3"/>
  <c r="AC66" i="3"/>
  <c r="AJ71" i="3"/>
  <c r="AP52" i="3"/>
  <c r="AD59" i="3"/>
  <c r="AH26" i="3"/>
  <c r="AK77" i="3"/>
  <c r="AP58" i="3"/>
  <c r="AC77" i="3"/>
  <c r="AK72" i="3"/>
  <c r="AW5" i="3"/>
  <c r="AW47" i="3"/>
  <c r="AT47" i="3"/>
  <c r="AI63" i="3"/>
  <c r="AE66" i="3"/>
  <c r="AI69" i="3"/>
  <c r="AE72" i="3"/>
  <c r="AO72" i="3"/>
  <c r="AJ63" i="3"/>
  <c r="AF66" i="3"/>
  <c r="AN74" i="3"/>
  <c r="AL36" i="3"/>
  <c r="AM59" i="3"/>
  <c r="AF59" i="3"/>
  <c r="AW3" i="3"/>
  <c r="AW45" i="3"/>
  <c r="AT45" i="3"/>
  <c r="AW11" i="3"/>
  <c r="AW53" i="3"/>
  <c r="AT53" i="3"/>
  <c r="AM76" i="3"/>
  <c r="AP57" i="3"/>
  <c r="AL65" i="3"/>
  <c r="AP46" i="3"/>
  <c r="AF65" i="3"/>
  <c r="AF73" i="3"/>
  <c r="AC65" i="3"/>
  <c r="AW8" i="3"/>
  <c r="AW50" i="3"/>
  <c r="AT50" i="3"/>
  <c r="AO69" i="3"/>
  <c r="AB66" i="3"/>
  <c r="AO70" i="3"/>
  <c r="AH65" i="3"/>
  <c r="AL70" i="3"/>
  <c r="AH73" i="3"/>
  <c r="AD76" i="3"/>
  <c r="AW13" i="3"/>
  <c r="AW55" i="3"/>
  <c r="AT55" i="3"/>
  <c r="AB75" i="3"/>
  <c r="AH24" i="3"/>
  <c r="AH30" i="3"/>
  <c r="AB59" i="3"/>
  <c r="AP17" i="3"/>
  <c r="AQ17" i="3"/>
  <c r="AQ59" i="3"/>
  <c r="AR17" i="3"/>
  <c r="AR59" i="3"/>
  <c r="AG59" i="3"/>
  <c r="AE69" i="3"/>
  <c r="AM72" i="3"/>
  <c r="AP53" i="3"/>
  <c r="AG73" i="3"/>
  <c r="AS3" i="3"/>
  <c r="AS45" i="3"/>
  <c r="AP45" i="3"/>
  <c r="AE64" i="3"/>
  <c r="AM66" i="3"/>
  <c r="AE70" i="3"/>
  <c r="AE76" i="3"/>
  <c r="AM67" i="3"/>
  <c r="AP48" i="3"/>
  <c r="AK69" i="3"/>
  <c r="AK75" i="3"/>
  <c r="AF64" i="3"/>
  <c r="AJ69" i="3"/>
  <c r="AN72" i="3"/>
  <c r="AF76" i="3"/>
  <c r="AK59" i="3"/>
  <c r="AN24" i="3"/>
  <c r="AI24" i="3"/>
  <c r="AB69" i="3"/>
  <c r="AL73" i="3"/>
  <c r="AP54" i="3"/>
  <c r="AN65" i="3"/>
  <c r="AN73" i="3"/>
  <c r="AJ76" i="3"/>
  <c r="AC73" i="3"/>
  <c r="AW16" i="3"/>
  <c r="AW58" i="3"/>
  <c r="AT58" i="3"/>
  <c r="AO73" i="3"/>
  <c r="AK76" i="3"/>
  <c r="AS5" i="3"/>
  <c r="AS47" i="3"/>
  <c r="AP47" i="3"/>
  <c r="AS13" i="3"/>
  <c r="AS55" i="3"/>
  <c r="AP55" i="3"/>
  <c r="AC63" i="3"/>
  <c r="AP44" i="3"/>
  <c r="AG72" i="3"/>
  <c r="AH63" i="3"/>
  <c r="AD66" i="3"/>
  <c r="AD74" i="3"/>
  <c r="AL76" i="3"/>
  <c r="AS10" i="3"/>
  <c r="AS52" i="3"/>
  <c r="AW6" i="3"/>
  <c r="AW48" i="3"/>
  <c r="AT48" i="3"/>
  <c r="AH29" i="3"/>
  <c r="AJ23" i="3"/>
  <c r="AM69" i="3"/>
  <c r="AS8" i="3"/>
  <c r="AS50" i="3"/>
  <c r="AW4" i="3"/>
  <c r="AW46" i="3"/>
  <c r="AT46" i="3"/>
  <c r="AG65" i="3"/>
  <c r="AB74" i="3"/>
  <c r="AB23" i="3"/>
  <c r="AC70" i="3"/>
  <c r="AM64" i="3"/>
  <c r="AM70" i="3"/>
  <c r="AE74" i="3"/>
  <c r="AI77" i="3"/>
  <c r="AB71" i="3"/>
  <c r="AJ75" i="3"/>
  <c r="AP56" i="3"/>
  <c r="AG70" i="3"/>
  <c r="AG76" i="3"/>
  <c r="AN64" i="3"/>
  <c r="AJ67" i="3"/>
  <c r="AF70" i="3"/>
  <c r="AJ73" i="3"/>
  <c r="AN76" i="3"/>
  <c r="AN30" i="3"/>
  <c r="AN25" i="3"/>
  <c r="AW7" i="3"/>
  <c r="AW49" i="3"/>
  <c r="AT49" i="3"/>
  <c r="AS15" i="3"/>
  <c r="AS57" i="3"/>
  <c r="AB77" i="3"/>
  <c r="AJ66" i="3"/>
  <c r="AF69" i="3"/>
  <c r="AJ74" i="3"/>
  <c r="AF77" i="3"/>
  <c r="AK65" i="3"/>
  <c r="AO65" i="3"/>
  <c r="AK74" i="3"/>
  <c r="AG77" i="3"/>
  <c r="AB70" i="3"/>
  <c r="AW2" i="3"/>
  <c r="AW44" i="3"/>
  <c r="AO74" i="3"/>
  <c r="AD64" i="3"/>
  <c r="AL66" i="3"/>
  <c r="AH69" i="3"/>
  <c r="AD72" i="3"/>
  <c r="AL74" i="3"/>
  <c r="AH77" i="3"/>
  <c r="AW9" i="3"/>
  <c r="AW51" i="3"/>
  <c r="AT51" i="3"/>
  <c r="AK63" i="3"/>
  <c r="AC71" i="3"/>
  <c r="AW14" i="3"/>
  <c r="AW56" i="3"/>
  <c r="AT56" i="3"/>
  <c r="AM68" i="3"/>
  <c r="AP49" i="3"/>
  <c r="AM26" i="3"/>
  <c r="AG27" i="3"/>
  <c r="AD36" i="3"/>
  <c r="AM28" i="3"/>
  <c r="AH36" i="3"/>
  <c r="AG34" i="3"/>
  <c r="AH25" i="3"/>
  <c r="AM30" i="3"/>
  <c r="AN32" i="3"/>
  <c r="AH32" i="3"/>
  <c r="AI32" i="3"/>
  <c r="AM32" i="3"/>
  <c r="AF36" i="3"/>
  <c r="AF24" i="3"/>
  <c r="AB34" i="3"/>
  <c r="AH31" i="3"/>
  <c r="AC36" i="3"/>
  <c r="AC59" i="3"/>
  <c r="AL24" i="3"/>
  <c r="AL59" i="3"/>
  <c r="AD24" i="3"/>
  <c r="AK24" i="3"/>
  <c r="AK34" i="3"/>
  <c r="AI27" i="3"/>
  <c r="AE34" i="3"/>
  <c r="AJ29" i="3"/>
  <c r="AD23" i="3"/>
  <c r="AG32" i="3"/>
  <c r="AI36" i="3"/>
  <c r="AD30" i="3"/>
  <c r="AC35" i="3"/>
  <c r="AF28" i="3"/>
  <c r="AG33" i="3"/>
  <c r="AK26" i="3"/>
  <c r="AG35" i="3"/>
  <c r="AH34" i="3"/>
  <c r="AH59" i="3"/>
  <c r="AH33" i="3"/>
  <c r="AE28" i="3"/>
  <c r="AK23" i="3"/>
  <c r="AK33" i="3"/>
  <c r="AD25" i="3"/>
  <c r="AD33" i="3"/>
  <c r="AD32" i="3"/>
  <c r="AB33" i="3"/>
  <c r="AN35" i="3"/>
  <c r="AN59" i="3"/>
  <c r="AC25" i="3"/>
  <c r="AO25" i="3"/>
  <c r="AO59" i="3"/>
  <c r="AJ36" i="3"/>
  <c r="AJ59" i="3"/>
  <c r="AD35" i="3"/>
  <c r="AC26" i="3"/>
  <c r="AO37" i="3"/>
  <c r="AD34" i="3"/>
  <c r="AE30" i="3"/>
  <c r="AD29" i="3"/>
  <c r="AE24" i="3"/>
  <c r="AD27" i="3"/>
  <c r="AG29" i="3"/>
  <c r="AD26" i="3"/>
  <c r="AJ33" i="3"/>
  <c r="AG24" i="3"/>
  <c r="AD37" i="3"/>
  <c r="AG18" i="3"/>
  <c r="AI18" i="3"/>
  <c r="AI59" i="3"/>
  <c r="AG23" i="3"/>
  <c r="AO29" i="3"/>
  <c r="AI31" i="3"/>
  <c r="AI35" i="3"/>
  <c r="AG26" i="3"/>
  <c r="AI30" i="3"/>
  <c r="AI29" i="3"/>
  <c r="AG25" i="3"/>
  <c r="AK30" i="3"/>
  <c r="AD28" i="3"/>
  <c r="AH35" i="3"/>
  <c r="AM24" i="3"/>
  <c r="AM36" i="3"/>
  <c r="AJ25" i="3"/>
  <c r="AF34" i="3"/>
  <c r="AG28" i="3"/>
  <c r="AG36" i="3"/>
  <c r="AD31" i="3"/>
  <c r="AI37" i="3"/>
  <c r="AJ30" i="3"/>
  <c r="AE33" i="3"/>
  <c r="AE59" i="3"/>
  <c r="AG31" i="3"/>
  <c r="M16" i="3"/>
  <c r="AO28" i="3"/>
  <c r="AL35" i="3"/>
  <c r="AM18" i="3"/>
  <c r="AM35" i="3"/>
  <c r="AC30" i="3"/>
  <c r="AB18" i="3"/>
  <c r="AH28" i="3"/>
  <c r="AE25" i="3"/>
  <c r="AB25" i="3"/>
  <c r="AF18" i="3"/>
  <c r="AF25" i="3"/>
  <c r="F16" i="3"/>
  <c r="AJ34" i="3"/>
  <c r="AL18" i="3"/>
  <c r="AL32" i="3"/>
  <c r="D17" i="3"/>
  <c r="E16" i="3"/>
  <c r="F17" i="3"/>
  <c r="AK18" i="3"/>
  <c r="AK29" i="3"/>
  <c r="G17" i="3"/>
  <c r="D16" i="3"/>
  <c r="AM23" i="3"/>
  <c r="AM31" i="3"/>
  <c r="C17" i="3"/>
  <c r="B16" i="3"/>
  <c r="AC24" i="3"/>
  <c r="AJ26" i="3"/>
  <c r="AK27" i="3"/>
  <c r="AM25" i="3"/>
  <c r="F15" i="3"/>
  <c r="F5" i="3"/>
  <c r="F9" i="3"/>
  <c r="AJ28" i="3"/>
  <c r="AF31" i="3"/>
  <c r="AF35" i="3"/>
  <c r="AC29" i="3"/>
  <c r="O5" i="3"/>
  <c r="O11" i="3"/>
  <c r="O15" i="3"/>
  <c r="AL26" i="3"/>
  <c r="K17" i="3"/>
  <c r="D15" i="3"/>
  <c r="D5" i="3"/>
  <c r="I5" i="3"/>
  <c r="I11" i="3"/>
  <c r="I15" i="3"/>
  <c r="E17" i="3"/>
  <c r="I17" i="3"/>
  <c r="AJ27" i="3"/>
  <c r="AO30" i="3"/>
  <c r="AO34" i="3"/>
  <c r="AL25" i="3"/>
  <c r="AL31" i="3"/>
  <c r="AL37" i="3"/>
  <c r="AB30" i="3"/>
  <c r="AC23" i="3"/>
  <c r="AL30" i="3"/>
  <c r="AC34" i="3"/>
  <c r="AB27" i="3"/>
  <c r="C16" i="3"/>
  <c r="AK35" i="3"/>
  <c r="AE27" i="3"/>
  <c r="N16" i="3"/>
  <c r="L17" i="3"/>
  <c r="N17" i="3"/>
  <c r="K16" i="3"/>
  <c r="K5" i="3"/>
  <c r="K10" i="3"/>
  <c r="O17" i="3"/>
  <c r="L16" i="3"/>
  <c r="O16" i="3"/>
  <c r="AC18" i="3"/>
  <c r="AB35" i="3"/>
  <c r="B5" i="3"/>
  <c r="B11" i="3"/>
  <c r="B15" i="3"/>
  <c r="J5" i="3"/>
  <c r="J9" i="3"/>
  <c r="J15" i="3"/>
  <c r="AC31" i="3"/>
  <c r="AK37" i="3"/>
  <c r="AM27" i="3"/>
  <c r="AN18" i="3"/>
  <c r="AF29" i="3"/>
  <c r="AN31" i="3"/>
  <c r="AC33" i="3"/>
  <c r="J17" i="3"/>
  <c r="AO18" i="3"/>
  <c r="AO27" i="3"/>
  <c r="AL34" i="3"/>
  <c r="AJ18" i="3"/>
  <c r="AJ31" i="3"/>
  <c r="AK31" i="3"/>
  <c r="AL27" i="3"/>
  <c r="E5" i="3"/>
  <c r="E9" i="3"/>
  <c r="E15" i="3"/>
  <c r="AO31" i="3"/>
  <c r="AP19" i="3"/>
  <c r="AB28" i="3"/>
  <c r="AB36" i="3"/>
  <c r="N15" i="3"/>
  <c r="N5" i="3"/>
  <c r="N10" i="3"/>
  <c r="AJ32" i="3"/>
  <c r="AF37" i="3"/>
  <c r="M15" i="3"/>
  <c r="M5" i="3"/>
  <c r="M10" i="3"/>
  <c r="H17" i="3"/>
  <c r="AO24" i="3"/>
  <c r="L15" i="3"/>
  <c r="L5" i="3"/>
  <c r="L9" i="3"/>
  <c r="H5" i="3"/>
  <c r="H11" i="3"/>
  <c r="H15" i="3"/>
  <c r="AK25" i="3"/>
  <c r="AK28" i="3"/>
  <c r="I16" i="3"/>
  <c r="J16" i="3"/>
  <c r="AJ35" i="3"/>
  <c r="AO36" i="3"/>
  <c r="AE18" i="3"/>
  <c r="AE29" i="3"/>
  <c r="AE37" i="3"/>
  <c r="AO33" i="3"/>
  <c r="AN28" i="3"/>
  <c r="AC32" i="3"/>
  <c r="AB24" i="3"/>
  <c r="AB32" i="3"/>
  <c r="AC28" i="3"/>
  <c r="AM33" i="3"/>
  <c r="AB37" i="3"/>
  <c r="AJ24" i="3"/>
  <c r="AF27" i="3"/>
  <c r="AN29" i="3"/>
  <c r="AF33" i="3"/>
  <c r="AN37" i="3"/>
  <c r="AC37" i="3"/>
  <c r="C5" i="3"/>
  <c r="AL28" i="3"/>
  <c r="M17" i="3"/>
  <c r="AO35" i="3"/>
  <c r="G5" i="3"/>
  <c r="G9" i="3"/>
  <c r="G15" i="3"/>
  <c r="AK36" i="3"/>
  <c r="AH18" i="3"/>
  <c r="H16" i="3"/>
  <c r="AE26" i="3"/>
  <c r="AE32" i="3"/>
  <c r="AE36" i="3"/>
  <c r="AF32" i="3"/>
  <c r="AJ37" i="3"/>
  <c r="AO26" i="3"/>
  <c r="AO32" i="3"/>
  <c r="AD18" i="3"/>
  <c r="AL29" i="3"/>
  <c r="AL33" i="3"/>
  <c r="AE23" i="3"/>
  <c r="AM29" i="3"/>
  <c r="AM37" i="3"/>
  <c r="AB26" i="3"/>
  <c r="B17" i="3"/>
  <c r="AB31" i="3"/>
  <c r="AC27" i="3"/>
  <c r="AF30" i="3"/>
  <c r="AL23" i="3"/>
  <c r="AE35" i="3"/>
  <c r="AB29" i="3"/>
  <c r="AF23" i="3"/>
  <c r="AN33" i="3"/>
  <c r="Z2" i="3"/>
  <c r="Z15" i="3"/>
  <c r="S3" i="3"/>
  <c r="S16" i="3"/>
  <c r="I23" i="3"/>
  <c r="M23" i="3"/>
  <c r="K23" i="3"/>
  <c r="F23" i="3"/>
  <c r="K21" i="3"/>
  <c r="S4" i="3"/>
  <c r="S17" i="3"/>
  <c r="Y5" i="3"/>
  <c r="Y18" i="3"/>
  <c r="X5" i="3"/>
  <c r="X18" i="3"/>
  <c r="W5" i="3"/>
  <c r="W18" i="3"/>
  <c r="M22" i="3"/>
  <c r="F22" i="3"/>
  <c r="Z4" i="3"/>
  <c r="Z17" i="3"/>
  <c r="P15" i="3"/>
  <c r="P6" i="3"/>
  <c r="M21" i="3"/>
  <c r="G23" i="3"/>
  <c r="E21" i="3"/>
  <c r="C22" i="3"/>
  <c r="E23" i="3"/>
  <c r="G22" i="3"/>
  <c r="I22" i="3"/>
  <c r="K22" i="3"/>
  <c r="B10" i="3"/>
  <c r="P5" i="3"/>
  <c r="P18" i="3"/>
  <c r="R5" i="3"/>
  <c r="R18" i="3"/>
  <c r="Q5" i="3"/>
  <c r="Q18" i="3"/>
  <c r="Z3" i="3"/>
  <c r="Z16" i="3"/>
  <c r="H22" i="3"/>
  <c r="H21" i="3"/>
  <c r="I21" i="3"/>
  <c r="E22" i="3"/>
  <c r="G21" i="3"/>
  <c r="F21" i="3"/>
  <c r="C23" i="3"/>
  <c r="H23" i="3"/>
  <c r="AP36" i="3"/>
  <c r="AQ36" i="3"/>
  <c r="AR36" i="3"/>
  <c r="AS36" i="3"/>
  <c r="AU30" i="3"/>
  <c r="AT30" i="3"/>
  <c r="AV30" i="3"/>
  <c r="AW30" i="3"/>
  <c r="M9" i="3"/>
  <c r="AP27" i="3"/>
  <c r="AQ27" i="3"/>
  <c r="AR27" i="3"/>
  <c r="AS27" i="3"/>
  <c r="AT25" i="3"/>
  <c r="AV25" i="3"/>
  <c r="AU25" i="3"/>
  <c r="AW25" i="3"/>
  <c r="AU24" i="3"/>
  <c r="AT24" i="3"/>
  <c r="AV24" i="3"/>
  <c r="AW24" i="3"/>
  <c r="AS17" i="3"/>
  <c r="AS59" i="3"/>
  <c r="AP59" i="3"/>
  <c r="AP18" i="3"/>
  <c r="AL78" i="3"/>
  <c r="AP28" i="3"/>
  <c r="AQ28" i="3"/>
  <c r="AR28" i="3"/>
  <c r="AS28" i="3"/>
  <c r="AU37" i="3"/>
  <c r="AT37" i="3"/>
  <c r="AV37" i="3"/>
  <c r="AW37" i="3"/>
  <c r="AT28" i="3"/>
  <c r="AU28" i="3"/>
  <c r="AV28" i="3"/>
  <c r="AW28" i="3"/>
  <c r="AU34" i="3"/>
  <c r="AT34" i="3"/>
  <c r="AV34" i="3"/>
  <c r="AW34" i="3"/>
  <c r="AT35" i="3"/>
  <c r="AU35" i="3"/>
  <c r="AV35" i="3"/>
  <c r="AW35" i="3"/>
  <c r="AP34" i="3"/>
  <c r="AQ34" i="3"/>
  <c r="AR34" i="3"/>
  <c r="AS34" i="3"/>
  <c r="AI78" i="3"/>
  <c r="AG78" i="3"/>
  <c r="AH78" i="3"/>
  <c r="AT36" i="3"/>
  <c r="AV36" i="3"/>
  <c r="AW36" i="3"/>
  <c r="AU36" i="3"/>
  <c r="AP26" i="3"/>
  <c r="AQ26" i="3"/>
  <c r="AR26" i="3"/>
  <c r="AS26" i="3"/>
  <c r="AP32" i="3"/>
  <c r="AQ32" i="3"/>
  <c r="AR32" i="3"/>
  <c r="AS32" i="3"/>
  <c r="AU31" i="3"/>
  <c r="AT31" i="3"/>
  <c r="AV31" i="3"/>
  <c r="AW31" i="3"/>
  <c r="AP35" i="3"/>
  <c r="AQ35" i="3"/>
  <c r="AR35" i="3"/>
  <c r="AS35" i="3"/>
  <c r="AU26" i="3"/>
  <c r="AT26" i="3"/>
  <c r="AV26" i="3"/>
  <c r="AW26" i="3"/>
  <c r="AF78" i="3"/>
  <c r="AU27" i="3"/>
  <c r="AT27" i="3"/>
  <c r="AV27" i="3"/>
  <c r="AW27" i="3"/>
  <c r="AP24" i="3"/>
  <c r="AQ24" i="3"/>
  <c r="AR24" i="3"/>
  <c r="AS24" i="3"/>
  <c r="AW23" i="3"/>
  <c r="AV23" i="3"/>
  <c r="AU23" i="3"/>
  <c r="AT23" i="3"/>
  <c r="AP25" i="3"/>
  <c r="AQ25" i="3"/>
  <c r="AR25" i="3"/>
  <c r="AS25" i="3"/>
  <c r="AG38" i="3"/>
  <c r="AP33" i="3"/>
  <c r="AQ33" i="3"/>
  <c r="AR33" i="3"/>
  <c r="AS33" i="3"/>
  <c r="AN78" i="3"/>
  <c r="AB78" i="3"/>
  <c r="AE78" i="3"/>
  <c r="AP31" i="3"/>
  <c r="AQ31" i="3"/>
  <c r="AR31" i="3"/>
  <c r="AS31" i="3"/>
  <c r="AT32" i="3"/>
  <c r="AV32" i="3"/>
  <c r="AU32" i="3"/>
  <c r="AW32" i="3"/>
  <c r="AU33" i="3"/>
  <c r="AT33" i="3"/>
  <c r="AV33" i="3"/>
  <c r="AW33" i="3"/>
  <c r="AP30" i="3"/>
  <c r="AQ30" i="3"/>
  <c r="AR30" i="3"/>
  <c r="AS30" i="3"/>
  <c r="AM78" i="3"/>
  <c r="AC78" i="3"/>
  <c r="AT29" i="3"/>
  <c r="AV29" i="3"/>
  <c r="AW29" i="3"/>
  <c r="AU29" i="3"/>
  <c r="AH38" i="3"/>
  <c r="AJ78" i="3"/>
  <c r="AK78" i="3"/>
  <c r="AO78" i="3"/>
  <c r="AW17" i="3"/>
  <c r="AW59" i="3"/>
  <c r="AT59" i="3"/>
  <c r="AR23" i="3"/>
  <c r="AS23" i="3"/>
  <c r="AQ23" i="3"/>
  <c r="AP23" i="3"/>
  <c r="AP29" i="3"/>
  <c r="AQ29" i="3"/>
  <c r="AR29" i="3"/>
  <c r="AS29" i="3"/>
  <c r="AP37" i="3"/>
  <c r="AQ37" i="3"/>
  <c r="AR37" i="3"/>
  <c r="AS37" i="3"/>
  <c r="AD78" i="3"/>
  <c r="AI38" i="3"/>
  <c r="AJ38" i="3"/>
  <c r="AN38" i="3"/>
  <c r="AD38" i="3"/>
  <c r="H10" i="3"/>
  <c r="H9" i="3"/>
  <c r="I10" i="3"/>
  <c r="B9" i="3"/>
  <c r="J11" i="3"/>
  <c r="F10" i="3"/>
  <c r="J10" i="3"/>
  <c r="M11" i="3"/>
  <c r="N9" i="3"/>
  <c r="AL38" i="3"/>
  <c r="K18" i="3"/>
  <c r="K9" i="3"/>
  <c r="L18" i="3"/>
  <c r="E18" i="3"/>
  <c r="I18" i="3"/>
  <c r="D18" i="3"/>
  <c r="D10" i="3"/>
  <c r="G18" i="3"/>
  <c r="G10" i="3"/>
  <c r="C18" i="3"/>
  <c r="C9" i="3"/>
  <c r="N18" i="3"/>
  <c r="L11" i="3"/>
  <c r="I9" i="3"/>
  <c r="F18" i="3"/>
  <c r="G11" i="3"/>
  <c r="F11" i="3"/>
  <c r="AE38" i="3"/>
  <c r="L10" i="3"/>
  <c r="E11" i="3"/>
  <c r="O18" i="3"/>
  <c r="AM38" i="3"/>
  <c r="AK38" i="3"/>
  <c r="B18" i="3"/>
  <c r="AC38" i="3"/>
  <c r="K11" i="3"/>
  <c r="O9" i="3"/>
  <c r="AO38" i="3"/>
  <c r="AF38" i="3"/>
  <c r="AB38" i="3"/>
  <c r="D11" i="3"/>
  <c r="H18" i="3"/>
  <c r="M18" i="3"/>
  <c r="J18" i="3"/>
  <c r="O10" i="3"/>
  <c r="N11" i="3"/>
  <c r="C10" i="3"/>
  <c r="D9" i="3"/>
  <c r="C11" i="3"/>
  <c r="E10" i="3"/>
  <c r="Z11" i="3"/>
  <c r="Y11" i="3"/>
  <c r="X11" i="3"/>
  <c r="W11" i="3"/>
  <c r="C35" i="3"/>
  <c r="Q11" i="3"/>
  <c r="B12" i="3"/>
  <c r="R9" i="3"/>
  <c r="Q9" i="3"/>
  <c r="S9" i="3"/>
  <c r="P9" i="3"/>
  <c r="S5" i="3"/>
  <c r="S18" i="3"/>
  <c r="Z5" i="3"/>
  <c r="Z18" i="3"/>
  <c r="Y9" i="3"/>
  <c r="W9" i="3"/>
  <c r="Z9" i="3"/>
  <c r="X9" i="3"/>
  <c r="R11" i="3"/>
  <c r="Z10" i="3"/>
  <c r="X10" i="3"/>
  <c r="Y10" i="3"/>
  <c r="W10" i="3"/>
  <c r="I34" i="3"/>
  <c r="M12" i="3"/>
  <c r="H12" i="3"/>
  <c r="R10" i="3"/>
  <c r="Q10" i="3"/>
  <c r="P10" i="3"/>
  <c r="O40" i="3"/>
  <c r="S10" i="3"/>
  <c r="P11" i="3"/>
  <c r="S11" i="3"/>
  <c r="N12" i="3"/>
  <c r="J12" i="3"/>
  <c r="E12" i="3"/>
  <c r="AP38" i="3"/>
  <c r="O12" i="3"/>
  <c r="F12" i="3"/>
  <c r="G12" i="3"/>
  <c r="C12" i="3"/>
  <c r="K12" i="3"/>
  <c r="L12" i="3"/>
  <c r="D12" i="3"/>
  <c r="I12" i="3"/>
  <c r="O39" i="3"/>
  <c r="P39" i="3"/>
  <c r="F34" i="3"/>
  <c r="U11" i="3"/>
  <c r="P41" i="3"/>
  <c r="C34" i="3"/>
  <c r="U10" i="3"/>
  <c r="P40" i="3"/>
  <c r="F35" i="3"/>
  <c r="G34" i="3"/>
  <c r="E34" i="3"/>
  <c r="K35" i="3"/>
  <c r="E35" i="3"/>
  <c r="M35" i="3"/>
  <c r="G35" i="3"/>
  <c r="F33" i="3"/>
  <c r="P33" i="3"/>
  <c r="E33" i="3"/>
  <c r="G33" i="3"/>
  <c r="C33" i="3"/>
  <c r="R12" i="3"/>
  <c r="Q12" i="3"/>
  <c r="H33" i="3"/>
  <c r="K33" i="3"/>
  <c r="Y12" i="3"/>
  <c r="X12" i="3"/>
  <c r="W12" i="3"/>
  <c r="M33" i="3"/>
  <c r="I33" i="3"/>
  <c r="P34" i="3"/>
  <c r="M34" i="3"/>
  <c r="K34" i="3"/>
  <c r="H34" i="3"/>
  <c r="U9" i="3"/>
  <c r="P12" i="3"/>
  <c r="P35" i="3"/>
  <c r="H35" i="3"/>
  <c r="I35" i="3"/>
  <c r="B41" i="3"/>
  <c r="E41" i="3"/>
  <c r="I41" i="3"/>
  <c r="K41" i="3"/>
  <c r="D40" i="3"/>
  <c r="C41" i="3"/>
  <c r="D41" i="3"/>
  <c r="J41" i="3"/>
  <c r="O41" i="3"/>
  <c r="L41" i="3"/>
  <c r="F41" i="3"/>
  <c r="L40" i="3"/>
  <c r="H41" i="3"/>
  <c r="N41" i="3"/>
  <c r="G41" i="3"/>
  <c r="M41" i="3"/>
  <c r="C39" i="3"/>
  <c r="D39" i="3"/>
  <c r="I39" i="3"/>
  <c r="K39" i="3"/>
  <c r="B40" i="3"/>
  <c r="N40" i="3"/>
  <c r="F40" i="3"/>
  <c r="K40" i="3"/>
  <c r="J40" i="3"/>
  <c r="M40" i="3"/>
  <c r="H40" i="3"/>
  <c r="I40" i="3"/>
  <c r="G40" i="3"/>
  <c r="C40" i="3"/>
  <c r="B39" i="3"/>
  <c r="J39" i="3"/>
  <c r="L39" i="3"/>
  <c r="H39" i="3"/>
  <c r="M39" i="3"/>
  <c r="G39" i="3"/>
  <c r="N39" i="3"/>
  <c r="F39" i="3"/>
  <c r="E39" i="3"/>
  <c r="E40" i="3"/>
</calcChain>
</file>

<file path=xl/connections.xml><?xml version="1.0" encoding="utf-8"?>
<connections xmlns="http://schemas.openxmlformats.org/spreadsheetml/2006/main">
  <connection id="1" name="AP_29" type="6" refreshedVersion="6" background="1" saveData="1">
    <textPr codePage="850" sourceFile="D:\Dropbox (PETAL)\Team-Ordner „PETAL“\Audio\Kurtag_Kafka-Fragmente\_tempo mapping\29_Verstecke (Double)\AP_29.txt" decimal="," thousands=".">
      <textFields count="2">
        <textField type="text"/>
        <textField type="skip"/>
      </textFields>
    </textPr>
  </connection>
  <connection id="2" name="Arnold+Pogossian_2006 [live DVD]_29_dur" type="6" refreshedVersion="4" background="1" saveData="1">
    <textPr codePage="850" sourceFile="C:\Users\p3039\Dropbox (PETAL)\Team-Ordner „PETAL“\Audio\Kurtag_Kafka-Fragmente\_tempo mapping\29_Verstecke (Double)\_data_KF29\Arnold+Pogossian_2006 [live DVD]_29_dur.txt" decimal="," thousands=" " comma="1">
      <textFields count="2">
        <textField type="text"/>
        <textField type="skip"/>
      </textFields>
    </textPr>
  </connection>
  <connection id="3" name="BK_2005_32_dur2" type="6" refreshedVersion="6" background="1" saveData="1">
    <textPr codePage="850" sourceFile="D:\Dropbox (PETAL)\Team-Ordner „PETAL“\Audio\Kurtag_Kafka-Fragmente\_tempo mapping\32_Szene in der Elektrischen\_data_KF32\BK_2005_32_dur.txt" decimal="," thousands=".">
      <textFields count="2">
        <textField type="skip"/>
        <textField type="skip"/>
      </textFields>
    </textPr>
  </connection>
  <connection id="4" name="BK_29" type="6" refreshedVersion="6" background="1" saveData="1">
    <textPr codePage="850" sourceFile="D:\Dropbox (PETAL)\Team-Ordner „PETAL“\Audio\Kurtag_Kafka-Fragmente\_tempo mapping\29_Verstecke (Double)\BK_29.txt" decimal="," thousands=".">
      <textFields count="2">
        <textField type="text"/>
        <textField type="skip"/>
      </textFields>
    </textPr>
  </connection>
  <connection id="5" name="CK_1990_32_dur2" type="6" refreshedVersion="6" background="1" saveData="1">
    <textPr codePage="850" sourceFile="D:\Dropbox (PETAL)\Team-Ordner „PETAL“\Audio\Kurtag_Kafka-Fragmente\_tempo mapping\32_Szene in der Elektrischen\_data_KF32\CK_1990_32_dur.txt" decimal="," thousands=".">
      <textFields count="2">
        <textField type="text"/>
        <textField type="text"/>
      </textFields>
    </textPr>
  </connection>
  <connection id="6" name="CK_29" type="6" refreshedVersion="6" background="1" saveData="1">
    <textPr codePage="850" sourceFile="D:\Dropbox (PETAL)\Team-Ordner „PETAL“\Audio\Kurtag_Kafka-Fragmente\_tempo mapping\29_Verstecke (Double)\CK_29.txt" decimal="," thousands=".">
      <textFields count="2">
        <textField type="text"/>
        <textField type="skip"/>
      </textFields>
    </textPr>
  </connection>
  <connection id="7" name="CK87_29" type="6" refreshedVersion="6" background="1" saveData="1">
    <textPr codePage="850" sourceFile="D:\Dropbox (PETAL)\Team-Ordner „PETAL“\Audio\Kurtag_Kafka-Fragmente\_tempo mapping\29_Verstecke (Double)\CK87_29.txt" decimal="," thousands=".">
      <textFields count="2">
        <textField type="text"/>
        <textField type="skip"/>
      </textFields>
    </textPr>
  </connection>
  <connection id="8" name="Kammer+Widmann_2017_29_Abschnitte-Dauern" type="6" refreshedVersion="4" background="1" saveData="1">
    <textPr codePage="850" sourceFile="C:\Users\p3039\Dropbox (PETAL)\Team-Ordner „PETAL“\Audio\Kurtag_Kafka-Fragmente\_tempo mapping\29_Verstecke (Double)\_data_KF29\Kammer+Widmann_2017_29_Abschnitte-Dauern.txt" decimal="," thousands=" " comma="1">
      <textFields count="2">
        <textField type="text"/>
        <textField type="skip"/>
      </textFields>
    </textPr>
  </connection>
  <connection id="9" name="KO_29" type="6" refreshedVersion="6" background="1" saveData="1">
    <textPr codePage="850" sourceFile="D:\Dropbox (PETAL)\Team-Ordner „PETAL“\Audio\Kurtag_Kafka-Fragmente\_tempo mapping\29_Verstecke (Double)\KO_29.txt" decimal="," thousands=".">
      <textFields count="2">
        <textField type="text"/>
        <textField type="skip"/>
      </textFields>
    </textPr>
  </connection>
  <connection id="10" name="KO_94_29" type="6" refreshedVersion="4" background="1" saveData="1">
    <textPr codePage="850" sourceFile="C:\Users\p3039\Dropbox (PETAL)\Team-Ordner „PETAL“\Audio\Kurtag_Kafka-Fragmente\_tempo mapping\29_Verstecke (Double)\_data_KF29\KO_94_29.txt" decimal="," thousands=" " comma="1">
      <textFields count="2">
        <textField type="text"/>
        <textField type="skip"/>
      </textFields>
    </textPr>
  </connection>
  <connection id="11" name="Melzer_Stark_2017_Wien modern_29_dur" type="6" refreshedVersion="4" background="1" saveData="1">
    <textPr codePage="850" sourceFile="C:\Users\p3039\Dropbox (PETAL)\Team-Ordner „PETAL“\Audio\Kurtag_Kafka-Fragmente\_tempo mapping\29_Verstecke (Double)\_data_KF29\Melzer_Stark_2017_Wien modern_29_dur.txt" decimal="," thousands=" " comma="1">
      <textFields count="2">
        <textField type="text"/>
        <textField type="skip"/>
      </textFields>
    </textPr>
  </connection>
  <connection id="12" name="MS_29" type="6" refreshedVersion="6" background="1" saveData="1">
    <textPr codePage="850" sourceFile="D:\Dropbox (PETAL)\Team-Ordner „PETAL“\Audio\Kurtag_Kafka-Fragmente\_tempo mapping\29_Verstecke (Double)\MS_29.txt" decimal="," thousands=".">
      <textFields count="2">
        <textField type="text"/>
        <textField type="skip"/>
      </textFields>
    </textPr>
  </connection>
  <connection id="13" name="MS13_29" type="6" refreshedVersion="6" background="1" saveData="1">
    <textPr codePage="850" sourceFile="D:\Dropbox (PETAL)\Team-Ordner „PETAL“\Audio\Kurtag_Kafka-Fragmente\_tempo mapping\29_Verstecke (Double)\MS13_29.txt" decimal="," thousands=".">
      <textFields count="2">
        <textField type="text"/>
        <textField type="skip"/>
      </textFields>
    </textPr>
  </connection>
  <connection id="14" name="MS19_29" type="6" refreshedVersion="4" background="1" saveData="1">
    <textPr codePage="850" sourceFile="C:\Users\p3039\Dropbox (PETAL)\Team-Ordner „PETAL“\Audio\Kurtag_Kafka-Fragmente\_tempo mapping\29_Verstecke (Double)\_data_KF29\MS19_29.txt" decimal="," thousands=" " comma="1">
      <textFields count="2">
        <textField type="text"/>
        <textField type="skip"/>
      </textFields>
    </textPr>
  </connection>
  <connection id="15" name="PK_29" type="6" refreshedVersion="6" background="1" saveData="1">
    <textPr codePage="850" sourceFile="D:\Dropbox (PETAL)\Team-Ordner „PETAL“\Audio\Kurtag_Kafka-Fragmente\_tempo mapping\29_Verstecke (Double)\PK_29.txt" decimal="," thousands=".">
      <textFields count="2">
        <textField type="text"/>
        <textField type="skip"/>
      </textFields>
    </textPr>
  </connection>
  <connection id="16" name="WS_29" type="6" refreshedVersion="6" background="1" saveData="1">
    <textPr codePage="850" sourceFile="D:\Dropbox (PETAL)\Team-Ordner „PETAL“\Audio\Kurtag_Kafka-Fragmente\_tempo mapping\29_Verstecke (Double)\WS_29.txt" decimal="," thousands=".">
      <textFields count="2"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<sst xmlns="http://schemas.openxmlformats.org/spreadsheetml/2006/main" count="523" uniqueCount="67">
  <si>
    <t>2a</t>
  </si>
  <si>
    <t>2b</t>
  </si>
  <si>
    <t>score</t>
  </si>
  <si>
    <t>1b</t>
  </si>
  <si>
    <t>1a</t>
  </si>
  <si>
    <t>2c</t>
  </si>
  <si>
    <t>1c</t>
  </si>
  <si>
    <t>1d</t>
  </si>
  <si>
    <t>1e</t>
  </si>
  <si>
    <t>3a</t>
  </si>
  <si>
    <t>3b</t>
  </si>
  <si>
    <t>3c</t>
  </si>
  <si>
    <t>3d</t>
  </si>
  <si>
    <t>1f</t>
  </si>
  <si>
    <t>1g</t>
  </si>
  <si>
    <t>1h</t>
  </si>
  <si>
    <t>Csengery+Keller 1987</t>
  </si>
  <si>
    <t>Csengery+Keller 1990</t>
  </si>
  <si>
    <t>Komsi+Oramo 1994</t>
  </si>
  <si>
    <t>Komsi+Oramo 1995</t>
  </si>
  <si>
    <t>Whittlesey+Sallaberger 1997</t>
  </si>
  <si>
    <t>Pammer+Kopatchinskaja 2004</t>
  </si>
  <si>
    <t>Arnold+Pogossian 2004</t>
  </si>
  <si>
    <t>Banse+Keller 2005</t>
  </si>
  <si>
    <t>Arnold+Pogossian 2006</t>
  </si>
  <si>
    <t>Melzer+Stark 2012</t>
  </si>
  <si>
    <t>Melzer+Stark 2013</t>
  </si>
  <si>
    <t>Kammer+Widmann 2017</t>
  </si>
  <si>
    <t>Melzer+Stark 2017</t>
  </si>
  <si>
    <t>Melzer+Stark 2019</t>
  </si>
  <si>
    <t>raw data</t>
  </si>
  <si>
    <t>dur</t>
  </si>
  <si>
    <t>total</t>
  </si>
  <si>
    <t>perc</t>
  </si>
  <si>
    <t>dur abs dev</t>
  </si>
  <si>
    <t>toal</t>
  </si>
  <si>
    <t>mean 14</t>
  </si>
  <si>
    <t>min 14</t>
  </si>
  <si>
    <t>max 14</t>
  </si>
  <si>
    <t>rel stdv (%) 14</t>
  </si>
  <si>
    <t>mean 8</t>
  </si>
  <si>
    <t>min 8</t>
  </si>
  <si>
    <t>max 8</t>
  </si>
  <si>
    <t>rel stdv (%) 8</t>
  </si>
  <si>
    <t>abs stdv 14</t>
  </si>
  <si>
    <t>abs stdv 8</t>
  </si>
  <si>
    <t>dur 8 rel dev (%)</t>
  </si>
  <si>
    <t>dur 14 rel dev (%)</t>
  </si>
  <si>
    <t>dur (min:sec)</t>
  </si>
  <si>
    <t>perc 8 dev</t>
  </si>
  <si>
    <t>perc 14 dev</t>
  </si>
  <si>
    <t>rel stdv 14 (%)</t>
  </si>
  <si>
    <t>rel stdv 8 (%)</t>
  </si>
  <si>
    <t>score dev</t>
  </si>
  <si>
    <t>dur sec 14</t>
  </si>
  <si>
    <t>dur sec 8</t>
  </si>
  <si>
    <t>perc sec 14</t>
  </si>
  <si>
    <t>dur seg 8</t>
  </si>
  <si>
    <t>perc seg 14</t>
  </si>
  <si>
    <t>perc seg 8</t>
  </si>
  <si>
    <t>perc sec 8</t>
  </si>
  <si>
    <t>dur seg 14</t>
  </si>
  <si>
    <t>WS 1997</t>
  </si>
  <si>
    <t>AP 2004</t>
  </si>
  <si>
    <t>segment</t>
  </si>
  <si>
    <t>[quarter notes]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</si>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</sst>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/>
    </xf>
    <xf numFmtId="49" fontId="1" fillId="0" borderId="0" xfId="0" applyNumberFormat="1" applyFont="1"/>
    <xf numFmtId="45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5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45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45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5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45" fontId="7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45" fontId="7" fillId="0" borderId="0" xfId="0" applyNumberFormat="1" applyFont="1" applyFill="1" applyBorder="1" applyAlignment="1">
      <alignment horizontal="center"/>
    </xf>
    <xf numFmtId="45" fontId="6" fillId="0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theme" Target="theme/theme1.xml"/><Relationship Id="rId5" Type="http://schemas.openxmlformats.org/officeDocument/2006/relationships/chartsheet" Target="chartsheets/sheet3.xml"/><Relationship Id="rId15" Type="http://schemas.openxmlformats.org/officeDocument/2006/relationships/calcChain" Target="calcChain.xml"/><Relationship Id="rId10" Type="http://schemas.openxmlformats.org/officeDocument/2006/relationships/chartsheet" Target="chartsheets/sheet8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45820468312255"/>
          <c:y val="1.8279720722139875E-2"/>
          <c:w val="0.84074861122389133"/>
          <c:h val="0.8430210730105638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'KF_29_dur+rat'!$A$15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'KF_29_dur+rat'!$B$14:$P$14</c:f>
              <c:strCache>
                <c:ptCount val="15"/>
                <c:pt idx="0">
                  <c:v>Csengery+Keller 1987</c:v>
                </c:pt>
                <c:pt idx="1">
                  <c:v>Csengery+Keller 1990</c:v>
                </c:pt>
                <c:pt idx="2">
                  <c:v>Komsi+Oramo 1994</c:v>
                </c:pt>
                <c:pt idx="3">
                  <c:v>Komsi+Oramo 1995</c:v>
                </c:pt>
                <c:pt idx="4">
                  <c:v>Whittlesey+Sallaberger 1997</c:v>
                </c:pt>
                <c:pt idx="5">
                  <c:v>Pammer+Kopatchinskaja 2004</c:v>
                </c:pt>
                <c:pt idx="6">
                  <c:v>Arnold+Pogossian 2004</c:v>
                </c:pt>
                <c:pt idx="7">
                  <c:v>Banse+Keller 2005</c:v>
                </c:pt>
                <c:pt idx="8">
                  <c:v>Arnold+Pogossian 2006</c:v>
                </c:pt>
                <c:pt idx="9">
                  <c:v>Melzer+Stark 2012</c:v>
                </c:pt>
                <c:pt idx="10">
                  <c:v>Melzer+Stark 2013</c:v>
                </c:pt>
                <c:pt idx="11">
                  <c:v>Kammer+Widmann 2017</c:v>
                </c:pt>
                <c:pt idx="12">
                  <c:v>Melzer+Stark 2017</c:v>
                </c:pt>
                <c:pt idx="13">
                  <c:v>Melzer+Stark 2019</c:v>
                </c:pt>
                <c:pt idx="14">
                  <c:v>mean 14</c:v>
                </c:pt>
              </c:strCache>
            </c:strRef>
          </c:cat>
          <c:val>
            <c:numRef>
              <c:f>'KF_29_dur+rat'!$B$15:$P$15</c:f>
              <c:numCache>
                <c:formatCode>mm:ss</c:formatCode>
                <c:ptCount val="15"/>
                <c:pt idx="0">
                  <c:v>4.6298185940972227E-4</c:v>
                </c:pt>
                <c:pt idx="1">
                  <c:v>3.43021961875E-4</c:v>
                </c:pt>
                <c:pt idx="2">
                  <c:v>4.2840346015046298E-4</c:v>
                </c:pt>
                <c:pt idx="3">
                  <c:v>4.203661711574074E-4</c:v>
                </c:pt>
                <c:pt idx="4">
                  <c:v>3.1007915512731485E-4</c:v>
                </c:pt>
                <c:pt idx="5">
                  <c:v>4.0635865457175926E-4</c:v>
                </c:pt>
                <c:pt idx="6">
                  <c:v>6.378180901967592E-4</c:v>
                </c:pt>
                <c:pt idx="7">
                  <c:v>4.5258513899305549E-4</c:v>
                </c:pt>
                <c:pt idx="8">
                  <c:v>5.3877551020833339E-4</c:v>
                </c:pt>
                <c:pt idx="9">
                  <c:v>5.7111363063657404E-4</c:v>
                </c:pt>
                <c:pt idx="10">
                  <c:v>5.3261001931712969E-4</c:v>
                </c:pt>
                <c:pt idx="11">
                  <c:v>3.1728814982638886E-4</c:v>
                </c:pt>
                <c:pt idx="12">
                  <c:v>4.8276643990740746E-4</c:v>
                </c:pt>
                <c:pt idx="13">
                  <c:v>4.7995296884259259E-4</c:v>
                </c:pt>
                <c:pt idx="14">
                  <c:v>4.5600865787285059E-4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87-45C4-9DB8-E12512AB4715}"/>
            </c:ext>
          </c:extLst>
        </c:ser>
        <c:ser>
          <c:idx val="1"/>
          <c:order val="1"/>
          <c:tx>
            <c:strRef>
              <c:f>'KF_29_dur+rat'!$A$16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'KF_29_dur+rat'!$B$14:$P$14</c:f>
              <c:strCache>
                <c:ptCount val="15"/>
                <c:pt idx="0">
                  <c:v>Csengery+Keller 1987</c:v>
                </c:pt>
                <c:pt idx="1">
                  <c:v>Csengery+Keller 1990</c:v>
                </c:pt>
                <c:pt idx="2">
                  <c:v>Komsi+Oramo 1994</c:v>
                </c:pt>
                <c:pt idx="3">
                  <c:v>Komsi+Oramo 1995</c:v>
                </c:pt>
                <c:pt idx="4">
                  <c:v>Whittlesey+Sallaberger 1997</c:v>
                </c:pt>
                <c:pt idx="5">
                  <c:v>Pammer+Kopatchinskaja 2004</c:v>
                </c:pt>
                <c:pt idx="6">
                  <c:v>Arnold+Pogossian 2004</c:v>
                </c:pt>
                <c:pt idx="7">
                  <c:v>Banse+Keller 2005</c:v>
                </c:pt>
                <c:pt idx="8">
                  <c:v>Arnold+Pogossian 2006</c:v>
                </c:pt>
                <c:pt idx="9">
                  <c:v>Melzer+Stark 2012</c:v>
                </c:pt>
                <c:pt idx="10">
                  <c:v>Melzer+Stark 2013</c:v>
                </c:pt>
                <c:pt idx="11">
                  <c:v>Kammer+Widmann 2017</c:v>
                </c:pt>
                <c:pt idx="12">
                  <c:v>Melzer+Stark 2017</c:v>
                </c:pt>
                <c:pt idx="13">
                  <c:v>Melzer+Stark 2019</c:v>
                </c:pt>
                <c:pt idx="14">
                  <c:v>mean 14</c:v>
                </c:pt>
              </c:strCache>
            </c:strRef>
          </c:cat>
          <c:val>
            <c:numRef>
              <c:f>'KF_29_dur+rat'!$B$16:$P$16</c:f>
              <c:numCache>
                <c:formatCode>mm:ss</c:formatCode>
                <c:ptCount val="15"/>
                <c:pt idx="0">
                  <c:v>1.6792328042824074E-4</c:v>
                </c:pt>
                <c:pt idx="1">
                  <c:v>1.6538695725694445E-4</c:v>
                </c:pt>
                <c:pt idx="2">
                  <c:v>1.3494583018518519E-4</c:v>
                </c:pt>
                <c:pt idx="3">
                  <c:v>1.3523505081018518E-4</c:v>
                </c:pt>
                <c:pt idx="4">
                  <c:v>1.4044049717592592E-4</c:v>
                </c:pt>
                <c:pt idx="5">
                  <c:v>1.4548899806712963E-4</c:v>
                </c:pt>
                <c:pt idx="6">
                  <c:v>1.9750986814814819E-4</c:v>
                </c:pt>
                <c:pt idx="7">
                  <c:v>1.4424760645833341E-4</c:v>
                </c:pt>
                <c:pt idx="8">
                  <c:v>1.7774418408564823E-4</c:v>
                </c:pt>
                <c:pt idx="9">
                  <c:v>1.9552574115740739E-4</c:v>
                </c:pt>
                <c:pt idx="10">
                  <c:v>1.7558893928240743E-4</c:v>
                </c:pt>
                <c:pt idx="11">
                  <c:v>1.5218778869212964E-4</c:v>
                </c:pt>
                <c:pt idx="12">
                  <c:v>1.470731502546296E-4</c:v>
                </c:pt>
                <c:pt idx="13">
                  <c:v>1.5589149239583335E-4</c:v>
                </c:pt>
                <c:pt idx="14">
                  <c:v>1.5965638459986776E-4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87-45C4-9DB8-E12512AB4715}"/>
            </c:ext>
          </c:extLst>
        </c:ser>
        <c:ser>
          <c:idx val="2"/>
          <c:order val="2"/>
          <c:tx>
            <c:strRef>
              <c:f>'KF_29_dur+rat'!$A$17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'KF_29_dur+rat'!$B$14:$P$14</c:f>
              <c:strCache>
                <c:ptCount val="15"/>
                <c:pt idx="0">
                  <c:v>Csengery+Keller 1987</c:v>
                </c:pt>
                <c:pt idx="1">
                  <c:v>Csengery+Keller 1990</c:v>
                </c:pt>
                <c:pt idx="2">
                  <c:v>Komsi+Oramo 1994</c:v>
                </c:pt>
                <c:pt idx="3">
                  <c:v>Komsi+Oramo 1995</c:v>
                </c:pt>
                <c:pt idx="4">
                  <c:v>Whittlesey+Sallaberger 1997</c:v>
                </c:pt>
                <c:pt idx="5">
                  <c:v>Pammer+Kopatchinskaja 2004</c:v>
                </c:pt>
                <c:pt idx="6">
                  <c:v>Arnold+Pogossian 2004</c:v>
                </c:pt>
                <c:pt idx="7">
                  <c:v>Banse+Keller 2005</c:v>
                </c:pt>
                <c:pt idx="8">
                  <c:v>Arnold+Pogossian 2006</c:v>
                </c:pt>
                <c:pt idx="9">
                  <c:v>Melzer+Stark 2012</c:v>
                </c:pt>
                <c:pt idx="10">
                  <c:v>Melzer+Stark 2013</c:v>
                </c:pt>
                <c:pt idx="11">
                  <c:v>Kammer+Widmann 2017</c:v>
                </c:pt>
                <c:pt idx="12">
                  <c:v>Melzer+Stark 2017</c:v>
                </c:pt>
                <c:pt idx="13">
                  <c:v>Melzer+Stark 2019</c:v>
                </c:pt>
                <c:pt idx="14">
                  <c:v>mean 14</c:v>
                </c:pt>
              </c:strCache>
            </c:strRef>
          </c:cat>
          <c:val>
            <c:numRef>
              <c:f>'KF_29_dur+rat'!$B$17:$P$17</c:f>
              <c:numCache>
                <c:formatCode>mm:ss</c:formatCode>
                <c:ptCount val="15"/>
                <c:pt idx="0">
                  <c:v>1.4281830016203698E-4</c:v>
                </c:pt>
                <c:pt idx="1">
                  <c:v>1.6303671159722223E-4</c:v>
                </c:pt>
                <c:pt idx="2">
                  <c:v>1.004451163194444E-4</c:v>
                </c:pt>
                <c:pt idx="3">
                  <c:v>9.6568195173611106E-5</c:v>
                </c:pt>
                <c:pt idx="4">
                  <c:v>9.9077223483796329E-5</c:v>
                </c:pt>
                <c:pt idx="5">
                  <c:v>1.2241853531249995E-4</c:v>
                </c:pt>
                <c:pt idx="6">
                  <c:v>1.9403213445601844E-4</c:v>
                </c:pt>
                <c:pt idx="7">
                  <c:v>1.5027531074074068E-4</c:v>
                </c:pt>
                <c:pt idx="8">
                  <c:v>1.5212086378472214E-4</c:v>
                </c:pt>
                <c:pt idx="9">
                  <c:v>2.0277672797453701E-4</c:v>
                </c:pt>
                <c:pt idx="10">
                  <c:v>1.9298941798611118E-4</c:v>
                </c:pt>
                <c:pt idx="11">
                  <c:v>1.4882710800925925E-4</c:v>
                </c:pt>
                <c:pt idx="12">
                  <c:v>2.2344839170138894E-4</c:v>
                </c:pt>
                <c:pt idx="13">
                  <c:v>1.7829847988425919E-4</c:v>
                </c:pt>
                <c:pt idx="14">
                  <c:v>1.547951797561177E-4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A76-48BC-A4C1-F9923FC95D91}"/>
            </c:ext>
          </c:extLst>
        </c:ser>
        <c:ser>
          <c:idx val="3"/>
          <c:order val="3"/>
          <c:tx>
            <c:strRef>
              <c:f>'KF_29_dur+rat'!$A$18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 b="1"/>
                </a:pPr>
                <a:endParaRPr lang="de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'KF_29_dur+rat'!$B$14:$P$14</c:f>
              <c:strCache>
                <c:ptCount val="15"/>
                <c:pt idx="0">
                  <c:v>Csengery+Keller 1987</c:v>
                </c:pt>
                <c:pt idx="1">
                  <c:v>Csengery+Keller 1990</c:v>
                </c:pt>
                <c:pt idx="2">
                  <c:v>Komsi+Oramo 1994</c:v>
                </c:pt>
                <c:pt idx="3">
                  <c:v>Komsi+Oramo 1995</c:v>
                </c:pt>
                <c:pt idx="4">
                  <c:v>Whittlesey+Sallaberger 1997</c:v>
                </c:pt>
                <c:pt idx="5">
                  <c:v>Pammer+Kopatchinskaja 2004</c:v>
                </c:pt>
                <c:pt idx="6">
                  <c:v>Arnold+Pogossian 2004</c:v>
                </c:pt>
                <c:pt idx="7">
                  <c:v>Banse+Keller 2005</c:v>
                </c:pt>
                <c:pt idx="8">
                  <c:v>Arnold+Pogossian 2006</c:v>
                </c:pt>
                <c:pt idx="9">
                  <c:v>Melzer+Stark 2012</c:v>
                </c:pt>
                <c:pt idx="10">
                  <c:v>Melzer+Stark 2013</c:v>
                </c:pt>
                <c:pt idx="11">
                  <c:v>Kammer+Widmann 2017</c:v>
                </c:pt>
                <c:pt idx="12">
                  <c:v>Melzer+Stark 2017</c:v>
                </c:pt>
                <c:pt idx="13">
                  <c:v>Melzer+Stark 2019</c:v>
                </c:pt>
                <c:pt idx="14">
                  <c:v>mean 14</c:v>
                </c:pt>
              </c:strCache>
            </c:strRef>
          </c:cat>
          <c:val>
            <c:numRef>
              <c:f>'KF_29_dur+rat'!$B$18:$P$18</c:f>
              <c:numCache>
                <c:formatCode>mm:ss</c:formatCode>
                <c:ptCount val="15"/>
                <c:pt idx="0">
                  <c:v>7.737234399999999E-4</c:v>
                </c:pt>
                <c:pt idx="1">
                  <c:v>6.714456307291666E-4</c:v>
                </c:pt>
                <c:pt idx="2">
                  <c:v>6.6379440665509262E-4</c:v>
                </c:pt>
                <c:pt idx="3">
                  <c:v>6.5216941714120371E-4</c:v>
                </c:pt>
                <c:pt idx="4">
                  <c:v>5.4959687578703714E-4</c:v>
                </c:pt>
                <c:pt idx="5">
                  <c:v>6.742661879513888E-4</c:v>
                </c:pt>
                <c:pt idx="6">
                  <c:v>1.0293600928009258E-3</c:v>
                </c:pt>
                <c:pt idx="7">
                  <c:v>7.4710805619212963E-4</c:v>
                </c:pt>
                <c:pt idx="8">
                  <c:v>8.6864055807870364E-4</c:v>
                </c:pt>
                <c:pt idx="9">
                  <c:v>9.694160997685185E-4</c:v>
                </c:pt>
                <c:pt idx="10">
                  <c:v>9.0118837658564833E-4</c:v>
                </c:pt>
                <c:pt idx="11">
                  <c:v>6.1830304652777778E-4</c:v>
                </c:pt>
                <c:pt idx="12">
                  <c:v>8.5328798186342584E-4</c:v>
                </c:pt>
                <c:pt idx="13">
                  <c:v>8.1414294112268511E-4</c:v>
                </c:pt>
                <c:pt idx="14">
                  <c:v>7.7046022222883607E-4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A76-48BC-A4C1-F9923FC95D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4807168"/>
        <c:axId val="204825344"/>
      </c:barChart>
      <c:catAx>
        <c:axId val="204807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de-DE"/>
          </a:p>
        </c:txPr>
        <c:crossAx val="204825344"/>
        <c:crosses val="autoZero"/>
        <c:auto val="1"/>
        <c:lblAlgn val="ctr"/>
        <c:lblOffset val="100"/>
        <c:noMultiLvlLbl val="0"/>
      </c:catAx>
      <c:valAx>
        <c:axId val="204825344"/>
        <c:scaling>
          <c:orientation val="minMax"/>
          <c:max val="1.0416660000000003E-3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miter lim="800000"/>
            </a:ln>
            <a:effectLst/>
          </c:spPr>
        </c:minorGridlines>
        <c:numFmt formatCode="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de-DE"/>
          </a:p>
        </c:txPr>
        <c:crossAx val="204807168"/>
        <c:crosses val="autoZero"/>
        <c:crossBetween val="between"/>
        <c:majorUnit val="1.1560000000000003E-4"/>
        <c:minorUnit val="1.1560000000000003E-4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90520244759741"/>
          <c:y val="0.94332963855621876"/>
          <c:w val="0.15845731356397111"/>
          <c:h val="3.5788047072151212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'KF_29_dur+rat'!$C$64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b="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'KF_29_dur+rat'!$B$65:$B$73</c:f>
              <c:strCache>
                <c:ptCount val="9"/>
                <c:pt idx="0">
                  <c:v>Csengery+Keller 1990</c:v>
                </c:pt>
                <c:pt idx="1">
                  <c:v>Komsi+Oramo 1995</c:v>
                </c:pt>
                <c:pt idx="2">
                  <c:v>Whittlesey+Sallaberger 1997</c:v>
                </c:pt>
                <c:pt idx="3">
                  <c:v>Pammer+Kopatchinskaja 2004</c:v>
                </c:pt>
                <c:pt idx="4">
                  <c:v>Arnold+Pogossian 2004</c:v>
                </c:pt>
                <c:pt idx="5">
                  <c:v>Banse+Keller 2005</c:v>
                </c:pt>
                <c:pt idx="6">
                  <c:v>Melzer+Stark 2012</c:v>
                </c:pt>
                <c:pt idx="7">
                  <c:v>Kammer+Widmann 2017</c:v>
                </c:pt>
                <c:pt idx="8">
                  <c:v>mean 8</c:v>
                </c:pt>
              </c:strCache>
            </c:strRef>
          </c:cat>
          <c:val>
            <c:numRef>
              <c:f>'KF_29_dur+rat'!$C$65:$C$73</c:f>
              <c:numCache>
                <c:formatCode>mm:ss</c:formatCode>
                <c:ptCount val="9"/>
                <c:pt idx="0">
                  <c:v>3.43021961875E-4</c:v>
                </c:pt>
                <c:pt idx="1">
                  <c:v>4.203661711574074E-4</c:v>
                </c:pt>
                <c:pt idx="2">
                  <c:v>3.1007915512731485E-4</c:v>
                </c:pt>
                <c:pt idx="3">
                  <c:v>4.0635865457175926E-4</c:v>
                </c:pt>
                <c:pt idx="4">
                  <c:v>6.378180901967592E-4</c:v>
                </c:pt>
                <c:pt idx="5">
                  <c:v>4.5258513899305549E-4</c:v>
                </c:pt>
                <c:pt idx="6">
                  <c:v>5.7111363063657404E-4</c:v>
                </c:pt>
                <c:pt idx="7">
                  <c:v>3.1728814982638886E-4</c:v>
                </c:pt>
                <c:pt idx="8">
                  <c:v>4.3232886904803237E-4</c:v>
                </c:pt>
              </c:numCache>
            </c:numRef>
          </c:val>
        </c:ser>
        <c:ser>
          <c:idx val="1"/>
          <c:order val="1"/>
          <c:tx>
            <c:strRef>
              <c:f>'KF_29_dur+rat'!$D$64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b="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'KF_29_dur+rat'!$B$65:$B$73</c:f>
              <c:strCache>
                <c:ptCount val="9"/>
                <c:pt idx="0">
                  <c:v>Csengery+Keller 1990</c:v>
                </c:pt>
                <c:pt idx="1">
                  <c:v>Komsi+Oramo 1995</c:v>
                </c:pt>
                <c:pt idx="2">
                  <c:v>Whittlesey+Sallaberger 1997</c:v>
                </c:pt>
                <c:pt idx="3">
                  <c:v>Pammer+Kopatchinskaja 2004</c:v>
                </c:pt>
                <c:pt idx="4">
                  <c:v>Arnold+Pogossian 2004</c:v>
                </c:pt>
                <c:pt idx="5">
                  <c:v>Banse+Keller 2005</c:v>
                </c:pt>
                <c:pt idx="6">
                  <c:v>Melzer+Stark 2012</c:v>
                </c:pt>
                <c:pt idx="7">
                  <c:v>Kammer+Widmann 2017</c:v>
                </c:pt>
                <c:pt idx="8">
                  <c:v>mean 8</c:v>
                </c:pt>
              </c:strCache>
            </c:strRef>
          </c:cat>
          <c:val>
            <c:numRef>
              <c:f>'KF_29_dur+rat'!$D$65:$D$73</c:f>
              <c:numCache>
                <c:formatCode>mm:ss</c:formatCode>
                <c:ptCount val="9"/>
                <c:pt idx="0">
                  <c:v>1.6538695725694445E-4</c:v>
                </c:pt>
                <c:pt idx="1">
                  <c:v>1.3523505081018518E-4</c:v>
                </c:pt>
                <c:pt idx="2">
                  <c:v>1.4044049717592592E-4</c:v>
                </c:pt>
                <c:pt idx="3">
                  <c:v>1.4548899806712963E-4</c:v>
                </c:pt>
                <c:pt idx="4">
                  <c:v>1.9750986814814819E-4</c:v>
                </c:pt>
                <c:pt idx="5">
                  <c:v>1.4424760645833341E-4</c:v>
                </c:pt>
                <c:pt idx="6">
                  <c:v>1.9552574115740739E-4</c:v>
                </c:pt>
                <c:pt idx="7">
                  <c:v>1.5218778869212964E-4</c:v>
                </c:pt>
                <c:pt idx="8">
                  <c:v>1.5950281347077547E-4</c:v>
                </c:pt>
              </c:numCache>
            </c:numRef>
          </c:val>
        </c:ser>
        <c:ser>
          <c:idx val="2"/>
          <c:order val="2"/>
          <c:tx>
            <c:strRef>
              <c:f>'KF_29_dur+rat'!$E$64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dLbls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'KF_29_dur+rat'!$B$65:$B$73</c:f>
              <c:strCache>
                <c:ptCount val="9"/>
                <c:pt idx="0">
                  <c:v>Csengery+Keller 1990</c:v>
                </c:pt>
                <c:pt idx="1">
                  <c:v>Komsi+Oramo 1995</c:v>
                </c:pt>
                <c:pt idx="2">
                  <c:v>Whittlesey+Sallaberger 1997</c:v>
                </c:pt>
                <c:pt idx="3">
                  <c:v>Pammer+Kopatchinskaja 2004</c:v>
                </c:pt>
                <c:pt idx="4">
                  <c:v>Arnold+Pogossian 2004</c:v>
                </c:pt>
                <c:pt idx="5">
                  <c:v>Banse+Keller 2005</c:v>
                </c:pt>
                <c:pt idx="6">
                  <c:v>Melzer+Stark 2012</c:v>
                </c:pt>
                <c:pt idx="7">
                  <c:v>Kammer+Widmann 2017</c:v>
                </c:pt>
                <c:pt idx="8">
                  <c:v>mean 8</c:v>
                </c:pt>
              </c:strCache>
            </c:strRef>
          </c:cat>
          <c:val>
            <c:numRef>
              <c:f>'KF_29_dur+rat'!$E$65:$E$73</c:f>
              <c:numCache>
                <c:formatCode>mm:ss</c:formatCode>
                <c:ptCount val="9"/>
                <c:pt idx="0">
                  <c:v>1.6303671159722223E-4</c:v>
                </c:pt>
                <c:pt idx="1">
                  <c:v>9.6568195173611106E-5</c:v>
                </c:pt>
                <c:pt idx="2">
                  <c:v>9.9077223483796329E-5</c:v>
                </c:pt>
                <c:pt idx="3">
                  <c:v>1.2241853531249995E-4</c:v>
                </c:pt>
                <c:pt idx="4">
                  <c:v>1.9403213445601844E-4</c:v>
                </c:pt>
                <c:pt idx="5">
                  <c:v>1.5027531074074068E-4</c:v>
                </c:pt>
                <c:pt idx="6">
                  <c:v>2.0277672797453701E-4</c:v>
                </c:pt>
                <c:pt idx="7">
                  <c:v>1.4882710800925925E-4</c:v>
                </c:pt>
                <c:pt idx="8">
                  <c:v>1.4712649334346062E-4</c:v>
                </c:pt>
              </c:numCache>
            </c:numRef>
          </c:val>
        </c:ser>
        <c:ser>
          <c:idx val="3"/>
          <c:order val="3"/>
          <c:tx>
            <c:strRef>
              <c:f>'KF_29_dur+rat'!$F$64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</c:spPr>
          <c:invertIfNegative val="0"/>
          <c:dLbls>
            <c:txPr>
              <a:bodyPr/>
              <a:lstStyle/>
              <a:p>
                <a:pPr>
                  <a:defRPr b="1"/>
                </a:pPr>
                <a:endParaRPr lang="de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'KF_29_dur+rat'!$B$65:$B$73</c:f>
              <c:strCache>
                <c:ptCount val="9"/>
                <c:pt idx="0">
                  <c:v>Csengery+Keller 1990</c:v>
                </c:pt>
                <c:pt idx="1">
                  <c:v>Komsi+Oramo 1995</c:v>
                </c:pt>
                <c:pt idx="2">
                  <c:v>Whittlesey+Sallaberger 1997</c:v>
                </c:pt>
                <c:pt idx="3">
                  <c:v>Pammer+Kopatchinskaja 2004</c:v>
                </c:pt>
                <c:pt idx="4">
                  <c:v>Arnold+Pogossian 2004</c:v>
                </c:pt>
                <c:pt idx="5">
                  <c:v>Banse+Keller 2005</c:v>
                </c:pt>
                <c:pt idx="6">
                  <c:v>Melzer+Stark 2012</c:v>
                </c:pt>
                <c:pt idx="7">
                  <c:v>Kammer+Widmann 2017</c:v>
                </c:pt>
                <c:pt idx="8">
                  <c:v>mean 8</c:v>
                </c:pt>
              </c:strCache>
            </c:strRef>
          </c:cat>
          <c:val>
            <c:numRef>
              <c:f>'KF_29_dur+rat'!$F$65:$F$73</c:f>
              <c:numCache>
                <c:formatCode>mm:ss</c:formatCode>
                <c:ptCount val="9"/>
                <c:pt idx="0">
                  <c:v>6.714456307291666E-4</c:v>
                </c:pt>
                <c:pt idx="1">
                  <c:v>6.5216941714120371E-4</c:v>
                </c:pt>
                <c:pt idx="2">
                  <c:v>5.4959687578703714E-4</c:v>
                </c:pt>
                <c:pt idx="3">
                  <c:v>6.742661879513888E-4</c:v>
                </c:pt>
                <c:pt idx="4">
                  <c:v>1.0293600928009258E-3</c:v>
                </c:pt>
                <c:pt idx="5">
                  <c:v>7.4710805619212963E-4</c:v>
                </c:pt>
                <c:pt idx="6">
                  <c:v>9.694160997685185E-4</c:v>
                </c:pt>
                <c:pt idx="7">
                  <c:v>6.1830304652777778E-4</c:v>
                </c:pt>
                <c:pt idx="8">
                  <c:v>7.389581758622685E-4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156736"/>
        <c:axId val="205158272"/>
      </c:barChart>
      <c:catAx>
        <c:axId val="205156736"/>
        <c:scaling>
          <c:orientation val="minMax"/>
        </c:scaling>
        <c:delete val="0"/>
        <c:axPos val="l"/>
        <c:majorTickMark val="out"/>
        <c:minorTickMark val="none"/>
        <c:tickLblPos val="nextTo"/>
        <c:crossAx val="205158272"/>
        <c:crosses val="autoZero"/>
        <c:auto val="1"/>
        <c:lblAlgn val="ctr"/>
        <c:lblOffset val="100"/>
        <c:noMultiLvlLbl val="0"/>
      </c:catAx>
      <c:valAx>
        <c:axId val="205158272"/>
        <c:scaling>
          <c:orientation val="minMax"/>
          <c:max val="1.0416660000000003E-3"/>
          <c:min val="0"/>
        </c:scaling>
        <c:delete val="0"/>
        <c:axPos val="b"/>
        <c:majorGridlines/>
        <c:numFmt formatCode="mm:ss\ " sourceLinked="0"/>
        <c:majorTickMark val="none"/>
        <c:minorTickMark val="none"/>
        <c:tickLblPos val="nextTo"/>
        <c:crossAx val="205156736"/>
        <c:crosses val="autoZero"/>
        <c:crossBetween val="between"/>
        <c:majorUnit val="1.1560000000000003E-4"/>
      </c:valAx>
    </c:plotArea>
    <c:legend>
      <c:legendPos val="b"/>
      <c:legendEntry>
        <c:idx val="3"/>
        <c:delete val="1"/>
      </c:legendEntry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57700587252655"/>
          <c:y val="3.4071951520381928E-2"/>
          <c:w val="0.8322573492689479"/>
          <c:h val="0.8058427935974579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'KF_29_dur+rat'!$A$9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'KF_29_dur+rat'!$B$8:$P$8</c:f>
              <c:strCache>
                <c:ptCount val="15"/>
                <c:pt idx="0">
                  <c:v>Csengery+Keller 1987</c:v>
                </c:pt>
                <c:pt idx="1">
                  <c:v>Csengery+Keller 1990</c:v>
                </c:pt>
                <c:pt idx="2">
                  <c:v>Komsi+Oramo 1994</c:v>
                </c:pt>
                <c:pt idx="3">
                  <c:v>Komsi+Oramo 1995</c:v>
                </c:pt>
                <c:pt idx="4">
                  <c:v>Whittlesey+Sallaberger 1997</c:v>
                </c:pt>
                <c:pt idx="5">
                  <c:v>Pammer+Kopatchinskaja 2004</c:v>
                </c:pt>
                <c:pt idx="6">
                  <c:v>Arnold+Pogossian 2004</c:v>
                </c:pt>
                <c:pt idx="7">
                  <c:v>Banse+Keller 2005</c:v>
                </c:pt>
                <c:pt idx="8">
                  <c:v>Arnold+Pogossian 2006</c:v>
                </c:pt>
                <c:pt idx="9">
                  <c:v>Melzer+Stark 2012</c:v>
                </c:pt>
                <c:pt idx="10">
                  <c:v>Melzer+Stark 2013</c:v>
                </c:pt>
                <c:pt idx="11">
                  <c:v>Kammer+Widmann 2017</c:v>
                </c:pt>
                <c:pt idx="12">
                  <c:v>Melzer+Stark 2017</c:v>
                </c:pt>
                <c:pt idx="13">
                  <c:v>Melzer+Stark 2019</c:v>
                </c:pt>
                <c:pt idx="14">
                  <c:v>mean 14</c:v>
                </c:pt>
              </c:strCache>
            </c:strRef>
          </c:cat>
          <c:val>
            <c:numRef>
              <c:f>'KF_29_dur+rat'!$B$9:$P$9</c:f>
              <c:numCache>
                <c:formatCode>0.00</c:formatCode>
                <c:ptCount val="15"/>
                <c:pt idx="0">
                  <c:v>59.83815863323494</c:v>
                </c:pt>
                <c:pt idx="1">
                  <c:v>51.087079307149565</c:v>
                </c:pt>
                <c:pt idx="2">
                  <c:v>64.538576380783113</c:v>
                </c:pt>
                <c:pt idx="3">
                  <c:v>64.456590589618585</c:v>
                </c:pt>
                <c:pt idx="4">
                  <c:v>56.419380965962254</c:v>
                </c:pt>
                <c:pt idx="5">
                  <c:v>60.266799942377602</c:v>
                </c:pt>
                <c:pt idx="6">
                  <c:v>61.962581865907907</c:v>
                </c:pt>
                <c:pt idx="7">
                  <c:v>60.578270471315435</c:v>
                </c:pt>
                <c:pt idx="8">
                  <c:v>62.025138614298648</c:v>
                </c:pt>
                <c:pt idx="9">
                  <c:v>58.913157185335287</c:v>
                </c:pt>
                <c:pt idx="10">
                  <c:v>59.100853179558378</c:v>
                </c:pt>
                <c:pt idx="11">
                  <c:v>51.315960936662542</c:v>
                </c:pt>
                <c:pt idx="12">
                  <c:v>56.577199042828809</c:v>
                </c:pt>
                <c:pt idx="13">
                  <c:v>58.951929028672545</c:v>
                </c:pt>
                <c:pt idx="14">
                  <c:v>59.002262581693266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27B-42AA-AD4B-B33D44BD994C}"/>
            </c:ext>
          </c:extLst>
        </c:ser>
        <c:ser>
          <c:idx val="1"/>
          <c:order val="1"/>
          <c:tx>
            <c:strRef>
              <c:f>'KF_29_dur+rat'!$A$10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'KF_29_dur+rat'!$B$8:$P$8</c:f>
              <c:strCache>
                <c:ptCount val="15"/>
                <c:pt idx="0">
                  <c:v>Csengery+Keller 1987</c:v>
                </c:pt>
                <c:pt idx="1">
                  <c:v>Csengery+Keller 1990</c:v>
                </c:pt>
                <c:pt idx="2">
                  <c:v>Komsi+Oramo 1994</c:v>
                </c:pt>
                <c:pt idx="3">
                  <c:v>Komsi+Oramo 1995</c:v>
                </c:pt>
                <c:pt idx="4">
                  <c:v>Whittlesey+Sallaberger 1997</c:v>
                </c:pt>
                <c:pt idx="5">
                  <c:v>Pammer+Kopatchinskaja 2004</c:v>
                </c:pt>
                <c:pt idx="6">
                  <c:v>Arnold+Pogossian 2004</c:v>
                </c:pt>
                <c:pt idx="7">
                  <c:v>Banse+Keller 2005</c:v>
                </c:pt>
                <c:pt idx="8">
                  <c:v>Arnold+Pogossian 2006</c:v>
                </c:pt>
                <c:pt idx="9">
                  <c:v>Melzer+Stark 2012</c:v>
                </c:pt>
                <c:pt idx="10">
                  <c:v>Melzer+Stark 2013</c:v>
                </c:pt>
                <c:pt idx="11">
                  <c:v>Kammer+Widmann 2017</c:v>
                </c:pt>
                <c:pt idx="12">
                  <c:v>Melzer+Stark 2017</c:v>
                </c:pt>
                <c:pt idx="13">
                  <c:v>Melzer+Stark 2019</c:v>
                </c:pt>
                <c:pt idx="14">
                  <c:v>mean 14</c:v>
                </c:pt>
              </c:strCache>
            </c:strRef>
          </c:cat>
          <c:val>
            <c:numRef>
              <c:f>'KF_29_dur+rat'!$B$10:$P$10</c:f>
              <c:numCache>
                <c:formatCode>0.00</c:formatCode>
                <c:ptCount val="15"/>
                <c:pt idx="0">
                  <c:v>21.703269120067084</c:v>
                </c:pt>
                <c:pt idx="1">
                  <c:v>24.631474193575428</c:v>
                </c:pt>
                <c:pt idx="2">
                  <c:v>20.329461777960269</c:v>
                </c:pt>
                <c:pt idx="3">
                  <c:v>20.736184073609344</c:v>
                </c:pt>
                <c:pt idx="4">
                  <c:v>25.553365268827534</c:v>
                </c:pt>
                <c:pt idx="5">
                  <c:v>21.577383037575459</c:v>
                </c:pt>
                <c:pt idx="6">
                  <c:v>19.187636040048599</c:v>
                </c:pt>
                <c:pt idx="7">
                  <c:v>19.307462322590464</c:v>
                </c:pt>
                <c:pt idx="8">
                  <c:v>20.462339967038886</c:v>
                </c:pt>
                <c:pt idx="9">
                  <c:v>20.169434075222796</c:v>
                </c:pt>
                <c:pt idx="10">
                  <c:v>19.48415490528906</c:v>
                </c:pt>
                <c:pt idx="11">
                  <c:v>24.613785998108042</c:v>
                </c:pt>
                <c:pt idx="12">
                  <c:v>17.236050826996131</c:v>
                </c:pt>
                <c:pt idx="13">
                  <c:v>19.147926552168151</c:v>
                </c:pt>
                <c:pt idx="14">
                  <c:v>21.009994868505515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27B-42AA-AD4B-B33D44BD994C}"/>
            </c:ext>
          </c:extLst>
        </c:ser>
        <c:ser>
          <c:idx val="2"/>
          <c:order val="2"/>
          <c:tx>
            <c:strRef>
              <c:f>'KF_29_dur+rat'!$A$11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'KF_29_dur+rat'!$B$8:$P$8</c:f>
              <c:strCache>
                <c:ptCount val="15"/>
                <c:pt idx="0">
                  <c:v>Csengery+Keller 1987</c:v>
                </c:pt>
                <c:pt idx="1">
                  <c:v>Csengery+Keller 1990</c:v>
                </c:pt>
                <c:pt idx="2">
                  <c:v>Komsi+Oramo 1994</c:v>
                </c:pt>
                <c:pt idx="3">
                  <c:v>Komsi+Oramo 1995</c:v>
                </c:pt>
                <c:pt idx="4">
                  <c:v>Whittlesey+Sallaberger 1997</c:v>
                </c:pt>
                <c:pt idx="5">
                  <c:v>Pammer+Kopatchinskaja 2004</c:v>
                </c:pt>
                <c:pt idx="6">
                  <c:v>Arnold+Pogossian 2004</c:v>
                </c:pt>
                <c:pt idx="7">
                  <c:v>Banse+Keller 2005</c:v>
                </c:pt>
                <c:pt idx="8">
                  <c:v>Arnold+Pogossian 2006</c:v>
                </c:pt>
                <c:pt idx="9">
                  <c:v>Melzer+Stark 2012</c:v>
                </c:pt>
                <c:pt idx="10">
                  <c:v>Melzer+Stark 2013</c:v>
                </c:pt>
                <c:pt idx="11">
                  <c:v>Kammer+Widmann 2017</c:v>
                </c:pt>
                <c:pt idx="12">
                  <c:v>Melzer+Stark 2017</c:v>
                </c:pt>
                <c:pt idx="13">
                  <c:v>Melzer+Stark 2019</c:v>
                </c:pt>
                <c:pt idx="14">
                  <c:v>mean 14</c:v>
                </c:pt>
              </c:strCache>
            </c:strRef>
          </c:cat>
          <c:val>
            <c:numRef>
              <c:f>'KF_29_dur+rat'!$B$11:$P$11</c:f>
              <c:numCache>
                <c:formatCode>0.00</c:formatCode>
                <c:ptCount val="15"/>
                <c:pt idx="0">
                  <c:v>18.458572246697994</c:v>
                </c:pt>
                <c:pt idx="1">
                  <c:v>24.28144649927501</c:v>
                </c:pt>
                <c:pt idx="2">
                  <c:v>15.131961841256619</c:v>
                </c:pt>
                <c:pt idx="3">
                  <c:v>14.807225336772078</c:v>
                </c:pt>
                <c:pt idx="4">
                  <c:v>18.027253765210212</c:v>
                </c:pt>
                <c:pt idx="5">
                  <c:v>18.155817020046943</c:v>
                </c:pt>
                <c:pt idx="6">
                  <c:v>18.849782094043498</c:v>
                </c:pt>
                <c:pt idx="7">
                  <c:v>20.114267206094112</c:v>
                </c:pt>
                <c:pt idx="8">
                  <c:v>17.512521418662462</c:v>
                </c:pt>
                <c:pt idx="9">
                  <c:v>20.917408739441914</c:v>
                </c:pt>
                <c:pt idx="10">
                  <c:v>21.414991915152559</c:v>
                </c:pt>
                <c:pt idx="11">
                  <c:v>24.070253065229409</c:v>
                </c:pt>
                <c:pt idx="12">
                  <c:v>26.186750130175074</c:v>
                </c:pt>
                <c:pt idx="13">
                  <c:v>21.900144419159311</c:v>
                </c:pt>
                <c:pt idx="14">
                  <c:v>19.987742549801229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27B-42AA-AD4B-B33D44BD994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5245056"/>
        <c:axId val="204874112"/>
      </c:barChart>
      <c:catAx>
        <c:axId val="205245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de-DE"/>
          </a:p>
        </c:txPr>
        <c:crossAx val="204874112"/>
        <c:crosses val="autoZero"/>
        <c:auto val="1"/>
        <c:lblAlgn val="ctr"/>
        <c:lblOffset val="100"/>
        <c:noMultiLvlLbl val="0"/>
      </c:catAx>
      <c:valAx>
        <c:axId val="2048741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de-DE"/>
          </a:p>
        </c:txPr>
        <c:crossAx val="20524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939025177811837"/>
          <c:y val="0.93869353084856244"/>
          <c:w val="0.1422342121371509"/>
          <c:h val="3.5788047072151212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57700587252655"/>
          <c:y val="3.4071951520381928E-2"/>
          <c:w val="0.8322573492689479"/>
          <c:h val="0.8058427935974579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'KF_29_dur+rat'!$C$98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'KF_29_dur+rat'!$B$99:$B$107</c:f>
              <c:strCache>
                <c:ptCount val="9"/>
                <c:pt idx="0">
                  <c:v>Csengery+Keller 1990</c:v>
                </c:pt>
                <c:pt idx="1">
                  <c:v>Komsi+Oramo 1995</c:v>
                </c:pt>
                <c:pt idx="2">
                  <c:v>Whittlesey+Sallaberger 1997</c:v>
                </c:pt>
                <c:pt idx="3">
                  <c:v>Pammer+Kopatchinskaja 2004</c:v>
                </c:pt>
                <c:pt idx="4">
                  <c:v>Arnold+Pogossian 2004</c:v>
                </c:pt>
                <c:pt idx="5">
                  <c:v>Banse+Keller 2005</c:v>
                </c:pt>
                <c:pt idx="6">
                  <c:v>Melzer+Stark 2012</c:v>
                </c:pt>
                <c:pt idx="7">
                  <c:v>Kammer+Widmann 2017</c:v>
                </c:pt>
                <c:pt idx="8">
                  <c:v>mean 8</c:v>
                </c:pt>
              </c:strCache>
            </c:strRef>
          </c:cat>
          <c:val>
            <c:numRef>
              <c:f>'KF_29_dur+rat'!$C$99:$C$107</c:f>
              <c:numCache>
                <c:formatCode>0.00</c:formatCode>
                <c:ptCount val="9"/>
                <c:pt idx="0">
                  <c:v>51.087079307149565</c:v>
                </c:pt>
                <c:pt idx="1">
                  <c:v>64.456590589618585</c:v>
                </c:pt>
                <c:pt idx="2">
                  <c:v>56.419380965962254</c:v>
                </c:pt>
                <c:pt idx="3">
                  <c:v>60.266799942377602</c:v>
                </c:pt>
                <c:pt idx="4">
                  <c:v>61.962581865907907</c:v>
                </c:pt>
                <c:pt idx="5">
                  <c:v>60.578270471315435</c:v>
                </c:pt>
                <c:pt idx="6">
                  <c:v>58.913157185335287</c:v>
                </c:pt>
                <c:pt idx="7">
                  <c:v>51.315960936662542</c:v>
                </c:pt>
                <c:pt idx="8" formatCode="General">
                  <c:v>58.124977658041146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27B-42AA-AD4B-B33D44BD994C}"/>
            </c:ext>
          </c:extLst>
        </c:ser>
        <c:ser>
          <c:idx val="1"/>
          <c:order val="1"/>
          <c:tx>
            <c:strRef>
              <c:f>'KF_29_dur+rat'!$D$98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'KF_29_dur+rat'!$B$99:$B$107</c:f>
              <c:strCache>
                <c:ptCount val="9"/>
                <c:pt idx="0">
                  <c:v>Csengery+Keller 1990</c:v>
                </c:pt>
                <c:pt idx="1">
                  <c:v>Komsi+Oramo 1995</c:v>
                </c:pt>
                <c:pt idx="2">
                  <c:v>Whittlesey+Sallaberger 1997</c:v>
                </c:pt>
                <c:pt idx="3">
                  <c:v>Pammer+Kopatchinskaja 2004</c:v>
                </c:pt>
                <c:pt idx="4">
                  <c:v>Arnold+Pogossian 2004</c:v>
                </c:pt>
                <c:pt idx="5">
                  <c:v>Banse+Keller 2005</c:v>
                </c:pt>
                <c:pt idx="6">
                  <c:v>Melzer+Stark 2012</c:v>
                </c:pt>
                <c:pt idx="7">
                  <c:v>Kammer+Widmann 2017</c:v>
                </c:pt>
                <c:pt idx="8">
                  <c:v>mean 8</c:v>
                </c:pt>
              </c:strCache>
            </c:strRef>
          </c:cat>
          <c:val>
            <c:numRef>
              <c:f>'KF_29_dur+rat'!$D$99:$D$107</c:f>
              <c:numCache>
                <c:formatCode>0.00</c:formatCode>
                <c:ptCount val="9"/>
                <c:pt idx="0">
                  <c:v>24.631474193575428</c:v>
                </c:pt>
                <c:pt idx="1">
                  <c:v>20.736184073609344</c:v>
                </c:pt>
                <c:pt idx="2">
                  <c:v>25.553365268827534</c:v>
                </c:pt>
                <c:pt idx="3">
                  <c:v>21.577383037575459</c:v>
                </c:pt>
                <c:pt idx="4">
                  <c:v>19.187636040048599</c:v>
                </c:pt>
                <c:pt idx="5">
                  <c:v>19.307462322590464</c:v>
                </c:pt>
                <c:pt idx="6">
                  <c:v>20.169434075222796</c:v>
                </c:pt>
                <c:pt idx="7">
                  <c:v>24.613785998108042</c:v>
                </c:pt>
                <c:pt idx="8" formatCode="General">
                  <c:v>21.972090626194706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27B-42AA-AD4B-B33D44BD994C}"/>
            </c:ext>
          </c:extLst>
        </c:ser>
        <c:ser>
          <c:idx val="2"/>
          <c:order val="2"/>
          <c:tx>
            <c:strRef>
              <c:f>'KF_29_dur+rat'!$E$98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'KF_29_dur+rat'!$B$99:$B$107</c:f>
              <c:strCache>
                <c:ptCount val="9"/>
                <c:pt idx="0">
                  <c:v>Csengery+Keller 1990</c:v>
                </c:pt>
                <c:pt idx="1">
                  <c:v>Komsi+Oramo 1995</c:v>
                </c:pt>
                <c:pt idx="2">
                  <c:v>Whittlesey+Sallaberger 1997</c:v>
                </c:pt>
                <c:pt idx="3">
                  <c:v>Pammer+Kopatchinskaja 2004</c:v>
                </c:pt>
                <c:pt idx="4">
                  <c:v>Arnold+Pogossian 2004</c:v>
                </c:pt>
                <c:pt idx="5">
                  <c:v>Banse+Keller 2005</c:v>
                </c:pt>
                <c:pt idx="6">
                  <c:v>Melzer+Stark 2012</c:v>
                </c:pt>
                <c:pt idx="7">
                  <c:v>Kammer+Widmann 2017</c:v>
                </c:pt>
                <c:pt idx="8">
                  <c:v>mean 8</c:v>
                </c:pt>
              </c:strCache>
            </c:strRef>
          </c:cat>
          <c:val>
            <c:numRef>
              <c:f>'KF_29_dur+rat'!$E$99:$E$107</c:f>
              <c:numCache>
                <c:formatCode>0.00</c:formatCode>
                <c:ptCount val="9"/>
                <c:pt idx="0">
                  <c:v>24.28144649927501</c:v>
                </c:pt>
                <c:pt idx="1">
                  <c:v>14.807225336772078</c:v>
                </c:pt>
                <c:pt idx="2">
                  <c:v>18.027253765210212</c:v>
                </c:pt>
                <c:pt idx="3">
                  <c:v>18.155817020046943</c:v>
                </c:pt>
                <c:pt idx="4">
                  <c:v>18.849782094043498</c:v>
                </c:pt>
                <c:pt idx="5">
                  <c:v>20.114267206094112</c:v>
                </c:pt>
                <c:pt idx="6">
                  <c:v>20.917408739441914</c:v>
                </c:pt>
                <c:pt idx="7">
                  <c:v>24.070253065229409</c:v>
                </c:pt>
                <c:pt idx="8" formatCode="General">
                  <c:v>19.902931715764147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27B-42AA-AD4B-B33D44BD994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4921088"/>
        <c:axId val="205004800"/>
      </c:barChart>
      <c:catAx>
        <c:axId val="204921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de-DE"/>
          </a:p>
        </c:txPr>
        <c:crossAx val="205004800"/>
        <c:crosses val="autoZero"/>
        <c:auto val="1"/>
        <c:lblAlgn val="ctr"/>
        <c:lblOffset val="100"/>
        <c:noMultiLvlLbl val="0"/>
      </c:catAx>
      <c:valAx>
        <c:axId val="20500480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de-DE"/>
          </a:p>
        </c:txPr>
        <c:crossAx val="20492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939025177811837"/>
          <c:y val="0.93869353084856244"/>
          <c:w val="5.5356592737809282E-2"/>
          <c:h val="5.8778247231291207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'KF_29_dur+rat'!$B$26</c:f>
              <c:strCache>
                <c:ptCount val="1"/>
                <c:pt idx="0">
                  <c:v>Csengery+Keller 1987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'KF_29_dur+rat'!$A$27:$A$29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'KF_29_dur+rat'!$B$27:$B$29</c:f>
              <c:numCache>
                <c:formatCode>0.00</c:formatCode>
                <c:ptCount val="3"/>
                <c:pt idx="0">
                  <c:v>1.5291818294414874</c:v>
                </c:pt>
                <c:pt idx="1">
                  <c:v>5.1779299957790954</c:v>
                </c:pt>
                <c:pt idx="2">
                  <c:v>-7.7372432481104969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797-4417-B252-93ABCA91C3FC}"/>
            </c:ext>
          </c:extLst>
        </c:ser>
        <c:ser>
          <c:idx val="1"/>
          <c:order val="1"/>
          <c:tx>
            <c:strRef>
              <c:f>'KF_29_dur+rat'!$C$26</c:f>
              <c:strCache>
                <c:ptCount val="1"/>
                <c:pt idx="0">
                  <c:v>Csengery+Keller 1990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'KF_29_dur+rat'!$A$27:$A$29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'KF_29_dur+rat'!$C$27:$C$29</c:f>
              <c:numCache>
                <c:formatCode>0.00</c:formatCode>
                <c:ptCount val="3"/>
                <c:pt idx="0">
                  <c:v>-24.777313774019355</c:v>
                </c:pt>
                <c:pt idx="1">
                  <c:v>3.5893163129296162</c:v>
                </c:pt>
                <c:pt idx="2">
                  <c:v>5.3241527637289492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797-4417-B252-93ABCA91C3FC}"/>
            </c:ext>
          </c:extLst>
        </c:ser>
        <c:ser>
          <c:idx val="2"/>
          <c:order val="2"/>
          <c:tx>
            <c:strRef>
              <c:f>'KF_29_dur+rat'!$D$26</c:f>
              <c:strCache>
                <c:ptCount val="1"/>
                <c:pt idx="0">
                  <c:v>Komsi+Oramo 1994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'KF_29_dur+rat'!$A$27:$A$29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'KF_29_dur+rat'!$D$27:$D$29</c:f>
              <c:numCache>
                <c:formatCode>0.00</c:formatCode>
                <c:ptCount val="3"/>
                <c:pt idx="0">
                  <c:v>-6.0536564922161622</c:v>
                </c:pt>
                <c:pt idx="1">
                  <c:v>-15.477335577034628</c:v>
                </c:pt>
                <c:pt idx="2">
                  <c:v>-35.110953404558657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797-4417-B252-93ABCA91C3FC}"/>
            </c:ext>
          </c:extLst>
        </c:ser>
        <c:ser>
          <c:idx val="3"/>
          <c:order val="3"/>
          <c:tx>
            <c:strRef>
              <c:f>'KF_29_dur+rat'!$E$26</c:f>
              <c:strCache>
                <c:ptCount val="1"/>
                <c:pt idx="0">
                  <c:v>Komsi+Oramo 1995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'KF_29_dur+rat'!$A$27:$A$29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'KF_29_dur+rat'!$E$27:$E$29</c:f>
              <c:numCache>
                <c:formatCode>0.00</c:formatCode>
                <c:ptCount val="3"/>
                <c:pt idx="0">
                  <c:v>-7.8161864035005708</c:v>
                </c:pt>
                <c:pt idx="1">
                  <c:v>-15.296183645200005</c:v>
                </c:pt>
                <c:pt idx="2">
                  <c:v>-37.615502416964247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797-4417-B252-93ABCA91C3FC}"/>
            </c:ext>
          </c:extLst>
        </c:ser>
        <c:ser>
          <c:idx val="4"/>
          <c:order val="4"/>
          <c:tx>
            <c:strRef>
              <c:f>'KF_29_dur+rat'!$F$26</c:f>
              <c:strCache>
                <c:ptCount val="1"/>
                <c:pt idx="0">
                  <c:v>Whittlesey+Sallaberger 1997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'KF_29_dur+rat'!$A$27:$A$29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'KF_29_dur+rat'!$F$27:$F$29</c:f>
              <c:numCache>
                <c:formatCode>0.00</c:formatCode>
                <c:ptCount val="3"/>
                <c:pt idx="0">
                  <c:v>-32.001476337369333</c:v>
                </c:pt>
                <c:pt idx="1">
                  <c:v>-12.035777630879496</c:v>
                </c:pt>
                <c:pt idx="2">
                  <c:v>-35.99463262364236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797-4417-B252-93ABCA91C3FC}"/>
            </c:ext>
          </c:extLst>
        </c:ser>
        <c:ser>
          <c:idx val="6"/>
          <c:order val="5"/>
          <c:tx>
            <c:strRef>
              <c:f>'KF_29_dur+rat'!$G$26</c:f>
              <c:strCache>
                <c:ptCount val="1"/>
                <c:pt idx="0">
                  <c:v>Pammer+Kopatchinskaja 2004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'KF_29_dur+rat'!$A$27:$A$29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'KF_29_dur+rat'!$G$27:$G$29</c:f>
              <c:numCache>
                <c:formatCode>0.00</c:formatCode>
                <c:ptCount val="3"/>
                <c:pt idx="0">
                  <c:v>-10.887951893872881</c:v>
                </c:pt>
                <c:pt idx="1">
                  <c:v>-8.8736736512257508</c:v>
                </c:pt>
                <c:pt idx="2">
                  <c:v>-20.91579627649109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797-4417-B252-93ABCA91C3FC}"/>
            </c:ext>
          </c:extLst>
        </c:ser>
        <c:ser>
          <c:idx val="5"/>
          <c:order val="6"/>
          <c:tx>
            <c:strRef>
              <c:f>'KF_29_dur+rat'!$H$26</c:f>
              <c:strCache>
                <c:ptCount val="1"/>
                <c:pt idx="0">
                  <c:v>Arnold+Pogossian 2004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'KF_29_dur+rat'!$A$27:$A$29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'KF_29_dur+rat'!$H$27:$H$29</c:f>
              <c:numCache>
                <c:formatCode>0.00</c:formatCode>
                <c:ptCount val="3"/>
                <c:pt idx="0">
                  <c:v>39.869732555517125</c:v>
                </c:pt>
                <c:pt idx="1">
                  <c:v>23.709345318791456</c:v>
                </c:pt>
                <c:pt idx="2">
                  <c:v>25.347659249932196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797-4417-B252-93ABCA91C3FC}"/>
            </c:ext>
          </c:extLst>
        </c:ser>
        <c:ser>
          <c:idx val="7"/>
          <c:order val="7"/>
          <c:tx>
            <c:strRef>
              <c:f>'KF_29_dur+rat'!$I$26</c:f>
              <c:strCache>
                <c:ptCount val="1"/>
                <c:pt idx="0">
                  <c:v>Banse+Keller 2005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'KF_29_dur+rat'!$A$27:$A$29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'KF_29_dur+rat'!$I$27:$I$29</c:f>
              <c:numCache>
                <c:formatCode>0.00</c:formatCode>
                <c:ptCount val="3"/>
                <c:pt idx="0">
                  <c:v>-0.75075742986215244</c:v>
                </c:pt>
                <c:pt idx="1">
                  <c:v>-9.6512132478459645</c:v>
                </c:pt>
                <c:pt idx="2">
                  <c:v>-2.9199029469122753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797-4417-B252-93ABCA91C3FC}"/>
            </c:ext>
          </c:extLst>
        </c:ser>
        <c:ser>
          <c:idx val="8"/>
          <c:order val="8"/>
          <c:tx>
            <c:strRef>
              <c:f>'KF_29_dur+rat'!$J$26</c:f>
              <c:strCache>
                <c:ptCount val="1"/>
                <c:pt idx="0">
                  <c:v>Arnold+Pogossian 2006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'KF_29_dur+rat'!$A$27:$A$29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'KF_29_dur+rat'!$J$27:$J$29</c:f>
              <c:numCache>
                <c:formatCode>0.00</c:formatCode>
                <c:ptCount val="3"/>
                <c:pt idx="0">
                  <c:v>18.150280900710598</c:v>
                </c:pt>
                <c:pt idx="1">
                  <c:v>11.329205237305272</c:v>
                </c:pt>
                <c:pt idx="2">
                  <c:v>-1.7276480931828744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797-4417-B252-93ABCA91C3FC}"/>
            </c:ext>
          </c:extLst>
        </c:ser>
        <c:ser>
          <c:idx val="9"/>
          <c:order val="9"/>
          <c:tx>
            <c:strRef>
              <c:f>'KF_29_dur+rat'!$K$26</c:f>
              <c:strCache>
                <c:ptCount val="1"/>
                <c:pt idx="0">
                  <c:v>Melzer+Stark 2012</c:v>
                </c:pt>
              </c:strCache>
            </c:strRef>
          </c:tx>
          <c:invertIfNegative val="0"/>
          <c:cat>
            <c:numRef>
              <c:f>'KF_29_dur+rat'!$A$27:$A$29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'KF_29_dur+rat'!$K$27:$K$29</c:f>
              <c:numCache>
                <c:formatCode>0.00</c:formatCode>
                <c:ptCount val="3"/>
                <c:pt idx="0">
                  <c:v>25.241839332756328</c:v>
                </c:pt>
                <c:pt idx="1">
                  <c:v>22.466597028008458</c:v>
                </c:pt>
                <c:pt idx="2">
                  <c:v>30.996797377033968</c:v>
                </c:pt>
              </c:numCache>
            </c:numRef>
          </c:val>
        </c:ser>
        <c:ser>
          <c:idx val="10"/>
          <c:order val="10"/>
          <c:tx>
            <c:strRef>
              <c:f>'KF_29_dur+rat'!$L$26</c:f>
              <c:strCache>
                <c:ptCount val="1"/>
                <c:pt idx="0">
                  <c:v>Melzer+Stark 2013</c:v>
                </c:pt>
              </c:strCache>
            </c:strRef>
          </c:tx>
          <c:invertIfNegative val="0"/>
          <c:cat>
            <c:numRef>
              <c:f>'KF_29_dur+rat'!$A$27:$A$29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'KF_29_dur+rat'!$L$27:$L$29</c:f>
              <c:numCache>
                <c:formatCode>0.00</c:formatCode>
                <c:ptCount val="3"/>
                <c:pt idx="0">
                  <c:v>16.798225235810737</c:v>
                </c:pt>
                <c:pt idx="1">
                  <c:v>9.97927813690006</c:v>
                </c:pt>
                <c:pt idx="2">
                  <c:v>24.674048823851699</c:v>
                </c:pt>
              </c:numCache>
            </c:numRef>
          </c:val>
        </c:ser>
        <c:ser>
          <c:idx val="11"/>
          <c:order val="11"/>
          <c:tx>
            <c:strRef>
              <c:f>'KF_29_dur+rat'!$M$26</c:f>
              <c:strCache>
                <c:ptCount val="1"/>
                <c:pt idx="0">
                  <c:v>Kammer+Widmann 2017</c:v>
                </c:pt>
              </c:strCache>
            </c:strRef>
          </c:tx>
          <c:invertIfNegative val="0"/>
          <c:cat>
            <c:numRef>
              <c:f>'KF_29_dur+rat'!$A$27:$A$29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'KF_29_dur+rat'!$M$27:$M$29</c:f>
              <c:numCache>
                <c:formatCode>0.00</c:formatCode>
                <c:ptCount val="3"/>
                <c:pt idx="0">
                  <c:v>-30.42058646288714</c:v>
                </c:pt>
                <c:pt idx="1">
                  <c:v>-4.6779187230476102</c:v>
                </c:pt>
                <c:pt idx="2">
                  <c:v>-3.8554635591762283</c:v>
                </c:pt>
              </c:numCache>
            </c:numRef>
          </c:val>
        </c:ser>
        <c:ser>
          <c:idx val="12"/>
          <c:order val="12"/>
          <c:tx>
            <c:strRef>
              <c:f>'KF_29_dur+rat'!$N$26</c:f>
              <c:strCache>
                <c:ptCount val="1"/>
                <c:pt idx="0">
                  <c:v>Melzer+Stark 2017</c:v>
                </c:pt>
              </c:strCache>
            </c:strRef>
          </c:tx>
          <c:invertIfNegative val="0"/>
          <c:cat>
            <c:numRef>
              <c:f>'KF_29_dur+rat'!$A$27:$A$29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'KF_29_dur+rat'!$N$27:$N$29</c:f>
              <c:numCache>
                <c:formatCode>0.00</c:formatCode>
                <c:ptCount val="3"/>
                <c:pt idx="0">
                  <c:v>5.8678232469037317</c:v>
                </c:pt>
                <c:pt idx="1">
                  <c:v>-7.8814476331619119</c:v>
                </c:pt>
                <c:pt idx="2">
                  <c:v>44.351001144502995</c:v>
                </c:pt>
              </c:numCache>
            </c:numRef>
          </c:val>
        </c:ser>
        <c:ser>
          <c:idx val="13"/>
          <c:order val="13"/>
          <c:tx>
            <c:strRef>
              <c:f>'KF_29_dur+rat'!$O$26</c:f>
              <c:strCache>
                <c:ptCount val="1"/>
                <c:pt idx="0">
                  <c:v>Melzer+Stark 2019</c:v>
                </c:pt>
              </c:strCache>
            </c:strRef>
          </c:tx>
          <c:invertIfNegative val="0"/>
          <c:cat>
            <c:numRef>
              <c:f>'KF_29_dur+rat'!$A$27:$A$29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'KF_29_dur+rat'!$O$27:$O$29</c:f>
              <c:numCache>
                <c:formatCode>0.00</c:formatCode>
                <c:ptCount val="3"/>
                <c:pt idx="0">
                  <c:v>5.2508456925873572</c:v>
                </c:pt>
                <c:pt idx="1">
                  <c:v>-2.358121921318721</c:v>
                </c:pt>
                <c:pt idx="2">
                  <c:v>15.183483209988392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064832"/>
        <c:axId val="205078912"/>
      </c:barChart>
      <c:catAx>
        <c:axId val="2050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5078912"/>
        <c:crosses val="autoZero"/>
        <c:auto val="1"/>
        <c:lblAlgn val="ctr"/>
        <c:lblOffset val="100"/>
        <c:noMultiLvlLbl val="0"/>
      </c:catAx>
      <c:valAx>
        <c:axId val="205078912"/>
        <c:scaling>
          <c:orientation val="minMax"/>
          <c:max val="4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5064832"/>
        <c:crosses val="autoZero"/>
        <c:crossBetween val="between"/>
        <c:majorUnit val="4"/>
        <c:min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998800079851433E-3"/>
          <c:y val="0.88367173486622763"/>
          <c:w val="0.97557762810769966"/>
          <c:h val="0.103666766640440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6536955023730389E-2"/>
          <c:y val="2.3298034393035339E-2"/>
          <c:w val="0.94842398270755435"/>
          <c:h val="0.75759771082219551"/>
        </c:manualLayout>
      </c:layout>
      <c:barChart>
        <c:barDir val="col"/>
        <c:grouping val="clustered"/>
        <c:varyColors val="0"/>
        <c:ser>
          <c:idx val="6"/>
          <c:order val="0"/>
          <c:tx>
            <c:strRef>
              <c:f>'KF_29_dur+rat'!$C$20</c:f>
              <c:strCache>
                <c:ptCount val="1"/>
                <c:pt idx="0">
                  <c:v>Csengery+Keller 1990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'KF_29_dur+rat'!$C$21:$C$23</c:f>
              <c:numCache>
                <c:formatCode>0.00</c:formatCode>
                <c:ptCount val="3"/>
                <c:pt idx="0">
                  <c:v>-20.657169476024574</c:v>
                </c:pt>
                <c:pt idx="1">
                  <c:v>3.6890532888607019</c:v>
                </c:pt>
                <c:pt idx="2">
                  <c:v>10.813972311988621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797-4417-B252-93ABCA91C3FC}"/>
            </c:ext>
          </c:extLst>
        </c:ser>
        <c:ser>
          <c:idx val="7"/>
          <c:order val="1"/>
          <c:tx>
            <c:strRef>
              <c:f>'KF_29_dur+rat'!$E$20</c:f>
              <c:strCache>
                <c:ptCount val="1"/>
                <c:pt idx="0">
                  <c:v>Komsi+Oramo 1995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'KF_29_dur+rat'!$E$21:$E$23</c:f>
              <c:numCache>
                <c:formatCode>0.00</c:formatCode>
                <c:ptCount val="3"/>
                <c:pt idx="0">
                  <c:v>-2.7670365656973739</c:v>
                </c:pt>
                <c:pt idx="1">
                  <c:v>-15.214629844154254</c:v>
                </c:pt>
                <c:pt idx="2">
                  <c:v>-34.363830076357019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797-4417-B252-93ABCA91C3FC}"/>
            </c:ext>
          </c:extLst>
        </c:ser>
        <c:ser>
          <c:idx val="8"/>
          <c:order val="2"/>
          <c:tx>
            <c:strRef>
              <c:f>'KF_29_dur+rat'!$F$20</c:f>
              <c:strCache>
                <c:ptCount val="1"/>
                <c:pt idx="0">
                  <c:v>Whittlesey+Sallaberger 1997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'KF_29_dur+rat'!$F$21:$F$23</c:f>
              <c:numCache>
                <c:formatCode>0.00</c:formatCode>
                <c:ptCount val="3"/>
                <c:pt idx="0">
                  <c:v>-28.277018416536841</c:v>
                </c:pt>
                <c:pt idx="1">
                  <c:v>-11.951084673714659</c:v>
                </c:pt>
                <c:pt idx="2">
                  <c:v>-32.658475552391025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797-4417-B252-93ABCA91C3FC}"/>
            </c:ext>
          </c:extLst>
        </c:ser>
        <c:ser>
          <c:idx val="10"/>
          <c:order val="3"/>
          <c:tx>
            <c:strRef>
              <c:f>'KF_29_dur+rat'!$G$20</c:f>
              <c:strCache>
                <c:ptCount val="1"/>
                <c:pt idx="0">
                  <c:v>Pammer+Kopatchinskaja 2004</c:v>
                </c:pt>
              </c:strCache>
            </c:strRef>
          </c:tx>
          <c:invertIfNegative val="0"/>
          <c:val>
            <c:numRef>
              <c:f>'KF_29_dur+rat'!$G$21:$G$23</c:f>
              <c:numCache>
                <c:formatCode>0.00</c:formatCode>
                <c:ptCount val="3"/>
                <c:pt idx="0">
                  <c:v>-6.007050728177906</c:v>
                </c:pt>
                <c:pt idx="1">
                  <c:v>-8.7859361842626509</c:v>
                </c:pt>
                <c:pt idx="2">
                  <c:v>-16.793683767940411</c:v>
                </c:pt>
              </c:numCache>
            </c:numRef>
          </c:val>
        </c:ser>
        <c:ser>
          <c:idx val="12"/>
          <c:order val="4"/>
          <c:tx>
            <c:strRef>
              <c:f>'KF_29_dur+rat'!$H$20</c:f>
              <c:strCache>
                <c:ptCount val="1"/>
                <c:pt idx="0">
                  <c:v>Arnold+Pogossian 2004</c:v>
                </c:pt>
              </c:strCache>
            </c:strRef>
          </c:tx>
          <c:invertIfNegative val="0"/>
          <c:val>
            <c:numRef>
              <c:f>'KF_29_dur+rat'!$H$21:$H$23</c:f>
              <c:numCache>
                <c:formatCode>0.00</c:formatCode>
                <c:ptCount val="3"/>
                <c:pt idx="0">
                  <c:v>47.530765549199693</c:v>
                </c:pt>
                <c:pt idx="1">
                  <c:v>23.828454088263761</c:v>
                </c:pt>
                <c:pt idx="2">
                  <c:v>31.881165687174079</c:v>
                </c:pt>
              </c:numCache>
            </c:numRef>
          </c:val>
        </c:ser>
        <c:ser>
          <c:idx val="0"/>
          <c:order val="5"/>
          <c:tx>
            <c:strRef>
              <c:f>'KF_29_dur+rat'!$I$20</c:f>
              <c:strCache>
                <c:ptCount val="1"/>
                <c:pt idx="0">
                  <c:v>Banse+Keller 2005</c:v>
                </c:pt>
              </c:strCache>
            </c:strRef>
          </c:tx>
          <c:invertIfNegative val="0"/>
          <c:val>
            <c:numRef>
              <c:f>'KF_29_dur+rat'!$I$21:$I$23</c:f>
              <c:numCache>
                <c:formatCode>0.00</c:formatCode>
                <c:ptCount val="3"/>
                <c:pt idx="0">
                  <c:v>4.6853845290568827</c:v>
                </c:pt>
                <c:pt idx="1">
                  <c:v>-9.5642244048799494</c:v>
                </c:pt>
                <c:pt idx="2">
                  <c:v>2.1402110019228577</c:v>
                </c:pt>
              </c:numCache>
            </c:numRef>
          </c:val>
        </c:ser>
        <c:ser>
          <c:idx val="3"/>
          <c:order val="6"/>
          <c:tx>
            <c:strRef>
              <c:f>'KF_29_dur+rat'!$K$20</c:f>
              <c:strCache>
                <c:ptCount val="1"/>
                <c:pt idx="0">
                  <c:v>Melzer+Stark 2012</c:v>
                </c:pt>
              </c:strCache>
            </c:strRef>
          </c:tx>
          <c:invertIfNegative val="0"/>
          <c:val>
            <c:numRef>
              <c:f>'KF_29_dur+rat'!$K$21:$K$23</c:f>
              <c:numCache>
                <c:formatCode>0.00</c:formatCode>
                <c:ptCount val="3"/>
                <c:pt idx="0">
                  <c:v>32.101664155377613</c:v>
                </c:pt>
                <c:pt idx="1">
                  <c:v>22.58450926524387</c:v>
                </c:pt>
                <c:pt idx="2">
                  <c:v>37.82475430931617</c:v>
                </c:pt>
              </c:numCache>
            </c:numRef>
          </c:val>
        </c:ser>
        <c:ser>
          <c:idx val="11"/>
          <c:order val="7"/>
          <c:tx>
            <c:strRef>
              <c:f>'KF_29_dur+rat'!$M$20</c:f>
              <c:strCache>
                <c:ptCount val="1"/>
                <c:pt idx="0">
                  <c:v>Kammer+Widmann 2017</c:v>
                </c:pt>
              </c:strCache>
            </c:strRef>
          </c:tx>
          <c:invertIfNegative val="0"/>
          <c:val>
            <c:numRef>
              <c:f>'KF_29_dur+rat'!$M$21:$M$23</c:f>
              <c:numCache>
                <c:formatCode>0.00</c:formatCode>
                <c:ptCount val="3"/>
                <c:pt idx="0">
                  <c:v>-26.609539047197494</c:v>
                </c:pt>
                <c:pt idx="1">
                  <c:v>-4.5861415353567434</c:v>
                </c:pt>
                <c:pt idx="2">
                  <c:v>1.1558860862867233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119488"/>
        <c:axId val="205121024"/>
      </c:barChart>
      <c:catAx>
        <c:axId val="20511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5121024"/>
        <c:crosses val="autoZero"/>
        <c:auto val="1"/>
        <c:lblAlgn val="ctr"/>
        <c:lblOffset val="100"/>
        <c:noMultiLvlLbl val="0"/>
      </c:catAx>
      <c:valAx>
        <c:axId val="205121024"/>
        <c:scaling>
          <c:orientation val="minMax"/>
          <c:max val="4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5119488"/>
        <c:crosses val="autoZero"/>
        <c:crossBetween val="between"/>
        <c:majorUnit val="10"/>
        <c:min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998800079851433E-3"/>
          <c:y val="0.88367173486622763"/>
          <c:w val="0.82572525797051466"/>
          <c:h val="6.83061011498255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'KF_29_dur+rat'!$B$38</c:f>
              <c:strCache>
                <c:ptCount val="1"/>
                <c:pt idx="0">
                  <c:v>Csengery+Keller 1987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'KF_29_dur+rat'!$B$39:$B$41</c:f>
              <c:numCache>
                <c:formatCode>General</c:formatCode>
                <c:ptCount val="3"/>
                <c:pt idx="0">
                  <c:v>0.83589605154167401</c:v>
                </c:pt>
                <c:pt idx="1">
                  <c:v>0.69327425156156863</c:v>
                </c:pt>
                <c:pt idx="2">
                  <c:v>-1.5291703031032355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742-48BB-980B-BE4CF9C15E09}"/>
            </c:ext>
          </c:extLst>
        </c:ser>
        <c:ser>
          <c:idx val="1"/>
          <c:order val="1"/>
          <c:tx>
            <c:strRef>
              <c:f>'KF_29_dur+rat'!$C$38</c:f>
              <c:strCache>
                <c:ptCount val="1"/>
                <c:pt idx="0">
                  <c:v>Csengery+Keller 1990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'KF_29_dur+rat'!$C$39:$C$41</c:f>
              <c:numCache>
                <c:formatCode>General</c:formatCode>
                <c:ptCount val="3"/>
                <c:pt idx="0">
                  <c:v>-7.9151832745437005</c:v>
                </c:pt>
                <c:pt idx="1">
                  <c:v>3.6214793250699131</c:v>
                </c:pt>
                <c:pt idx="2">
                  <c:v>4.2937039494737803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742-48BB-980B-BE4CF9C15E09}"/>
            </c:ext>
          </c:extLst>
        </c:ser>
        <c:ser>
          <c:idx val="2"/>
          <c:order val="2"/>
          <c:tx>
            <c:strRef>
              <c:f>'KF_29_dur+rat'!$D$38</c:f>
              <c:strCache>
                <c:ptCount val="1"/>
                <c:pt idx="0">
                  <c:v>Komsi+Oramo 1994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'KF_29_dur+rat'!$D$39:$D$41</c:f>
              <c:numCache>
                <c:formatCode>General</c:formatCode>
                <c:ptCount val="3"/>
                <c:pt idx="0">
                  <c:v>5.5363137990898466</c:v>
                </c:pt>
                <c:pt idx="1">
                  <c:v>-0.68053309054524647</c:v>
                </c:pt>
                <c:pt idx="2">
                  <c:v>-4.8557807085446107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742-48BB-980B-BE4CF9C15E09}"/>
            </c:ext>
          </c:extLst>
        </c:ser>
        <c:ser>
          <c:idx val="3"/>
          <c:order val="3"/>
          <c:tx>
            <c:strRef>
              <c:f>'KF_29_dur+rat'!$E$38</c:f>
              <c:strCache>
                <c:ptCount val="1"/>
                <c:pt idx="0">
                  <c:v>Komsi+Oramo 1995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'KF_29_dur+rat'!$E$39:$E$41</c:f>
              <c:numCache>
                <c:formatCode>General</c:formatCode>
                <c:ptCount val="3"/>
                <c:pt idx="0">
                  <c:v>5.4543280079253194</c:v>
                </c:pt>
                <c:pt idx="1">
                  <c:v>-0.27381079489617122</c:v>
                </c:pt>
                <c:pt idx="2">
                  <c:v>-5.1805172130291517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742-48BB-980B-BE4CF9C15E09}"/>
            </c:ext>
          </c:extLst>
        </c:ser>
        <c:ser>
          <c:idx val="4"/>
          <c:order val="4"/>
          <c:tx>
            <c:strRef>
              <c:f>'KF_29_dur+rat'!$F$38</c:f>
              <c:strCache>
                <c:ptCount val="1"/>
                <c:pt idx="0">
                  <c:v>Whittlesey+Sallaberger 1997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'KF_29_dur+rat'!$F$39:$F$41</c:f>
              <c:numCache>
                <c:formatCode>General</c:formatCode>
                <c:ptCount val="3"/>
                <c:pt idx="0">
                  <c:v>-2.5828816157310115</c:v>
                </c:pt>
                <c:pt idx="1">
                  <c:v>4.5433704003220186</c:v>
                </c:pt>
                <c:pt idx="2">
                  <c:v>-1.9604887845910177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742-48BB-980B-BE4CF9C15E09}"/>
            </c:ext>
          </c:extLst>
        </c:ser>
        <c:ser>
          <c:idx val="6"/>
          <c:order val="5"/>
          <c:tx>
            <c:strRef>
              <c:f>'KF_29_dur+rat'!$G$38</c:f>
              <c:strCache>
                <c:ptCount val="1"/>
                <c:pt idx="0">
                  <c:v>Pammer+Kopatchinskaja 2004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'KF_29_dur+rat'!$G$39:$G$41</c:f>
              <c:numCache>
                <c:formatCode>General</c:formatCode>
                <c:ptCount val="3"/>
                <c:pt idx="0">
                  <c:v>1.2645373606843364</c:v>
                </c:pt>
                <c:pt idx="1">
                  <c:v>0.56738816906994316</c:v>
                </c:pt>
                <c:pt idx="2">
                  <c:v>-1.8319255297542867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2742-48BB-980B-BE4CF9C15E09}"/>
            </c:ext>
          </c:extLst>
        </c:ser>
        <c:ser>
          <c:idx val="5"/>
          <c:order val="6"/>
          <c:tx>
            <c:strRef>
              <c:f>'KF_29_dur+rat'!$H$38</c:f>
              <c:strCache>
                <c:ptCount val="1"/>
                <c:pt idx="0">
                  <c:v>Arnold+Pogossian 2004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'KF_29_dur+rat'!$H$39:$H$41</c:f>
              <c:numCache>
                <c:formatCode>General</c:formatCode>
                <c:ptCount val="3"/>
                <c:pt idx="0">
                  <c:v>2.9603192842146413</c:v>
                </c:pt>
                <c:pt idx="1">
                  <c:v>-1.8223588284569168</c:v>
                </c:pt>
                <c:pt idx="2">
                  <c:v>-1.1379604557577316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742-48BB-980B-BE4CF9C15E09}"/>
            </c:ext>
          </c:extLst>
        </c:ser>
        <c:ser>
          <c:idx val="7"/>
          <c:order val="7"/>
          <c:tx>
            <c:strRef>
              <c:f>'KF_29_dur+rat'!$I$38</c:f>
              <c:strCache>
                <c:ptCount val="1"/>
                <c:pt idx="0">
                  <c:v>Banse+Keller 2005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'KF_29_dur+rat'!$I$39:$I$41</c:f>
              <c:numCache>
                <c:formatCode>General</c:formatCode>
                <c:ptCount val="3"/>
                <c:pt idx="0">
                  <c:v>1.5760078896221685</c:v>
                </c:pt>
                <c:pt idx="1">
                  <c:v>-1.7025325459150515</c:v>
                </c:pt>
                <c:pt idx="2">
                  <c:v>0.12652465629288301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2742-48BB-980B-BE4CF9C15E09}"/>
            </c:ext>
          </c:extLst>
        </c:ser>
        <c:ser>
          <c:idx val="8"/>
          <c:order val="8"/>
          <c:tx>
            <c:strRef>
              <c:f>'KF_29_dur+rat'!$J$38</c:f>
              <c:strCache>
                <c:ptCount val="1"/>
                <c:pt idx="0">
                  <c:v>Arnold+Pogossian 2006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'KF_29_dur+rat'!$J$39:$J$41</c:f>
              <c:numCache>
                <c:formatCode>General</c:formatCode>
                <c:ptCount val="3"/>
                <c:pt idx="0">
                  <c:v>3.0228760326053816</c:v>
                </c:pt>
                <c:pt idx="1">
                  <c:v>-0.54765490146662898</c:v>
                </c:pt>
                <c:pt idx="2">
                  <c:v>-2.4752211311387669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742-48BB-980B-BE4CF9C15E09}"/>
            </c:ext>
          </c:extLst>
        </c:ser>
        <c:ser>
          <c:idx val="9"/>
          <c:order val="9"/>
          <c:tx>
            <c:strRef>
              <c:f>'KF_29_dur+rat'!$K$38</c:f>
              <c:strCache>
                <c:ptCount val="1"/>
                <c:pt idx="0">
                  <c:v>Melzer+Stark 2012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'KF_29_dur+rat'!$K$39:$K$41</c:f>
              <c:numCache>
                <c:formatCode>General</c:formatCode>
                <c:ptCount val="3"/>
                <c:pt idx="0">
                  <c:v>-8.9105396357979316E-2</c:v>
                </c:pt>
                <c:pt idx="1">
                  <c:v>-0.84056079328271949</c:v>
                </c:pt>
                <c:pt idx="2">
                  <c:v>0.92966618964068459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2742-48BB-980B-BE4CF9C15E09}"/>
            </c:ext>
          </c:extLst>
        </c:ser>
        <c:ser>
          <c:idx val="10"/>
          <c:order val="10"/>
          <c:tx>
            <c:strRef>
              <c:f>'KF_29_dur+rat'!$L$38</c:f>
              <c:strCache>
                <c:ptCount val="1"/>
                <c:pt idx="0">
                  <c:v>Melzer+Stark 2013</c:v>
                </c:pt>
              </c:strCache>
            </c:strRef>
          </c:tx>
          <c:invertIfNegative val="0"/>
          <c:val>
            <c:numRef>
              <c:f>'KF_29_dur+rat'!$L$39:$L$41</c:f>
              <c:numCache>
                <c:formatCode>General</c:formatCode>
                <c:ptCount val="3"/>
                <c:pt idx="0">
                  <c:v>9.8590597865111818E-2</c:v>
                </c:pt>
                <c:pt idx="1">
                  <c:v>-1.5258399632164554</c:v>
                </c:pt>
                <c:pt idx="2">
                  <c:v>1.4272493653513294</c:v>
                </c:pt>
              </c:numCache>
            </c:numRef>
          </c:val>
        </c:ser>
        <c:ser>
          <c:idx val="11"/>
          <c:order val="11"/>
          <c:tx>
            <c:strRef>
              <c:f>'KF_29_dur+rat'!$M$38</c:f>
              <c:strCache>
                <c:ptCount val="1"/>
                <c:pt idx="0">
                  <c:v>Kammer+Widmann 2017</c:v>
                </c:pt>
              </c:strCache>
            </c:strRef>
          </c:tx>
          <c:invertIfNegative val="0"/>
          <c:val>
            <c:numRef>
              <c:f>'KF_29_dur+rat'!$M$39:$M$41</c:f>
              <c:numCache>
                <c:formatCode>General</c:formatCode>
                <c:ptCount val="3"/>
                <c:pt idx="0">
                  <c:v>-7.6863016450307242</c:v>
                </c:pt>
                <c:pt idx="1">
                  <c:v>3.6037911296025271</c:v>
                </c:pt>
                <c:pt idx="2">
                  <c:v>4.0825105154281793</c:v>
                </c:pt>
              </c:numCache>
            </c:numRef>
          </c:val>
        </c:ser>
        <c:ser>
          <c:idx val="12"/>
          <c:order val="12"/>
          <c:tx>
            <c:strRef>
              <c:f>'KF_29_dur+rat'!$N$38</c:f>
              <c:strCache>
                <c:ptCount val="1"/>
                <c:pt idx="0">
                  <c:v>Melzer+Stark 2017</c:v>
                </c:pt>
              </c:strCache>
            </c:strRef>
          </c:tx>
          <c:invertIfNegative val="0"/>
          <c:val>
            <c:numRef>
              <c:f>'KF_29_dur+rat'!$N$39:$N$41</c:f>
              <c:numCache>
                <c:formatCode>General</c:formatCode>
                <c:ptCount val="3"/>
                <c:pt idx="0">
                  <c:v>-2.4250635388644568</c:v>
                </c:pt>
                <c:pt idx="1">
                  <c:v>-3.7739440415093846</c:v>
                </c:pt>
                <c:pt idx="2">
                  <c:v>6.1990075803738449</c:v>
                </c:pt>
              </c:numCache>
            </c:numRef>
          </c:val>
        </c:ser>
        <c:ser>
          <c:idx val="13"/>
          <c:order val="13"/>
          <c:tx>
            <c:strRef>
              <c:f>'KF_29_dur+rat'!$O$38</c:f>
              <c:strCache>
                <c:ptCount val="1"/>
                <c:pt idx="0">
                  <c:v>Melzer+Stark 2019</c:v>
                </c:pt>
              </c:strCache>
            </c:strRef>
          </c:tx>
          <c:invertIfNegative val="0"/>
          <c:val>
            <c:numRef>
              <c:f>'KF_29_dur+rat'!$O$39:$O$41</c:f>
              <c:numCache>
                <c:formatCode>General</c:formatCode>
                <c:ptCount val="3"/>
                <c:pt idx="0">
                  <c:v>-5.0333553020720956E-2</c:v>
                </c:pt>
                <c:pt idx="1">
                  <c:v>-1.8620683163373641</c:v>
                </c:pt>
                <c:pt idx="2">
                  <c:v>1.9124018693580815</c:v>
                </c:pt>
              </c:numCache>
            </c:numRef>
          </c:val>
        </c:ser>
        <c:ser>
          <c:idx val="14"/>
          <c:order val="14"/>
          <c:tx>
            <c:strRef>
              <c:f>'KF_29_dur+rat'!$P$38</c:f>
              <c:strCache>
                <c:ptCount val="1"/>
                <c:pt idx="0">
                  <c:v>score</c:v>
                </c:pt>
              </c:strCache>
            </c:strRef>
          </c:tx>
          <c:invertIfNegative val="0"/>
          <c:val>
            <c:numRef>
              <c:f>'KF_29_dur+rat'!$P$39:$P$41</c:f>
              <c:numCache>
                <c:formatCode>0.00</c:formatCode>
                <c:ptCount val="3"/>
                <c:pt idx="0">
                  <c:v>-7.3691153121835384E-2</c:v>
                </c:pt>
                <c:pt idx="1">
                  <c:v>5.7757194172087694</c:v>
                </c:pt>
                <c:pt idx="2">
                  <c:v>-5.7020282640869446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329536"/>
        <c:axId val="205331072"/>
      </c:barChart>
      <c:catAx>
        <c:axId val="20532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de-DE"/>
          </a:p>
        </c:txPr>
        <c:crossAx val="205331072"/>
        <c:crosses val="autoZero"/>
        <c:auto val="1"/>
        <c:lblAlgn val="ctr"/>
        <c:lblOffset val="100"/>
        <c:noMultiLvlLbl val="0"/>
      </c:catAx>
      <c:valAx>
        <c:axId val="205331072"/>
        <c:scaling>
          <c:orientation val="minMax"/>
          <c:max val="8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de-DE"/>
          </a:p>
        </c:txPr>
        <c:crossAx val="20532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6283345101348584E-3"/>
          <c:y val="0.80593120181233646"/>
          <c:w val="0.9933717160183978"/>
          <c:h val="0.17023718071826388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422999450650065E-2"/>
          <c:y val="4.4715447154471545E-2"/>
          <c:w val="0.95452912093238684"/>
          <c:h val="0.73191953140003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'KF_29_dur+rat'!$C$32</c:f>
              <c:strCache>
                <c:ptCount val="1"/>
                <c:pt idx="0">
                  <c:v>Csengery+Keller 1990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'KF_29_dur+rat'!$C$33:$C$35</c:f>
              <c:numCache>
                <c:formatCode>0.00</c:formatCode>
                <c:ptCount val="3"/>
                <c:pt idx="0">
                  <c:v>-7.0378983508915809</c:v>
                </c:pt>
                <c:pt idx="1">
                  <c:v>2.659383567380722</c:v>
                </c:pt>
                <c:pt idx="2">
                  <c:v>4.3785147835108624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742-48BB-980B-BE4CF9C15E09}"/>
            </c:ext>
          </c:extLst>
        </c:ser>
        <c:ser>
          <c:idx val="2"/>
          <c:order val="1"/>
          <c:tx>
            <c:strRef>
              <c:f>'KF_29_dur+rat'!$E$32</c:f>
              <c:strCache>
                <c:ptCount val="1"/>
                <c:pt idx="0">
                  <c:v>Komsi+Oramo 1995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'KF_29_dur+rat'!$E$33:$E$35</c:f>
              <c:numCache>
                <c:formatCode>0.00</c:formatCode>
                <c:ptCount val="3"/>
                <c:pt idx="0">
                  <c:v>6.331612931577439</c:v>
                </c:pt>
                <c:pt idx="1">
                  <c:v>-1.2359065525853623</c:v>
                </c:pt>
                <c:pt idx="2">
                  <c:v>-5.0957063789920696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742-48BB-980B-BE4CF9C15E09}"/>
            </c:ext>
          </c:extLst>
        </c:ser>
        <c:ser>
          <c:idx val="3"/>
          <c:order val="2"/>
          <c:tx>
            <c:strRef>
              <c:f>'KF_29_dur+rat'!$F$32</c:f>
              <c:strCache>
                <c:ptCount val="1"/>
                <c:pt idx="0">
                  <c:v>Whittlesey+Sallaberger 1997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'KF_29_dur+rat'!$F$33:$F$35</c:f>
              <c:numCache>
                <c:formatCode>0.00</c:formatCode>
                <c:ptCount val="3"/>
                <c:pt idx="0">
                  <c:v>-1.7055966920788919</c:v>
                </c:pt>
                <c:pt idx="1">
                  <c:v>3.5812746426328275</c:v>
                </c:pt>
                <c:pt idx="2">
                  <c:v>-1.8756779505539356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742-48BB-980B-BE4CF9C15E09}"/>
            </c:ext>
          </c:extLst>
        </c:ser>
        <c:ser>
          <c:idx val="4"/>
          <c:order val="3"/>
          <c:tx>
            <c:strRef>
              <c:f>'KF_29_dur+rat'!$G$32</c:f>
              <c:strCache>
                <c:ptCount val="1"/>
                <c:pt idx="0">
                  <c:v>Pammer+Kopatchinskaja 2004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'KF_29_dur+rat'!$G$33:$G$35</c:f>
              <c:numCache>
                <c:formatCode>0.00</c:formatCode>
                <c:ptCount val="3"/>
                <c:pt idx="0">
                  <c:v>2.1418222843364561</c:v>
                </c:pt>
                <c:pt idx="1">
                  <c:v>-0.39470758861924793</c:v>
                </c:pt>
                <c:pt idx="2">
                  <c:v>-1.7471146957172046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742-48BB-980B-BE4CF9C15E09}"/>
            </c:ext>
          </c:extLst>
        </c:ser>
        <c:ser>
          <c:idx val="6"/>
          <c:order val="4"/>
          <c:tx>
            <c:strRef>
              <c:f>'KF_29_dur+rat'!$H$32</c:f>
              <c:strCache>
                <c:ptCount val="1"/>
                <c:pt idx="0">
                  <c:v>Arnold+Pogossian 2004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'KF_29_dur+rat'!$H$33:$H$35</c:f>
              <c:numCache>
                <c:formatCode>0.00</c:formatCode>
                <c:ptCount val="3"/>
                <c:pt idx="0">
                  <c:v>3.8376042078667609</c:v>
                </c:pt>
                <c:pt idx="1">
                  <c:v>-2.7844545861461079</c:v>
                </c:pt>
                <c:pt idx="2">
                  <c:v>-1.0531496217206495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2742-48BB-980B-BE4CF9C15E09}"/>
            </c:ext>
          </c:extLst>
        </c:ser>
        <c:ser>
          <c:idx val="5"/>
          <c:order val="5"/>
          <c:tx>
            <c:strRef>
              <c:f>'KF_29_dur+rat'!$I$32</c:f>
              <c:strCache>
                <c:ptCount val="1"/>
                <c:pt idx="0">
                  <c:v>Banse+Keller 2005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'KF_29_dur+rat'!$I$33:$I$35</c:f>
              <c:numCache>
                <c:formatCode>0.00</c:formatCode>
                <c:ptCount val="3"/>
                <c:pt idx="0">
                  <c:v>2.4532928132742882</c:v>
                </c:pt>
                <c:pt idx="1">
                  <c:v>-2.6646283036042426</c:v>
                </c:pt>
                <c:pt idx="2">
                  <c:v>0.21133549032996513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742-48BB-980B-BE4CF9C15E09}"/>
            </c:ext>
          </c:extLst>
        </c:ser>
        <c:ser>
          <c:idx val="8"/>
          <c:order val="6"/>
          <c:tx>
            <c:strRef>
              <c:f>'KF_29_dur+rat'!$K$32</c:f>
              <c:strCache>
                <c:ptCount val="1"/>
                <c:pt idx="0">
                  <c:v>Melzer+Stark 2012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'KF_29_dur+rat'!$K$33:$K$35</c:f>
              <c:numCache>
                <c:formatCode>0.00</c:formatCode>
                <c:ptCount val="3"/>
                <c:pt idx="0">
                  <c:v>0.78817952729414031</c:v>
                </c:pt>
                <c:pt idx="1">
                  <c:v>-1.8026565509719106</c:v>
                </c:pt>
                <c:pt idx="2">
                  <c:v>1.0144770236777667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742-48BB-980B-BE4CF9C15E09}"/>
            </c:ext>
          </c:extLst>
        </c:ser>
        <c:ser>
          <c:idx val="10"/>
          <c:order val="7"/>
          <c:tx>
            <c:strRef>
              <c:f>'KF_29_dur+rat'!$M$32</c:f>
              <c:strCache>
                <c:ptCount val="1"/>
                <c:pt idx="0">
                  <c:v>Kammer+Widmann 2017</c:v>
                </c:pt>
              </c:strCache>
            </c:strRef>
          </c:tx>
          <c:invertIfNegative val="0"/>
          <c:val>
            <c:numRef>
              <c:f>'KF_29_dur+rat'!$M$33:$M$35</c:f>
              <c:numCache>
                <c:formatCode>0.00</c:formatCode>
                <c:ptCount val="3"/>
                <c:pt idx="0">
                  <c:v>-6.8090167213786046</c:v>
                </c:pt>
                <c:pt idx="1">
                  <c:v>2.641695371913336</c:v>
                </c:pt>
                <c:pt idx="2">
                  <c:v>4.1673213494652614</c:v>
                </c:pt>
              </c:numCache>
            </c:numRef>
          </c:val>
        </c:ser>
        <c:ser>
          <c:idx val="13"/>
          <c:order val="8"/>
          <c:tx>
            <c:strRef>
              <c:f>'KF_29_dur+rat'!$P$32</c:f>
              <c:strCache>
                <c:ptCount val="1"/>
                <c:pt idx="0">
                  <c:v>score</c:v>
                </c:pt>
              </c:strCache>
            </c:strRef>
          </c:tx>
          <c:invertIfNegative val="0"/>
          <c:val>
            <c:numRef>
              <c:f>'KF_29_dur+rat'!$P$33:$P$35</c:f>
              <c:numCache>
                <c:formatCode>0.00</c:formatCode>
                <c:ptCount val="3"/>
                <c:pt idx="0">
                  <c:v>0.80359377053028425</c:v>
                </c:pt>
                <c:pt idx="1">
                  <c:v>4.8136236595195783</c:v>
                </c:pt>
                <c:pt idx="2">
                  <c:v>-5.6172174300498625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388032"/>
        <c:axId val="205389824"/>
      </c:barChart>
      <c:catAx>
        <c:axId val="20538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de-DE"/>
          </a:p>
        </c:txPr>
        <c:crossAx val="205389824"/>
        <c:crosses val="autoZero"/>
        <c:auto val="1"/>
        <c:lblAlgn val="ctr"/>
        <c:lblOffset val="100"/>
        <c:noMultiLvlLbl val="0"/>
      </c:catAx>
      <c:valAx>
        <c:axId val="205389824"/>
        <c:scaling>
          <c:orientation val="minMax"/>
          <c:max val="8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de-DE"/>
          </a:p>
        </c:txPr>
        <c:crossAx val="20538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210024020595237E-2"/>
          <c:y val="0.80593120181233646"/>
          <c:w val="0.9701159020649095"/>
          <c:h val="0.17023718071826388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0866141732283472" right="0.70866141732283472" top="0.78740157480314965" bottom="3.9370078740157481" header="0.31496062992125984" footer="0.31496062992125984"/>
  <pageSetup paperSize="9" orientation="landscape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0866141732283472" right="0.70866141732283472" top="0.78740157480314965" bottom="3.9370078740157481" header="0.31496062992125984" footer="0.31496062992125984"/>
  <pageSetup paperSize="9" orientation="landscape" horizontalDpi="1200" verticalDpi="120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0866141732283472" right="0.70866141732283472" top="0.78740157480314965" bottom="3.9370078740157481" header="0.31496062992125984" footer="0.31496062992125984"/>
  <pageSetup paperSize="9" orientation="landscape" horizontalDpi="1200" verticalDpi="1200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0866141732283472" right="0.70866141732283472" top="0.78740157480314965" bottom="3.9370078740157481" header="0.31496062992125984" footer="0.31496062992125984"/>
  <pageSetup paperSize="9" orientation="landscape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0866141732283472" right="0.70866141732283472" top="0.78740157480314965" bottom="3.9370078740157481" header="0.31496062992125984" footer="0.31496062992125984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3700" cy="312420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0E585B09-71B0-431A-9DA2-B4E10E2B02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11333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3700" cy="312420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58495C84-7FC8-436D-8F7F-D3BE446444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3700" cy="31242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9143" cy="598714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417FD0CA-B547-483E-A313-D48826A8BE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9143" cy="5987143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83700" cy="312420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F3095D22-50E6-4F5E-A9C6-05A0069CA3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83700" cy="31242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PK_29" connectionId="1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KO_94_29" connectionId="1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Kammer+Widmann_2017_29_Abschnitte-Dauern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K_29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elzer_Stark_2017_Wien modern_29_dur" connectionId="1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K87_29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MS_29" connectionId="1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BK_2005_32_dur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WS_29" connectionId="16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BK_29" connectionId="4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AP_29" connectionId="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MS13_29" connectionId="13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CK_1990_32_dur" connectionId="5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KO_29" connectionId="9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MS19_29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Arnold+Pogossian_2006 [live DVD]_29_dur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zoomScaleNormal="100" workbookViewId="0">
      <selection activeCell="A2" sqref="A2:A16"/>
    </sheetView>
  </sheetViews>
  <sheetFormatPr baseColWidth="10" defaultRowHeight="14.5" x14ac:dyDescent="0.35"/>
  <cols>
    <col min="1" max="1" width="8" style="13" bestFit="1" customWidth="1"/>
    <col min="2" max="2" width="13.6328125" style="6" bestFit="1" customWidth="1"/>
    <col min="3" max="3" width="10.1796875" style="4" bestFit="1" customWidth="1"/>
    <col min="4" max="4" width="13.6328125" style="7" bestFit="1" customWidth="1"/>
    <col min="5" max="5" width="14.7265625" style="6" bestFit="1" customWidth="1"/>
    <col min="6" max="6" width="8.1796875" bestFit="1" customWidth="1"/>
  </cols>
  <sheetData>
    <row r="1" spans="1:28" s="1" customFormat="1" x14ac:dyDescent="0.35">
      <c r="A1" s="2" t="s">
        <v>64</v>
      </c>
      <c r="B1" s="2" t="s">
        <v>65</v>
      </c>
      <c r="C1" s="25" t="s">
        <v>66</v>
      </c>
      <c r="D1" s="2" t="s">
        <v>65</v>
      </c>
      <c r="E1" s="25" t="s">
        <v>66</v>
      </c>
      <c r="G1"/>
      <c r="H1"/>
      <c r="I1"/>
      <c r="J1"/>
      <c r="K1"/>
      <c r="L1"/>
      <c r="M1"/>
      <c r="N1"/>
      <c r="O1"/>
      <c r="P1"/>
      <c r="Q1"/>
    </row>
    <row r="2" spans="1:28" x14ac:dyDescent="0.35">
      <c r="A2" s="2" t="s">
        <v>4</v>
      </c>
      <c r="B2" s="9">
        <v>3</v>
      </c>
      <c r="C2" s="9">
        <f t="shared" ref="C2:C16" si="0">B2/B$17*100</f>
        <v>5.3571428571428568</v>
      </c>
      <c r="D2" s="9">
        <f>SUM(B2:B9)</f>
        <v>33</v>
      </c>
      <c r="E2" s="9">
        <f>D2/D$17*100</f>
        <v>58.928571428571431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35">
      <c r="A3" s="2" t="s">
        <v>3</v>
      </c>
      <c r="B3" s="9">
        <v>4</v>
      </c>
      <c r="C3" s="9">
        <f t="shared" si="0"/>
        <v>7.1428571428571423</v>
      </c>
      <c r="D3" s="9"/>
      <c r="E3" s="9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35">
      <c r="A4" s="2" t="s">
        <v>6</v>
      </c>
      <c r="B4" s="9">
        <v>5</v>
      </c>
      <c r="C4" s="9">
        <f t="shared" si="0"/>
        <v>8.9285714285714288</v>
      </c>
      <c r="D4" s="9"/>
      <c r="E4" s="9"/>
    </row>
    <row r="5" spans="1:28" x14ac:dyDescent="0.35">
      <c r="A5" s="2" t="s">
        <v>7</v>
      </c>
      <c r="B5" s="9">
        <v>5</v>
      </c>
      <c r="C5" s="9">
        <f t="shared" si="0"/>
        <v>8.9285714285714288</v>
      </c>
      <c r="D5" s="9"/>
      <c r="E5" s="9"/>
    </row>
    <row r="6" spans="1:28" x14ac:dyDescent="0.35">
      <c r="A6" s="2" t="s">
        <v>8</v>
      </c>
      <c r="B6" s="9">
        <v>5</v>
      </c>
      <c r="C6" s="9">
        <f t="shared" si="0"/>
        <v>8.9285714285714288</v>
      </c>
      <c r="D6" s="9"/>
      <c r="E6" s="9"/>
    </row>
    <row r="7" spans="1:28" x14ac:dyDescent="0.35">
      <c r="A7" s="2" t="s">
        <v>13</v>
      </c>
      <c r="B7" s="9">
        <v>3</v>
      </c>
      <c r="C7" s="9">
        <f t="shared" si="0"/>
        <v>5.3571428571428568</v>
      </c>
      <c r="D7" s="9"/>
      <c r="E7" s="9"/>
    </row>
    <row r="8" spans="1:28" x14ac:dyDescent="0.35">
      <c r="A8" s="2" t="s">
        <v>14</v>
      </c>
      <c r="B8" s="9">
        <v>5</v>
      </c>
      <c r="C8" s="9">
        <f t="shared" si="0"/>
        <v>8.9285714285714288</v>
      </c>
      <c r="D8" s="9"/>
      <c r="E8" s="9"/>
    </row>
    <row r="9" spans="1:28" x14ac:dyDescent="0.35">
      <c r="A9" s="2" t="s">
        <v>15</v>
      </c>
      <c r="B9" s="9">
        <v>3</v>
      </c>
      <c r="C9" s="9">
        <f t="shared" si="0"/>
        <v>5.3571428571428568</v>
      </c>
      <c r="D9" s="9"/>
      <c r="E9" s="9"/>
    </row>
    <row r="10" spans="1:28" x14ac:dyDescent="0.35">
      <c r="A10" s="31" t="s">
        <v>0</v>
      </c>
      <c r="B10" s="9">
        <v>6</v>
      </c>
      <c r="C10" s="9">
        <f t="shared" si="0"/>
        <v>10.714285714285714</v>
      </c>
      <c r="D10" s="9">
        <f>SUM(B10:B12)</f>
        <v>15</v>
      </c>
      <c r="E10" s="9">
        <f t="shared" ref="E10:E13" si="1">D10/D$17*100</f>
        <v>26.785714285714285</v>
      </c>
    </row>
    <row r="11" spans="1:28" x14ac:dyDescent="0.35">
      <c r="A11" s="31" t="s">
        <v>1</v>
      </c>
      <c r="B11" s="9">
        <v>5</v>
      </c>
      <c r="C11" s="9">
        <f t="shared" si="0"/>
        <v>8.9285714285714288</v>
      </c>
      <c r="D11" s="9"/>
      <c r="E11" s="9"/>
    </row>
    <row r="12" spans="1:28" x14ac:dyDescent="0.35">
      <c r="A12" s="31" t="s">
        <v>5</v>
      </c>
      <c r="B12" s="9">
        <v>4</v>
      </c>
      <c r="C12" s="9">
        <f t="shared" si="0"/>
        <v>7.1428571428571423</v>
      </c>
      <c r="D12" s="9"/>
      <c r="E12" s="9"/>
    </row>
    <row r="13" spans="1:28" x14ac:dyDescent="0.35">
      <c r="A13" s="31" t="s">
        <v>9</v>
      </c>
      <c r="B13" s="9">
        <v>4</v>
      </c>
      <c r="C13" s="9">
        <f t="shared" si="0"/>
        <v>7.1428571428571423</v>
      </c>
      <c r="D13" s="9">
        <f>SUM(B13:B16)</f>
        <v>8</v>
      </c>
      <c r="E13" s="9">
        <f t="shared" si="1"/>
        <v>14.285714285714285</v>
      </c>
    </row>
    <row r="14" spans="1:28" x14ac:dyDescent="0.35">
      <c r="A14" s="31" t="s">
        <v>10</v>
      </c>
      <c r="B14" s="9">
        <v>2</v>
      </c>
      <c r="C14" s="9">
        <f t="shared" si="0"/>
        <v>3.5714285714285712</v>
      </c>
      <c r="D14" s="9"/>
      <c r="E14" s="9"/>
    </row>
    <row r="15" spans="1:28" x14ac:dyDescent="0.35">
      <c r="A15" s="31" t="s">
        <v>11</v>
      </c>
      <c r="B15" s="9">
        <v>1</v>
      </c>
      <c r="C15" s="9">
        <f t="shared" si="0"/>
        <v>1.7857142857142856</v>
      </c>
      <c r="D15" s="9"/>
      <c r="E15" s="9"/>
    </row>
    <row r="16" spans="1:28" x14ac:dyDescent="0.35">
      <c r="A16" s="12" t="s">
        <v>12</v>
      </c>
      <c r="B16" s="9">
        <v>1</v>
      </c>
      <c r="C16" s="9">
        <f t="shared" si="0"/>
        <v>1.7857142857142856</v>
      </c>
      <c r="D16" s="9"/>
      <c r="E16" s="9"/>
    </row>
    <row r="17" spans="1:5" x14ac:dyDescent="0.35">
      <c r="B17" s="52">
        <f>SUM(B2:B16)</f>
        <v>56</v>
      </c>
      <c r="C17" s="52">
        <f>SUM(C2:C16)</f>
        <v>100</v>
      </c>
      <c r="D17" s="52">
        <f>SUM(D2:D16)</f>
        <v>56</v>
      </c>
      <c r="E17" s="52">
        <f>SUM(E2:E16)</f>
        <v>100</v>
      </c>
    </row>
    <row r="18" spans="1:5" ht="14.4" x14ac:dyDescent="0.3"/>
    <row r="19" spans="1:5" ht="14.4" x14ac:dyDescent="0.3"/>
    <row r="22" spans="1:5" x14ac:dyDescent="0.35">
      <c r="A22" s="2"/>
      <c r="B22" s="2"/>
      <c r="C22" s="25"/>
    </row>
    <row r="23" spans="1:5" x14ac:dyDescent="0.35">
      <c r="A23" s="3"/>
      <c r="B23" s="3"/>
    </row>
    <row r="24" spans="1:5" x14ac:dyDescent="0.35">
      <c r="A24" s="3"/>
      <c r="B24" s="3"/>
    </row>
    <row r="25" spans="1:5" x14ac:dyDescent="0.35">
      <c r="A25" s="3"/>
      <c r="B25" s="3"/>
    </row>
    <row r="26" spans="1:5" x14ac:dyDescent="0.35">
      <c r="A26" s="3"/>
      <c r="B26" s="3"/>
    </row>
    <row r="27" spans="1:5" x14ac:dyDescent="0.35">
      <c r="A27" s="3"/>
      <c r="B27" s="3"/>
    </row>
    <row r="28" spans="1:5" x14ac:dyDescent="0.35">
      <c r="A28" s="3"/>
      <c r="B28" s="3"/>
    </row>
    <row r="29" spans="1:5" x14ac:dyDescent="0.35">
      <c r="A29" s="3"/>
      <c r="B29" s="3"/>
    </row>
    <row r="30" spans="1:5" x14ac:dyDescent="0.35">
      <c r="A30" s="3"/>
      <c r="B30" s="3"/>
    </row>
    <row r="31" spans="1:5" x14ac:dyDescent="0.35">
      <c r="A31"/>
      <c r="B31" s="2"/>
      <c r="C31" s="25"/>
    </row>
  </sheetData>
  <autoFilter ref="E1:E19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3"/>
  <sheetViews>
    <sheetView tabSelected="1" zoomScale="55" zoomScaleNormal="55" workbookViewId="0"/>
  </sheetViews>
  <sheetFormatPr baseColWidth="10" defaultRowHeight="14.5" x14ac:dyDescent="0.35"/>
  <cols>
    <col min="1" max="1" width="20.90625" style="2" bestFit="1" customWidth="1"/>
    <col min="2" max="2" width="32.453125" style="3" bestFit="1" customWidth="1"/>
    <col min="3" max="3" width="25.54296875" style="3" bestFit="1" customWidth="1"/>
    <col min="4" max="4" width="25.54296875" style="3" customWidth="1"/>
    <col min="5" max="5" width="22.54296875" bestFit="1" customWidth="1"/>
    <col min="6" max="7" width="33.453125" bestFit="1" customWidth="1"/>
    <col min="8" max="8" width="32.453125" bestFit="1" customWidth="1"/>
    <col min="9" max="9" width="22.54296875" bestFit="1" customWidth="1"/>
    <col min="10" max="10" width="22.54296875" customWidth="1"/>
    <col min="11" max="12" width="21.81640625" bestFit="1" customWidth="1"/>
    <col min="13" max="15" width="21.81640625" customWidth="1"/>
    <col min="16" max="16" width="10.81640625" style="3" bestFit="1" customWidth="1"/>
    <col min="17" max="17" width="8.54296875" bestFit="1" customWidth="1"/>
    <col min="18" max="18" width="9.1796875" bestFit="1" customWidth="1"/>
    <col min="19" max="19" width="17.08984375" style="3" bestFit="1" customWidth="1"/>
    <col min="20" max="20" width="8" style="3" bestFit="1" customWidth="1"/>
    <col min="21" max="21" width="12.6328125" style="3" bestFit="1" customWidth="1"/>
    <col min="22" max="22" width="6.81640625" style="3" bestFit="1" customWidth="1"/>
    <col min="23" max="23" width="9.81640625" style="3" bestFit="1" customWidth="1"/>
    <col min="24" max="25" width="8.1796875" style="3" bestFit="1" customWidth="1"/>
    <col min="26" max="26" width="16.08984375" style="3" bestFit="1" customWidth="1"/>
    <col min="27" max="27" width="13.453125" style="2" bestFit="1" customWidth="1"/>
    <col min="28" max="28" width="25.54296875" bestFit="1" customWidth="1"/>
    <col min="29" max="29" width="25.54296875" style="3" bestFit="1" customWidth="1"/>
    <col min="30" max="30" width="25.54296875" style="3" customWidth="1"/>
    <col min="31" max="31" width="22.54296875" bestFit="1" customWidth="1"/>
    <col min="32" max="33" width="33.453125" style="3" bestFit="1" customWidth="1"/>
    <col min="34" max="34" width="33.453125" style="3" customWidth="1"/>
    <col min="35" max="35" width="22.54296875" bestFit="1" customWidth="1"/>
    <col min="36" max="36" width="22.54296875" customWidth="1"/>
    <col min="37" max="38" width="21.81640625" bestFit="1" customWidth="1"/>
    <col min="39" max="41" width="21.81640625" customWidth="1"/>
    <col min="42" max="42" width="22.36328125" bestFit="1" customWidth="1"/>
    <col min="43" max="43" width="8.54296875" bestFit="1" customWidth="1"/>
    <col min="44" max="44" width="9.1796875" bestFit="1" customWidth="1"/>
    <col min="45" max="45" width="17.08984375" bestFit="1" customWidth="1"/>
    <col min="46" max="46" width="9.81640625" bestFit="1" customWidth="1"/>
    <col min="47" max="47" width="7.54296875" bestFit="1" customWidth="1"/>
    <col min="48" max="48" width="8.1796875" bestFit="1" customWidth="1"/>
    <col min="49" max="49" width="16.08984375" bestFit="1" customWidth="1"/>
    <col min="50" max="50" width="17.7265625" customWidth="1"/>
    <col min="52" max="53" width="18.54296875" customWidth="1"/>
    <col min="54" max="55" width="17.1796875" customWidth="1"/>
    <col min="56" max="56" width="24.6328125" customWidth="1"/>
    <col min="57" max="57" width="26.1796875" bestFit="1" customWidth="1"/>
    <col min="58" max="58" width="20.26953125" customWidth="1"/>
    <col min="59" max="59" width="16.08984375" customWidth="1"/>
    <col min="60" max="60" width="20.26953125" customWidth="1"/>
    <col min="61" max="62" width="16.26953125" customWidth="1"/>
    <col min="63" max="63" width="21.6328125" customWidth="1"/>
    <col min="64" max="65" width="16.26953125" customWidth="1"/>
  </cols>
  <sheetData>
    <row r="1" spans="1:50" x14ac:dyDescent="0.35">
      <c r="A1" s="36" t="s">
        <v>31</v>
      </c>
      <c r="B1" s="14" t="s">
        <v>16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25</v>
      </c>
      <c r="L1" s="25" t="s">
        <v>26</v>
      </c>
      <c r="M1" s="25" t="s">
        <v>27</v>
      </c>
      <c r="N1" s="25" t="s">
        <v>28</v>
      </c>
      <c r="O1" s="25" t="s">
        <v>29</v>
      </c>
      <c r="P1" s="2" t="s">
        <v>36</v>
      </c>
      <c r="Q1" s="2" t="s">
        <v>37</v>
      </c>
      <c r="R1" s="2" t="s">
        <v>38</v>
      </c>
      <c r="S1" s="2" t="s">
        <v>51</v>
      </c>
      <c r="T1" s="2"/>
      <c r="U1" s="2"/>
      <c r="V1" s="12" t="s">
        <v>31</v>
      </c>
      <c r="W1" s="2" t="s">
        <v>40</v>
      </c>
      <c r="X1" s="2" t="s">
        <v>41</v>
      </c>
      <c r="Y1" s="2" t="s">
        <v>42</v>
      </c>
      <c r="Z1" s="12" t="s">
        <v>52</v>
      </c>
      <c r="AA1" s="2" t="s">
        <v>31</v>
      </c>
      <c r="AB1" s="14" t="s">
        <v>16</v>
      </c>
      <c r="AC1" s="14" t="s">
        <v>17</v>
      </c>
      <c r="AD1" s="14" t="s">
        <v>18</v>
      </c>
      <c r="AE1" s="14" t="s">
        <v>19</v>
      </c>
      <c r="AF1" s="14" t="s">
        <v>20</v>
      </c>
      <c r="AG1" s="14" t="s">
        <v>21</v>
      </c>
      <c r="AH1" s="14" t="s">
        <v>22</v>
      </c>
      <c r="AI1" s="14" t="s">
        <v>23</v>
      </c>
      <c r="AJ1" s="14" t="s">
        <v>24</v>
      </c>
      <c r="AK1" s="14" t="s">
        <v>25</v>
      </c>
      <c r="AL1" s="25" t="s">
        <v>26</v>
      </c>
      <c r="AM1" s="25" t="s">
        <v>27</v>
      </c>
      <c r="AN1" s="25" t="s">
        <v>28</v>
      </c>
      <c r="AO1" s="25" t="s">
        <v>29</v>
      </c>
      <c r="AP1" s="12" t="s">
        <v>36</v>
      </c>
      <c r="AQ1" s="2" t="s">
        <v>37</v>
      </c>
      <c r="AR1" s="12" t="s">
        <v>38</v>
      </c>
      <c r="AS1" s="12" t="s">
        <v>39</v>
      </c>
      <c r="AT1" s="12" t="s">
        <v>40</v>
      </c>
      <c r="AU1" s="12" t="s">
        <v>41</v>
      </c>
      <c r="AV1" s="2" t="s">
        <v>42</v>
      </c>
      <c r="AW1" s="12" t="s">
        <v>43</v>
      </c>
      <c r="AX1" s="25"/>
    </row>
    <row r="2" spans="1:50" x14ac:dyDescent="0.35">
      <c r="A2" s="12">
        <v>1</v>
      </c>
      <c r="B2" s="9">
        <f t="shared" ref="B2:C2" si="0">SUM(AB2:AB9)</f>
        <v>40.001632653000001</v>
      </c>
      <c r="C2" s="9">
        <f t="shared" si="0"/>
        <v>29.637097506</v>
      </c>
      <c r="D2" s="9">
        <f t="shared" ref="D2" si="1">SUM(AD2:AD9)</f>
        <v>37.014058957000003</v>
      </c>
      <c r="E2" s="9">
        <f t="shared" ref="E2" si="2">SUM(AE2:AE9)</f>
        <v>36.319637188000002</v>
      </c>
      <c r="F2" s="9">
        <f t="shared" ref="F2" si="3">SUM(AF2:AF9)</f>
        <v>26.790839003000002</v>
      </c>
      <c r="G2" s="9">
        <f t="shared" ref="G2" si="4">SUM(AG2:AG9)</f>
        <v>35.109387755</v>
      </c>
      <c r="H2" s="9">
        <f t="shared" ref="H2" si="5">SUM(AH2:AH9)</f>
        <v>55.107482992999998</v>
      </c>
      <c r="I2" s="9">
        <f t="shared" ref="I2" si="6">SUM(AI2:AI9)</f>
        <v>39.103356008999995</v>
      </c>
      <c r="J2" s="9">
        <f t="shared" ref="J2" si="7">SUM(AJ2:AJ9)</f>
        <v>46.550204082</v>
      </c>
      <c r="K2" s="9">
        <f t="shared" ref="K2" si="8">SUM(AK2:AK9)</f>
        <v>49.344217686999997</v>
      </c>
      <c r="L2" s="9">
        <f t="shared" ref="L2" si="9">SUM(AL2:AL9)</f>
        <v>46.017505669000002</v>
      </c>
      <c r="M2" s="9">
        <f t="shared" ref="M2" si="10">SUM(AM2:AM9)</f>
        <v>27.413696144999999</v>
      </c>
      <c r="N2" s="9">
        <f t="shared" ref="N2" si="11">SUM(AN2:AN9)</f>
        <v>41.711020408000003</v>
      </c>
      <c r="O2" s="9">
        <f t="shared" ref="O2" si="12">SUM(AO2:AO9)</f>
        <v>41.467936508000001</v>
      </c>
      <c r="P2" s="4">
        <f>AVERAGE(B2:O2)</f>
        <v>39.399148040214293</v>
      </c>
      <c r="Q2" s="26">
        <f>MIN(B2:O2)</f>
        <v>26.790839003000002</v>
      </c>
      <c r="R2" s="4">
        <f>MAX(B2:O2)</f>
        <v>55.107482992999998</v>
      </c>
      <c r="S2" s="15">
        <f>STDEV(B2:O2)/P2*100</f>
        <v>20.908174198998793</v>
      </c>
      <c r="V2" s="12">
        <v>1</v>
      </c>
      <c r="W2" s="26">
        <f>AVERAGE(C2,E2:I2,K2,M2)</f>
        <v>37.353214285749999</v>
      </c>
      <c r="X2" s="4">
        <f>MIN(C2,E2:I2,K2,M2)</f>
        <v>26.790839003000002</v>
      </c>
      <c r="Y2" s="4">
        <f>MAX(C2,E2:I2,K2,M2)</f>
        <v>55.107482992999998</v>
      </c>
      <c r="Z2" s="15">
        <f>STDEV(C2,E2:I2,K2,M2)/W2*100</f>
        <v>27.489635664644531</v>
      </c>
      <c r="AA2" s="2" t="s">
        <v>4</v>
      </c>
      <c r="AB2" s="4">
        <f t="shared" ref="AB2:AO2" si="13">AB82-AB81</f>
        <v>3.9428571429999999</v>
      </c>
      <c r="AC2" s="4">
        <f t="shared" si="13"/>
        <v>2.6370068030000002</v>
      </c>
      <c r="AD2" s="4">
        <f t="shared" si="13"/>
        <v>5.745487528</v>
      </c>
      <c r="AE2" s="4">
        <f t="shared" si="13"/>
        <v>3.5836734689999998</v>
      </c>
      <c r="AF2" s="4">
        <f t="shared" si="13"/>
        <v>3.8851700679999999</v>
      </c>
      <c r="AG2" s="4">
        <f t="shared" si="13"/>
        <v>3.3409523810000001</v>
      </c>
      <c r="AH2" s="4">
        <f t="shared" si="13"/>
        <v>5.9131065760000006</v>
      </c>
      <c r="AI2" s="4">
        <f t="shared" si="13"/>
        <v>4.0992290250000005</v>
      </c>
      <c r="AJ2" s="4">
        <f t="shared" si="13"/>
        <v>5.1983673469999996</v>
      </c>
      <c r="AK2" s="4">
        <f t="shared" si="13"/>
        <v>5.0719274379999995</v>
      </c>
      <c r="AL2" s="4">
        <f t="shared" si="13"/>
        <v>4.2268480730000002</v>
      </c>
      <c r="AM2" s="4">
        <f t="shared" si="13"/>
        <v>3.0871655330000003</v>
      </c>
      <c r="AN2" s="4">
        <f t="shared" si="13"/>
        <v>3.7609070299999998</v>
      </c>
      <c r="AO2" s="4">
        <f t="shared" si="13"/>
        <v>4.5278911559999999</v>
      </c>
      <c r="AP2" s="26">
        <f>AVERAGE(AB2:AO2)</f>
        <v>4.2157563978571435</v>
      </c>
      <c r="AQ2" s="26">
        <f t="shared" ref="AQ2" si="14">MIN(AB2:AO2)</f>
        <v>2.6370068030000002</v>
      </c>
      <c r="AR2" s="26">
        <f>MAX(AB2:AO2)</f>
        <v>5.9131065760000006</v>
      </c>
      <c r="AS2" s="15">
        <f t="shared" ref="AS2" si="15">STDEV(AB2:AO2)/AP2*100</f>
        <v>23.122151209286347</v>
      </c>
      <c r="AT2" s="26">
        <f t="shared" ref="AT2" si="16">AVERAGE(AC2,AE2:AI2,AK2,AM2)</f>
        <v>3.9522789116250001</v>
      </c>
      <c r="AU2" s="4">
        <f t="shared" ref="AU2" si="17">MIN(AC2,AE2:AI2,AK2,AM2)</f>
        <v>2.6370068030000002</v>
      </c>
      <c r="AV2" s="4">
        <f t="shared" ref="AV2" si="18">MAX(AC2,AE2:AI2,AK2,AM2)</f>
        <v>5.9131065760000006</v>
      </c>
      <c r="AW2" s="15">
        <f t="shared" ref="AW2" si="19">STDEV(AC2,AE2:AI2,AK2,AM2)/AT2*100</f>
        <v>27.238360297682689</v>
      </c>
      <c r="AX2" s="26"/>
    </row>
    <row r="3" spans="1:50" x14ac:dyDescent="0.35">
      <c r="A3" s="12">
        <v>2</v>
      </c>
      <c r="B3" s="9">
        <f t="shared" ref="B3:C3" si="20">SUM(AB10:AB12)</f>
        <v>14.508571429</v>
      </c>
      <c r="C3" s="9">
        <f t="shared" si="20"/>
        <v>14.289433107000001</v>
      </c>
      <c r="D3" s="9">
        <f t="shared" ref="D3" si="21">SUM(AD10:AD12)</f>
        <v>11.659319728</v>
      </c>
      <c r="E3" s="9">
        <f t="shared" ref="E3" si="22">SUM(AE10:AE12)</f>
        <v>11.684308389999998</v>
      </c>
      <c r="F3" s="9">
        <f t="shared" ref="F3" si="23">SUM(AF10:AF12)</f>
        <v>12.134058956000001</v>
      </c>
      <c r="G3" s="9">
        <f t="shared" ref="G3" si="24">SUM(AG10:AG12)</f>
        <v>12.570249433000001</v>
      </c>
      <c r="H3" s="9">
        <f t="shared" ref="H3" si="25">SUM(AH10:AH12)</f>
        <v>17.064852608000002</v>
      </c>
      <c r="I3" s="9">
        <f t="shared" ref="I3" si="26">SUM(AI10:AI12)</f>
        <v>12.462993198000007</v>
      </c>
      <c r="J3" s="9">
        <f t="shared" ref="J3" si="27">SUM(AJ10:AJ12)</f>
        <v>15.357097505000006</v>
      </c>
      <c r="K3" s="9">
        <f t="shared" ref="K3" si="28">SUM(AK10:AK12)</f>
        <v>16.893424035999999</v>
      </c>
      <c r="L3" s="9">
        <f t="shared" ref="L3" si="29">SUM(AL10:AL12)</f>
        <v>15.170884354000002</v>
      </c>
      <c r="M3" s="9">
        <f t="shared" ref="M3" si="30">SUM(AM10:AM12)</f>
        <v>13.149024943000001</v>
      </c>
      <c r="N3" s="9">
        <f t="shared" ref="N3" si="31">SUM(AN10:AN12)</f>
        <v>12.707120181999997</v>
      </c>
      <c r="O3" s="9">
        <f t="shared" ref="O3" si="32">SUM(AO10:AO12)</f>
        <v>13.469024943000001</v>
      </c>
      <c r="P3" s="4">
        <f>AVERAGE(B3:O3)</f>
        <v>13.794311629428574</v>
      </c>
      <c r="Q3" s="26">
        <f>MIN(B3:O3)</f>
        <v>11.659319728</v>
      </c>
      <c r="R3" s="4">
        <f t="shared" ref="R3:R4" si="33">MAX(B3:O3)</f>
        <v>17.064852608000002</v>
      </c>
      <c r="S3" s="15">
        <f>STDEV(B3:O3)/P3*100</f>
        <v>13.051206976273216</v>
      </c>
      <c r="V3" s="12">
        <v>2</v>
      </c>
      <c r="W3" s="26">
        <f>AVERAGE(C3,E3:I3,K3,M3)</f>
        <v>13.781043083875</v>
      </c>
      <c r="X3" s="4">
        <f>MIN(C3,E3:I3,K3,M3)</f>
        <v>11.684308389999998</v>
      </c>
      <c r="Y3" s="4">
        <f>MAX(C3,E3:I3,K3,M3)</f>
        <v>17.064852608000002</v>
      </c>
      <c r="Z3" s="15">
        <f>STDEV(C3,E3:I3,K3,M3)/W3*100</f>
        <v>15.378452182065555</v>
      </c>
      <c r="AA3" s="2" t="s">
        <v>3</v>
      </c>
      <c r="AB3" s="4">
        <f t="shared" ref="AB3:AO3" si="34">AB83-AB82</f>
        <v>4.5632653060000008</v>
      </c>
      <c r="AC3" s="4">
        <f t="shared" si="34"/>
        <v>2.956870748</v>
      </c>
      <c r="AD3" s="4">
        <f t="shared" si="34"/>
        <v>4.2376417239999995</v>
      </c>
      <c r="AE3" s="4">
        <f t="shared" si="34"/>
        <v>4.3080272110000006</v>
      </c>
      <c r="AF3" s="4">
        <f t="shared" si="34"/>
        <v>3.0146031750000004</v>
      </c>
      <c r="AG3" s="4">
        <f t="shared" si="34"/>
        <v>4.5873922900000004</v>
      </c>
      <c r="AH3" s="4">
        <f t="shared" si="34"/>
        <v>6.5469387750000001</v>
      </c>
      <c r="AI3" s="4">
        <f t="shared" si="34"/>
        <v>4.3306122450000002</v>
      </c>
      <c r="AJ3" s="4">
        <f t="shared" si="34"/>
        <v>3.7224489799999994</v>
      </c>
      <c r="AK3" s="4">
        <f t="shared" si="34"/>
        <v>5.5158276640000006</v>
      </c>
      <c r="AL3" s="4">
        <f t="shared" si="34"/>
        <v>5.0408163269999999</v>
      </c>
      <c r="AM3" s="4">
        <f t="shared" si="34"/>
        <v>3.6506122440000004</v>
      </c>
      <c r="AN3" s="4">
        <f t="shared" si="34"/>
        <v>4.6352834460000008</v>
      </c>
      <c r="AO3" s="4">
        <f t="shared" si="34"/>
        <v>5.6743764169999995</v>
      </c>
      <c r="AP3" s="26">
        <f t="shared" ref="AP3:AP17" si="35">AVERAGE(AB3:AO3)</f>
        <v>4.4846226108571425</v>
      </c>
      <c r="AQ3" s="26">
        <f t="shared" ref="AQ3:AQ17" si="36">MIN(AB3:AO3)</f>
        <v>2.956870748</v>
      </c>
      <c r="AR3" s="26">
        <f t="shared" ref="AR3:AR17" si="37">MAX(AB3:AO3)</f>
        <v>6.5469387750000001</v>
      </c>
      <c r="AS3" s="15">
        <f t="shared" ref="AS3:AS17" si="38">STDEV(AB3:AO3)/AP3*100</f>
        <v>22.271141147487061</v>
      </c>
      <c r="AT3" s="26">
        <f t="shared" ref="AT3:AT17" si="39">AVERAGE(AC3,AE3:AI3,AK3,AM3)</f>
        <v>4.3638605440000005</v>
      </c>
      <c r="AU3" s="4">
        <f t="shared" ref="AU3:AU17" si="40">MIN(AC3,AE3:AI3,AK3,AM3)</f>
        <v>2.956870748</v>
      </c>
      <c r="AV3" s="4">
        <f t="shared" ref="AV3:AV17" si="41">MAX(AC3,AE3:AI3,AK3,AM3)</f>
        <v>6.5469387750000001</v>
      </c>
      <c r="AW3" s="15">
        <f t="shared" ref="AW3:AW17" si="42">STDEV(AC3,AE3:AI3,AK3,AM3)/AT3*100</f>
        <v>28.006610770705453</v>
      </c>
      <c r="AX3" s="26"/>
    </row>
    <row r="4" spans="1:50" x14ac:dyDescent="0.35">
      <c r="A4" s="12">
        <v>3</v>
      </c>
      <c r="B4" s="9">
        <f t="shared" ref="B4:C4" si="43">SUM(AB13:AB16)</f>
        <v>12.339501133999995</v>
      </c>
      <c r="C4" s="9">
        <f t="shared" si="43"/>
        <v>14.086371882000002</v>
      </c>
      <c r="D4" s="9">
        <f t="shared" ref="D4" si="44">SUM(AD13:AD16)</f>
        <v>8.6784580499999961</v>
      </c>
      <c r="E4" s="9">
        <f t="shared" ref="E4" si="45">SUM(AE13:AE16)</f>
        <v>8.3434920629999993</v>
      </c>
      <c r="F4" s="9">
        <f t="shared" ref="F4" si="46">SUM(AF13:AF16)</f>
        <v>8.5602721090000031</v>
      </c>
      <c r="G4" s="9">
        <f t="shared" ref="G4" si="47">SUM(AG13:AG16)</f>
        <v>10.576961450999995</v>
      </c>
      <c r="H4" s="9">
        <f t="shared" ref="H4" si="48">SUM(AH13:AH16)</f>
        <v>16.764376416999994</v>
      </c>
      <c r="I4" s="9">
        <f t="shared" ref="I4" si="49">SUM(AI13:AI16)</f>
        <v>12.983786847999994</v>
      </c>
      <c r="J4" s="9">
        <f t="shared" ref="J4" si="50">SUM(AJ13:AJ16)</f>
        <v>13.143242630999993</v>
      </c>
      <c r="K4" s="9">
        <f t="shared" ref="K4" si="51">SUM(AK13:AK16)</f>
        <v>17.519909296999998</v>
      </c>
      <c r="L4" s="9">
        <f t="shared" ref="L4" si="52">SUM(AL13:AL16)</f>
        <v>16.674285714000007</v>
      </c>
      <c r="M4" s="9">
        <f t="shared" ref="M4" si="53">SUM(AM13:AM16)</f>
        <v>12.858662131999999</v>
      </c>
      <c r="N4" s="9">
        <f t="shared" ref="N4" si="54">SUM(AN13:AN16)</f>
        <v>19.305941043000004</v>
      </c>
      <c r="O4" s="9">
        <f t="shared" ref="O4" si="55">SUM(AO13:AO16)</f>
        <v>15.404988661999994</v>
      </c>
      <c r="P4" s="4">
        <f>AVERAGE(B4:O4)</f>
        <v>13.37430353092857</v>
      </c>
      <c r="Q4" s="26">
        <f>MIN(B4:O4)</f>
        <v>8.3434920629999993</v>
      </c>
      <c r="R4" s="4">
        <f t="shared" si="33"/>
        <v>19.305941043000004</v>
      </c>
      <c r="S4" s="15">
        <f>STDEV(B4:O4)/P4*100</f>
        <v>26.172562477265622</v>
      </c>
      <c r="V4" s="12">
        <v>3</v>
      </c>
      <c r="W4" s="26">
        <f>AVERAGE(C4,E4:I4,K4,M4)</f>
        <v>12.711729024874998</v>
      </c>
      <c r="X4" s="4">
        <f>MIN(C4,E4:I4,K4,M4)</f>
        <v>8.3434920629999993</v>
      </c>
      <c r="Y4" s="4">
        <f>MAX(C4,E4:I4,K4,M4)</f>
        <v>17.519909296999998</v>
      </c>
      <c r="Z4" s="15">
        <f>STDEV(C4,E4:I4,K4,M4)/W4*100</f>
        <v>26.990622695657247</v>
      </c>
      <c r="AA4" s="2" t="s">
        <v>6</v>
      </c>
      <c r="AB4" s="4">
        <f t="shared" ref="AB4:AO4" si="56">AB84-AB83</f>
        <v>4.7061224489999987</v>
      </c>
      <c r="AC4" s="4">
        <f t="shared" si="56"/>
        <v>2.6507029480000002</v>
      </c>
      <c r="AD4" s="4">
        <f t="shared" si="56"/>
        <v>4.4988662130000012</v>
      </c>
      <c r="AE4" s="4">
        <f t="shared" si="56"/>
        <v>5.3219047619999991</v>
      </c>
      <c r="AF4" s="4">
        <f t="shared" si="56"/>
        <v>2.9605442179999999</v>
      </c>
      <c r="AG4" s="4">
        <f t="shared" si="56"/>
        <v>5.022494330999999</v>
      </c>
      <c r="AH4" s="4">
        <f t="shared" si="56"/>
        <v>5.6653061229999988</v>
      </c>
      <c r="AI4" s="4">
        <f t="shared" si="56"/>
        <v>2.9824036280000001</v>
      </c>
      <c r="AJ4" s="4">
        <f t="shared" si="56"/>
        <v>4.8979591829999993</v>
      </c>
      <c r="AK4" s="4">
        <f t="shared" si="56"/>
        <v>5.0242176870000002</v>
      </c>
      <c r="AL4" s="4">
        <f t="shared" si="56"/>
        <v>4.5220861669999994</v>
      </c>
      <c r="AM4" s="4">
        <f t="shared" si="56"/>
        <v>2.1537188209999991</v>
      </c>
      <c r="AN4" s="4">
        <f t="shared" si="56"/>
        <v>4.3595464859999993</v>
      </c>
      <c r="AO4" s="4">
        <f t="shared" si="56"/>
        <v>3.2362811800000006</v>
      </c>
      <c r="AP4" s="26">
        <f t="shared" si="35"/>
        <v>4.1430110139999989</v>
      </c>
      <c r="AQ4" s="26">
        <f t="shared" si="36"/>
        <v>2.1537188209999991</v>
      </c>
      <c r="AR4" s="26">
        <f t="shared" si="37"/>
        <v>5.6653061229999988</v>
      </c>
      <c r="AS4" s="15">
        <f t="shared" si="38"/>
        <v>26.955377827506062</v>
      </c>
      <c r="AT4" s="26">
        <f t="shared" si="39"/>
        <v>3.9726615647499997</v>
      </c>
      <c r="AU4" s="4">
        <f t="shared" si="40"/>
        <v>2.1537188209999991</v>
      </c>
      <c r="AV4" s="4">
        <f t="shared" si="41"/>
        <v>5.6653061229999988</v>
      </c>
      <c r="AW4" s="15">
        <f t="shared" si="42"/>
        <v>35.540799847759196</v>
      </c>
      <c r="AX4" s="26"/>
    </row>
    <row r="5" spans="1:50" x14ac:dyDescent="0.35">
      <c r="A5" s="12"/>
      <c r="B5" s="9">
        <f t="shared" ref="B5:C5" si="57">SUM(B2:B4)</f>
        <v>66.84970521599999</v>
      </c>
      <c r="C5" s="9">
        <f t="shared" si="57"/>
        <v>58.012902494999999</v>
      </c>
      <c r="D5" s="9">
        <f t="shared" ref="D5:O5" si="58">SUM(D2:D4)</f>
        <v>57.351836734999999</v>
      </c>
      <c r="E5" s="9">
        <f t="shared" si="58"/>
        <v>56.347437640999999</v>
      </c>
      <c r="F5" s="9">
        <f t="shared" si="58"/>
        <v>47.485170068000009</v>
      </c>
      <c r="G5" s="9">
        <f t="shared" si="58"/>
        <v>58.256598638999996</v>
      </c>
      <c r="H5" s="9">
        <f t="shared" si="58"/>
        <v>88.936712017999994</v>
      </c>
      <c r="I5" s="9">
        <f t="shared" si="58"/>
        <v>64.550136054999996</v>
      </c>
      <c r="J5" s="9">
        <f t="shared" si="58"/>
        <v>75.050544217999999</v>
      </c>
      <c r="K5" s="9">
        <f t="shared" si="58"/>
        <v>83.757551019999994</v>
      </c>
      <c r="L5" s="9">
        <f t="shared" si="58"/>
        <v>77.862675737000018</v>
      </c>
      <c r="M5" s="9">
        <f t="shared" si="58"/>
        <v>53.421383220000003</v>
      </c>
      <c r="N5" s="9">
        <f t="shared" si="58"/>
        <v>73.724081632999997</v>
      </c>
      <c r="O5" s="9">
        <f t="shared" si="58"/>
        <v>70.341950112999996</v>
      </c>
      <c r="P5" s="4">
        <f>AVERAGE(B5:O5)</f>
        <v>66.567763200571434</v>
      </c>
      <c r="Q5" s="26">
        <f>MIN(B5:O5)</f>
        <v>47.485170068000009</v>
      </c>
      <c r="R5" s="4">
        <f>MAX(B5:O5)</f>
        <v>88.936712017999994</v>
      </c>
      <c r="S5" s="15">
        <f>STDEV(B5:O5)/P5*100</f>
        <v>18.321036891955632</v>
      </c>
      <c r="V5" s="12" t="s">
        <v>32</v>
      </c>
      <c r="W5" s="26">
        <f>AVERAGE(C5,E5:I5,K5,M5)</f>
        <v>63.845986394499995</v>
      </c>
      <c r="X5" s="4">
        <f>MIN(C5,E5:I5,K5,M5)</f>
        <v>47.485170068000009</v>
      </c>
      <c r="Y5" s="4">
        <f>MAX(C5,E5:I5,K5,M5)</f>
        <v>88.936712017999994</v>
      </c>
      <c r="Z5" s="15">
        <f>STDEV(C5,E5:I5,K5,M5)/W5*100</f>
        <v>23.11320986613477</v>
      </c>
      <c r="AA5" s="2" t="s">
        <v>7</v>
      </c>
      <c r="AB5" s="4">
        <f t="shared" ref="AB5:AO5" si="59">AB85-AB84</f>
        <v>6.2522448980000007</v>
      </c>
      <c r="AC5" s="4">
        <f t="shared" si="59"/>
        <v>4.5595011339999996</v>
      </c>
      <c r="AD5" s="4">
        <f t="shared" si="59"/>
        <v>6.9369614509999984</v>
      </c>
      <c r="AE5" s="4">
        <f t="shared" si="59"/>
        <v>6.2069841270000001</v>
      </c>
      <c r="AF5" s="4">
        <f t="shared" si="59"/>
        <v>4.4663945569999992</v>
      </c>
      <c r="AG5" s="4">
        <f t="shared" si="59"/>
        <v>5.7092970520000001</v>
      </c>
      <c r="AH5" s="4">
        <f t="shared" si="59"/>
        <v>9.0659410430000023</v>
      </c>
      <c r="AI5" s="4">
        <f t="shared" si="59"/>
        <v>6.9061224489999997</v>
      </c>
      <c r="AJ5" s="4">
        <f t="shared" si="59"/>
        <v>6.7018594110000009</v>
      </c>
      <c r="AK5" s="4">
        <f t="shared" si="59"/>
        <v>9.6393650799999975</v>
      </c>
      <c r="AL5" s="4">
        <f t="shared" si="59"/>
        <v>8.5102040819999996</v>
      </c>
      <c r="AM5" s="4">
        <f t="shared" si="59"/>
        <v>3.3878684809999999</v>
      </c>
      <c r="AN5" s="4">
        <f t="shared" si="59"/>
        <v>6.7802267569999994</v>
      </c>
      <c r="AO5" s="4">
        <f t="shared" si="59"/>
        <v>7.8947845799999996</v>
      </c>
      <c r="AP5" s="26">
        <f t="shared" si="35"/>
        <v>6.6441253644285707</v>
      </c>
      <c r="AQ5" s="26">
        <f t="shared" si="36"/>
        <v>3.3878684809999999</v>
      </c>
      <c r="AR5" s="26">
        <f t="shared" si="37"/>
        <v>9.6393650799999975</v>
      </c>
      <c r="AS5" s="15">
        <f t="shared" si="38"/>
        <v>26.718957018101939</v>
      </c>
      <c r="AT5" s="26">
        <f t="shared" si="39"/>
        <v>6.2426842403749996</v>
      </c>
      <c r="AU5" s="4">
        <f t="shared" si="40"/>
        <v>3.3878684809999999</v>
      </c>
      <c r="AV5" s="4">
        <f t="shared" si="41"/>
        <v>9.6393650799999975</v>
      </c>
      <c r="AW5" s="15">
        <f t="shared" si="42"/>
        <v>35.496434200106819</v>
      </c>
      <c r="AX5" s="26"/>
    </row>
    <row r="6" spans="1:50" x14ac:dyDescent="0.35">
      <c r="A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7">
        <f>SUM(P2:P4)</f>
        <v>66.567763200571434</v>
      </c>
      <c r="Q6" s="4"/>
      <c r="R6" s="4"/>
      <c r="S6" s="26"/>
      <c r="U6" s="13"/>
      <c r="V6" s="12"/>
      <c r="W6" s="13"/>
      <c r="X6" s="13"/>
      <c r="Y6" s="13"/>
      <c r="Z6" s="13"/>
      <c r="AA6" s="2" t="s">
        <v>8</v>
      </c>
      <c r="AB6" s="4">
        <f t="shared" ref="AB6:AO6" si="60">AB86-AB85</f>
        <v>5.6018140589999987</v>
      </c>
      <c r="AC6" s="4">
        <f t="shared" si="60"/>
        <v>4.3918367350000018</v>
      </c>
      <c r="AD6" s="4">
        <f t="shared" si="60"/>
        <v>5.0938775510000021</v>
      </c>
      <c r="AE6" s="4">
        <f t="shared" si="60"/>
        <v>5.6888888890000011</v>
      </c>
      <c r="AF6" s="4">
        <f t="shared" si="60"/>
        <v>3.9880272110000021</v>
      </c>
      <c r="AG6" s="4">
        <f t="shared" si="60"/>
        <v>5.4379591840000003</v>
      </c>
      <c r="AH6" s="4">
        <f t="shared" si="60"/>
        <v>7.6326530609999992</v>
      </c>
      <c r="AI6" s="4">
        <f t="shared" si="60"/>
        <v>6.6530612249999983</v>
      </c>
      <c r="AJ6" s="4">
        <f t="shared" si="60"/>
        <v>6.4551473920000007</v>
      </c>
      <c r="AK6" s="4">
        <f t="shared" si="60"/>
        <v>7.3634467120000018</v>
      </c>
      <c r="AL6" s="4">
        <f t="shared" si="60"/>
        <v>6.1416780040000027</v>
      </c>
      <c r="AM6" s="4">
        <f t="shared" si="60"/>
        <v>4.3236054419999999</v>
      </c>
      <c r="AN6" s="4">
        <f t="shared" si="60"/>
        <v>6.3854875280000023</v>
      </c>
      <c r="AO6" s="4">
        <f t="shared" si="60"/>
        <v>5.8978684809999997</v>
      </c>
      <c r="AP6" s="26">
        <f t="shared" si="35"/>
        <v>5.7896679624285721</v>
      </c>
      <c r="AQ6" s="26">
        <f t="shared" si="36"/>
        <v>3.9880272110000021</v>
      </c>
      <c r="AR6" s="26">
        <f t="shared" si="37"/>
        <v>7.6326530609999992</v>
      </c>
      <c r="AS6" s="15">
        <f t="shared" si="38"/>
        <v>18.893230936430079</v>
      </c>
      <c r="AT6" s="26">
        <f t="shared" si="39"/>
        <v>5.6849348073750008</v>
      </c>
      <c r="AU6" s="4">
        <f t="shared" si="40"/>
        <v>3.9880272110000021</v>
      </c>
      <c r="AV6" s="4">
        <f t="shared" si="41"/>
        <v>7.6326530609999992</v>
      </c>
      <c r="AW6" s="15">
        <f t="shared" si="42"/>
        <v>24.889042220092549</v>
      </c>
      <c r="AX6" s="26"/>
    </row>
    <row r="7" spans="1:50" x14ac:dyDescent="0.35">
      <c r="A7" s="1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Q7" s="3"/>
      <c r="R7" s="9"/>
      <c r="S7" s="15"/>
      <c r="T7" s="15"/>
      <c r="U7" s="15"/>
      <c r="V7" s="12"/>
      <c r="W7" s="15"/>
      <c r="X7" s="15"/>
      <c r="Y7" s="15"/>
      <c r="Z7" s="15"/>
      <c r="AA7" s="2" t="s">
        <v>13</v>
      </c>
      <c r="AB7" s="4">
        <f t="shared" ref="AB7:AO7" si="61">AB87-AB86</f>
        <v>2.7327891159999993</v>
      </c>
      <c r="AC7" s="4">
        <f t="shared" si="61"/>
        <v>2.951020407999998</v>
      </c>
      <c r="AD7" s="4">
        <f t="shared" si="61"/>
        <v>2.4018140589999994</v>
      </c>
      <c r="AE7" s="4">
        <f t="shared" si="61"/>
        <v>3.1259863939999981</v>
      </c>
      <c r="AF7" s="4">
        <f t="shared" si="61"/>
        <v>1.7133333339999979</v>
      </c>
      <c r="AG7" s="4">
        <f t="shared" si="61"/>
        <v>1.6816326530000012</v>
      </c>
      <c r="AH7" s="4">
        <f t="shared" si="61"/>
        <v>4.7998185940000013</v>
      </c>
      <c r="AI7" s="4">
        <f t="shared" si="61"/>
        <v>3.5553741490000021</v>
      </c>
      <c r="AJ7" s="4">
        <f t="shared" si="61"/>
        <v>3.9923809519999978</v>
      </c>
      <c r="AK7" s="4">
        <f t="shared" si="61"/>
        <v>3.1956462579999965</v>
      </c>
      <c r="AL7" s="4">
        <f t="shared" si="61"/>
        <v>3.7108390029999967</v>
      </c>
      <c r="AM7" s="4">
        <f t="shared" si="61"/>
        <v>1.8478231290000018</v>
      </c>
      <c r="AN7" s="4">
        <f t="shared" si="61"/>
        <v>3.3175510209999999</v>
      </c>
      <c r="AO7" s="4">
        <f t="shared" si="61"/>
        <v>2.879999999999999</v>
      </c>
      <c r="AP7" s="26">
        <f t="shared" si="35"/>
        <v>2.993286362142856</v>
      </c>
      <c r="AQ7" s="26">
        <f t="shared" si="36"/>
        <v>1.6816326530000012</v>
      </c>
      <c r="AR7" s="26">
        <f t="shared" si="37"/>
        <v>4.7998185940000013</v>
      </c>
      <c r="AS7" s="15">
        <f t="shared" si="38"/>
        <v>29.822726358557549</v>
      </c>
      <c r="AT7" s="26">
        <f t="shared" si="39"/>
        <v>2.8588293648749996</v>
      </c>
      <c r="AU7" s="4">
        <f t="shared" si="40"/>
        <v>1.6816326530000012</v>
      </c>
      <c r="AV7" s="4">
        <f t="shared" si="41"/>
        <v>4.7998185940000013</v>
      </c>
      <c r="AW7" s="15">
        <f t="shared" si="42"/>
        <v>37.780519207192725</v>
      </c>
      <c r="AX7" s="26"/>
    </row>
    <row r="8" spans="1:50" x14ac:dyDescent="0.35">
      <c r="A8" s="36" t="s">
        <v>33</v>
      </c>
      <c r="B8" s="14" t="s">
        <v>16</v>
      </c>
      <c r="C8" s="14" t="s">
        <v>17</v>
      </c>
      <c r="D8" s="14" t="s">
        <v>18</v>
      </c>
      <c r="E8" s="14" t="s">
        <v>19</v>
      </c>
      <c r="F8" s="14" t="s">
        <v>20</v>
      </c>
      <c r="G8" s="14" t="s">
        <v>21</v>
      </c>
      <c r="H8" s="14" t="s">
        <v>22</v>
      </c>
      <c r="I8" s="14" t="s">
        <v>23</v>
      </c>
      <c r="J8" s="14" t="s">
        <v>24</v>
      </c>
      <c r="K8" s="14" t="s">
        <v>25</v>
      </c>
      <c r="L8" s="25" t="s">
        <v>26</v>
      </c>
      <c r="M8" s="25" t="s">
        <v>27</v>
      </c>
      <c r="N8" s="25" t="s">
        <v>28</v>
      </c>
      <c r="O8" s="25" t="s">
        <v>29</v>
      </c>
      <c r="P8" s="2" t="s">
        <v>36</v>
      </c>
      <c r="Q8" s="2" t="s">
        <v>37</v>
      </c>
      <c r="R8" s="2" t="s">
        <v>38</v>
      </c>
      <c r="S8" s="2" t="s">
        <v>44</v>
      </c>
      <c r="T8" s="2" t="s">
        <v>2</v>
      </c>
      <c r="U8" s="2" t="s">
        <v>53</v>
      </c>
      <c r="V8" s="12" t="s">
        <v>33</v>
      </c>
      <c r="W8" s="2" t="s">
        <v>40</v>
      </c>
      <c r="X8" s="2" t="s">
        <v>41</v>
      </c>
      <c r="Y8" s="2" t="s">
        <v>42</v>
      </c>
      <c r="Z8" s="12" t="s">
        <v>45</v>
      </c>
      <c r="AA8" s="2" t="s">
        <v>14</v>
      </c>
      <c r="AB8" s="4">
        <f t="shared" ref="AB8:AO8" si="62">AB88-AB87</f>
        <v>6.4323809520000026</v>
      </c>
      <c r="AC8" s="4">
        <f t="shared" si="62"/>
        <v>5.0179591839999986</v>
      </c>
      <c r="AD8" s="4">
        <f t="shared" si="62"/>
        <v>4.1360544220000008</v>
      </c>
      <c r="AE8" s="4">
        <f t="shared" si="62"/>
        <v>4.4466213150000016</v>
      </c>
      <c r="AF8" s="4">
        <f t="shared" si="62"/>
        <v>3.7049886620000017</v>
      </c>
      <c r="AG8" s="4">
        <f t="shared" si="62"/>
        <v>5.3466213150000002</v>
      </c>
      <c r="AH8" s="4">
        <f t="shared" si="62"/>
        <v>8.2204081629999948</v>
      </c>
      <c r="AI8" s="4">
        <f t="shared" si="62"/>
        <v>6.0385034019999999</v>
      </c>
      <c r="AJ8" s="4">
        <f t="shared" si="62"/>
        <v>8.476734694000001</v>
      </c>
      <c r="AK8" s="4">
        <f t="shared" si="62"/>
        <v>6.9770975060000069</v>
      </c>
      <c r="AL8" s="4">
        <f t="shared" si="62"/>
        <v>7.4201360540000039</v>
      </c>
      <c r="AM8" s="4">
        <f t="shared" si="62"/>
        <v>3.62521542</v>
      </c>
      <c r="AN8" s="4">
        <f t="shared" si="62"/>
        <v>6.4580498860000013</v>
      </c>
      <c r="AO8" s="4">
        <f t="shared" si="62"/>
        <v>6.6459863940000048</v>
      </c>
      <c r="AP8" s="26">
        <f t="shared" si="35"/>
        <v>5.9247683835000018</v>
      </c>
      <c r="AQ8" s="26">
        <f t="shared" si="36"/>
        <v>3.62521542</v>
      </c>
      <c r="AR8" s="26">
        <f t="shared" si="37"/>
        <v>8.476734694000001</v>
      </c>
      <c r="AS8" s="15">
        <f t="shared" si="38"/>
        <v>26.874111226859675</v>
      </c>
      <c r="AT8" s="26">
        <f t="shared" si="39"/>
        <v>5.4221768708750009</v>
      </c>
      <c r="AU8" s="4">
        <f t="shared" si="40"/>
        <v>3.62521542</v>
      </c>
      <c r="AV8" s="4">
        <f t="shared" si="41"/>
        <v>8.2204081629999948</v>
      </c>
      <c r="AW8" s="15">
        <f t="shared" si="42"/>
        <v>29.513671233233218</v>
      </c>
      <c r="AX8" s="26"/>
    </row>
    <row r="9" spans="1:50" x14ac:dyDescent="0.35">
      <c r="A9" s="12">
        <v>1</v>
      </c>
      <c r="B9" s="9">
        <f t="shared" ref="B9:C9" si="63">B2/B$5*100</f>
        <v>59.83815863323494</v>
      </c>
      <c r="C9" s="9">
        <f t="shared" si="63"/>
        <v>51.087079307149565</v>
      </c>
      <c r="D9" s="9">
        <f t="shared" ref="D9:O9" si="64">D2/D$5*100</f>
        <v>64.538576380783113</v>
      </c>
      <c r="E9" s="9">
        <f t="shared" si="64"/>
        <v>64.456590589618585</v>
      </c>
      <c r="F9" s="9">
        <f t="shared" si="64"/>
        <v>56.419380965962254</v>
      </c>
      <c r="G9" s="9">
        <f t="shared" si="64"/>
        <v>60.266799942377602</v>
      </c>
      <c r="H9" s="9">
        <f t="shared" si="64"/>
        <v>61.962581865907907</v>
      </c>
      <c r="I9" s="9">
        <f t="shared" si="64"/>
        <v>60.578270471315435</v>
      </c>
      <c r="J9" s="9">
        <f t="shared" si="64"/>
        <v>62.025138614298648</v>
      </c>
      <c r="K9" s="9">
        <f t="shared" si="64"/>
        <v>58.913157185335287</v>
      </c>
      <c r="L9" s="9">
        <f t="shared" si="64"/>
        <v>59.100853179558378</v>
      </c>
      <c r="M9" s="9">
        <f t="shared" si="64"/>
        <v>51.315960936662542</v>
      </c>
      <c r="N9" s="9">
        <f t="shared" si="64"/>
        <v>56.577199042828809</v>
      </c>
      <c r="O9" s="9">
        <f t="shared" si="64"/>
        <v>58.951929028672545</v>
      </c>
      <c r="P9" s="9">
        <f>AVERAGE(B9:O9)</f>
        <v>59.002262581693266</v>
      </c>
      <c r="Q9" s="15">
        <f>MIN(B9:O9)</f>
        <v>51.087079307149565</v>
      </c>
      <c r="R9" s="9">
        <f>MAX(B9:O9)</f>
        <v>64.538576380783113</v>
      </c>
      <c r="S9" s="15">
        <f>STDEV(B9:O9)</f>
        <v>4.0892455133262171</v>
      </c>
      <c r="T9" s="28">
        <v>58.928571428571431</v>
      </c>
      <c r="U9" s="15">
        <f>T9-P9</f>
        <v>-7.3691153121835384E-2</v>
      </c>
      <c r="V9" s="12">
        <v>1</v>
      </c>
      <c r="W9" s="15">
        <f>AVERAGE(C9,E9:I9,K9,M9)</f>
        <v>58.124977658041146</v>
      </c>
      <c r="X9" s="9">
        <f>MIN(C9,E9:I9,K9,M9)</f>
        <v>51.087079307149565</v>
      </c>
      <c r="Y9" s="9">
        <f>MAX(C9,E9:I9,K9,M9)</f>
        <v>64.456590589618585</v>
      </c>
      <c r="Z9" s="15">
        <f>STDEV(C9,E9:I9,K9,M9)</f>
        <v>4.8527986866147783</v>
      </c>
      <c r="AA9" s="2" t="s">
        <v>15</v>
      </c>
      <c r="AB9" s="4">
        <f t="shared" ref="AB9:AO9" si="65">AB89-AB88</f>
        <v>5.7701587299999986</v>
      </c>
      <c r="AC9" s="4">
        <f t="shared" si="65"/>
        <v>4.4721995460000024</v>
      </c>
      <c r="AD9" s="4">
        <f t="shared" si="65"/>
        <v>3.9633560090000017</v>
      </c>
      <c r="AE9" s="4">
        <f t="shared" si="65"/>
        <v>3.6375510210000002</v>
      </c>
      <c r="AF9" s="4">
        <f t="shared" si="65"/>
        <v>3.0577777779999984</v>
      </c>
      <c r="AG9" s="4">
        <f t="shared" si="65"/>
        <v>3.9830385489999998</v>
      </c>
      <c r="AH9" s="4">
        <f t="shared" si="65"/>
        <v>7.2633106580000018</v>
      </c>
      <c r="AI9" s="4">
        <f t="shared" si="65"/>
        <v>4.538049885999996</v>
      </c>
      <c r="AJ9" s="4">
        <f t="shared" si="65"/>
        <v>7.1053061229999983</v>
      </c>
      <c r="AK9" s="4">
        <f t="shared" si="65"/>
        <v>6.5566893419999985</v>
      </c>
      <c r="AL9" s="4">
        <f t="shared" si="65"/>
        <v>6.4448979589999951</v>
      </c>
      <c r="AM9" s="4">
        <f t="shared" si="65"/>
        <v>5.3376870749999981</v>
      </c>
      <c r="AN9" s="4">
        <f t="shared" si="65"/>
        <v>6.0139682539999981</v>
      </c>
      <c r="AO9" s="4">
        <f t="shared" si="65"/>
        <v>4.7107482999999988</v>
      </c>
      <c r="AP9" s="26">
        <f t="shared" si="35"/>
        <v>5.2039099449999986</v>
      </c>
      <c r="AQ9" s="26">
        <f t="shared" si="36"/>
        <v>3.0577777779999984</v>
      </c>
      <c r="AR9" s="26">
        <f t="shared" si="37"/>
        <v>7.2633106580000018</v>
      </c>
      <c r="AS9" s="15">
        <f t="shared" si="38"/>
        <v>25.854053752803193</v>
      </c>
      <c r="AT9" s="26">
        <f t="shared" si="39"/>
        <v>4.8557879818749994</v>
      </c>
      <c r="AU9" s="4">
        <f t="shared" si="40"/>
        <v>3.0577777779999984</v>
      </c>
      <c r="AV9" s="4">
        <f t="shared" si="41"/>
        <v>7.2633106580000018</v>
      </c>
      <c r="AW9" s="15">
        <f t="shared" si="42"/>
        <v>29.790872848160728</v>
      </c>
      <c r="AX9" s="26"/>
    </row>
    <row r="10" spans="1:50" x14ac:dyDescent="0.35">
      <c r="A10" s="12">
        <v>2</v>
      </c>
      <c r="B10" s="9">
        <f t="shared" ref="B10:C10" si="66">B3/B$5*100</f>
        <v>21.703269120067084</v>
      </c>
      <c r="C10" s="9">
        <f t="shared" si="66"/>
        <v>24.631474193575428</v>
      </c>
      <c r="D10" s="9">
        <f t="shared" ref="D10:O10" si="67">D3/D$5*100</f>
        <v>20.329461777960269</v>
      </c>
      <c r="E10" s="9">
        <f t="shared" si="67"/>
        <v>20.736184073609344</v>
      </c>
      <c r="F10" s="9">
        <f t="shared" si="67"/>
        <v>25.553365268827534</v>
      </c>
      <c r="G10" s="9">
        <f t="shared" si="67"/>
        <v>21.577383037575459</v>
      </c>
      <c r="H10" s="9">
        <f t="shared" si="67"/>
        <v>19.187636040048599</v>
      </c>
      <c r="I10" s="9">
        <f t="shared" si="67"/>
        <v>19.307462322590464</v>
      </c>
      <c r="J10" s="9">
        <f t="shared" si="67"/>
        <v>20.462339967038886</v>
      </c>
      <c r="K10" s="9">
        <f t="shared" si="67"/>
        <v>20.169434075222796</v>
      </c>
      <c r="L10" s="9">
        <f t="shared" si="67"/>
        <v>19.48415490528906</v>
      </c>
      <c r="M10" s="9">
        <f t="shared" si="67"/>
        <v>24.613785998108042</v>
      </c>
      <c r="N10" s="9">
        <f t="shared" si="67"/>
        <v>17.236050826996131</v>
      </c>
      <c r="O10" s="9">
        <f t="shared" si="67"/>
        <v>19.147926552168151</v>
      </c>
      <c r="P10" s="9">
        <f>AVERAGE(B10:O10)</f>
        <v>21.009994868505515</v>
      </c>
      <c r="Q10" s="15">
        <f>MIN(B10:O10)</f>
        <v>17.236050826996131</v>
      </c>
      <c r="R10" s="9">
        <f t="shared" ref="R10:R12" si="68">MAX(B10:O10)</f>
        <v>25.553365268827534</v>
      </c>
      <c r="S10" s="15">
        <f>STDEV(B10:O10)</f>
        <v>2.4075124491666435</v>
      </c>
      <c r="T10" s="28">
        <v>26.785714285714285</v>
      </c>
      <c r="U10" s="15">
        <f>T10-P10</f>
        <v>5.7757194172087694</v>
      </c>
      <c r="V10" s="12">
        <v>2</v>
      </c>
      <c r="W10" s="15">
        <f>AVERAGE(C10,E10:I10,K10,M10)</f>
        <v>21.972090626194706</v>
      </c>
      <c r="X10" s="9">
        <f>MIN(C10,E10:I10,K10,M10)</f>
        <v>19.187636040048599</v>
      </c>
      <c r="Y10" s="9">
        <f>MAX(C10,E10:I10,K10,M10)</f>
        <v>25.553365268827534</v>
      </c>
      <c r="Z10" s="15">
        <f t="shared" ref="Z10:Z11" si="69">STDEV(C10,E10:I10,K10,M10)</f>
        <v>2.5818781792963437</v>
      </c>
      <c r="AA10" s="31" t="s">
        <v>0</v>
      </c>
      <c r="AB10" s="4">
        <f t="shared" ref="AB10:AO10" si="70">AB90-AB89</f>
        <v>4.4429024949999985</v>
      </c>
      <c r="AC10" s="4">
        <f t="shared" si="70"/>
        <v>3.3258730160000027</v>
      </c>
      <c r="AD10" s="4">
        <f t="shared" si="70"/>
        <v>5.1112925169999954</v>
      </c>
      <c r="AE10" s="4">
        <f t="shared" si="70"/>
        <v>5.008616779999997</v>
      </c>
      <c r="AF10" s="4">
        <f t="shared" si="70"/>
        <v>4.3955782309999982</v>
      </c>
      <c r="AG10" s="4">
        <f t="shared" si="70"/>
        <v>3.7825850340000002</v>
      </c>
      <c r="AH10" s="4">
        <f t="shared" si="70"/>
        <v>6.0598639460000001</v>
      </c>
      <c r="AI10" s="4">
        <f t="shared" si="70"/>
        <v>3.1411111120000044</v>
      </c>
      <c r="AJ10" s="4">
        <f t="shared" si="70"/>
        <v>4.7891156460000062</v>
      </c>
      <c r="AK10" s="4">
        <f t="shared" si="70"/>
        <v>5.4712018139999969</v>
      </c>
      <c r="AL10" s="4">
        <f t="shared" si="70"/>
        <v>4.4771882090000048</v>
      </c>
      <c r="AM10" s="4">
        <f t="shared" si="70"/>
        <v>4.237641723000003</v>
      </c>
      <c r="AN10" s="4">
        <f t="shared" si="70"/>
        <v>4.2102947850000021</v>
      </c>
      <c r="AO10" s="4">
        <f t="shared" si="70"/>
        <v>4.3972789110000008</v>
      </c>
      <c r="AP10" s="26">
        <f t="shared" si="35"/>
        <v>4.4893245870714296</v>
      </c>
      <c r="AQ10" s="26">
        <f t="shared" si="36"/>
        <v>3.1411111120000044</v>
      </c>
      <c r="AR10" s="26">
        <f t="shared" si="37"/>
        <v>6.0598639460000001</v>
      </c>
      <c r="AS10" s="15">
        <f t="shared" si="38"/>
        <v>17.483394197601456</v>
      </c>
      <c r="AT10" s="26">
        <f t="shared" si="39"/>
        <v>4.4278089569999999</v>
      </c>
      <c r="AU10" s="4">
        <f t="shared" si="40"/>
        <v>3.1411111120000044</v>
      </c>
      <c r="AV10" s="4">
        <f t="shared" si="41"/>
        <v>6.0598639460000001</v>
      </c>
      <c r="AW10" s="15">
        <f t="shared" si="42"/>
        <v>23.241199018223782</v>
      </c>
      <c r="AX10" s="26"/>
    </row>
    <row r="11" spans="1:50" x14ac:dyDescent="0.35">
      <c r="A11" s="12">
        <v>3</v>
      </c>
      <c r="B11" s="9">
        <f t="shared" ref="B11:C11" si="71">B4/B$5*100</f>
        <v>18.458572246697994</v>
      </c>
      <c r="C11" s="9">
        <f t="shared" si="71"/>
        <v>24.28144649927501</v>
      </c>
      <c r="D11" s="9">
        <f t="shared" ref="D11:O11" si="72">D4/D$5*100</f>
        <v>15.131961841256619</v>
      </c>
      <c r="E11" s="9">
        <f t="shared" si="72"/>
        <v>14.807225336772078</v>
      </c>
      <c r="F11" s="9">
        <f t="shared" si="72"/>
        <v>18.027253765210212</v>
      </c>
      <c r="G11" s="9">
        <f t="shared" si="72"/>
        <v>18.155817020046943</v>
      </c>
      <c r="H11" s="9">
        <f t="shared" si="72"/>
        <v>18.849782094043498</v>
      </c>
      <c r="I11" s="9">
        <f t="shared" si="72"/>
        <v>20.114267206094112</v>
      </c>
      <c r="J11" s="9">
        <f t="shared" si="72"/>
        <v>17.512521418662462</v>
      </c>
      <c r="K11" s="9">
        <f t="shared" si="72"/>
        <v>20.917408739441914</v>
      </c>
      <c r="L11" s="9">
        <f t="shared" si="72"/>
        <v>21.414991915152559</v>
      </c>
      <c r="M11" s="9">
        <f t="shared" si="72"/>
        <v>24.070253065229409</v>
      </c>
      <c r="N11" s="9">
        <f t="shared" si="72"/>
        <v>26.186750130175074</v>
      </c>
      <c r="O11" s="9">
        <f t="shared" si="72"/>
        <v>21.900144419159311</v>
      </c>
      <c r="P11" s="9">
        <f>AVERAGE(B11:O11)</f>
        <v>19.987742549801229</v>
      </c>
      <c r="Q11" s="15">
        <f>MIN(B11:O11)</f>
        <v>14.807225336772078</v>
      </c>
      <c r="R11" s="9">
        <f t="shared" si="68"/>
        <v>26.186750130175074</v>
      </c>
      <c r="S11" s="15">
        <f>STDEV(B11:O11)</f>
        <v>3.3681878012379531</v>
      </c>
      <c r="T11" s="28">
        <v>14.285714285714285</v>
      </c>
      <c r="U11" s="15">
        <f>T11-P11</f>
        <v>-5.7020282640869446</v>
      </c>
      <c r="V11" s="12">
        <v>3</v>
      </c>
      <c r="W11" s="15">
        <f>AVERAGE(C11,E11:I11,K11,M11)</f>
        <v>19.902931715764147</v>
      </c>
      <c r="X11" s="9">
        <f>MIN(C11,E11:I11,K11,M11)</f>
        <v>14.807225336772078</v>
      </c>
      <c r="Y11" s="9">
        <f>MAX(C11,E11:I11,K11,M11)</f>
        <v>24.28144649927501</v>
      </c>
      <c r="Z11" s="15">
        <f t="shared" si="69"/>
        <v>3.190559969234942</v>
      </c>
      <c r="AA11" s="31" t="s">
        <v>1</v>
      </c>
      <c r="AB11" s="4">
        <f t="shared" ref="AB11:AO11" si="73">AB91-AB90</f>
        <v>5.8056235820000026</v>
      </c>
      <c r="AC11" s="4">
        <f t="shared" si="73"/>
        <v>5.4917460319999947</v>
      </c>
      <c r="AD11" s="4">
        <f t="shared" si="73"/>
        <v>3.2562358270000047</v>
      </c>
      <c r="AE11" s="4">
        <f t="shared" si="73"/>
        <v>3.082834467000005</v>
      </c>
      <c r="AF11" s="4">
        <f t="shared" si="73"/>
        <v>4.1428344670000001</v>
      </c>
      <c r="AG11" s="4">
        <f t="shared" si="73"/>
        <v>4.779682539999996</v>
      </c>
      <c r="AH11" s="4">
        <f t="shared" si="73"/>
        <v>6.4530612239999954</v>
      </c>
      <c r="AI11" s="4">
        <f t="shared" si="73"/>
        <v>4.8133106570000024</v>
      </c>
      <c r="AJ11" s="4">
        <f t="shared" si="73"/>
        <v>6.1358730159999979</v>
      </c>
      <c r="AK11" s="4">
        <f t="shared" si="73"/>
        <v>5.9093877550000045</v>
      </c>
      <c r="AL11" s="4">
        <f t="shared" si="73"/>
        <v>5.537097505999995</v>
      </c>
      <c r="AM11" s="4">
        <f t="shared" si="73"/>
        <v>4.3943764169999966</v>
      </c>
      <c r="AN11" s="4">
        <f t="shared" si="73"/>
        <v>4.2809523809999988</v>
      </c>
      <c r="AO11" s="4">
        <f t="shared" si="73"/>
        <v>4.4517006799999947</v>
      </c>
      <c r="AP11" s="26">
        <f t="shared" si="35"/>
        <v>4.8953368964999981</v>
      </c>
      <c r="AQ11" s="26">
        <f t="shared" si="36"/>
        <v>3.082834467000005</v>
      </c>
      <c r="AR11" s="26">
        <f t="shared" si="37"/>
        <v>6.4530612239999954</v>
      </c>
      <c r="AS11" s="15">
        <f t="shared" si="38"/>
        <v>21.17853253643198</v>
      </c>
      <c r="AT11" s="26">
        <f t="shared" si="39"/>
        <v>4.8834041948749993</v>
      </c>
      <c r="AU11" s="4">
        <f t="shared" si="40"/>
        <v>3.082834467000005</v>
      </c>
      <c r="AV11" s="4">
        <f t="shared" si="41"/>
        <v>6.4530612239999954</v>
      </c>
      <c r="AW11" s="15">
        <f t="shared" si="42"/>
        <v>21.797958240779032</v>
      </c>
      <c r="AX11" s="26"/>
    </row>
    <row r="12" spans="1:50" x14ac:dyDescent="0.35">
      <c r="A12" s="12"/>
      <c r="B12" s="5">
        <f t="shared" ref="B12:C12" si="74">SUM(B9:B11)</f>
        <v>100.00000000000003</v>
      </c>
      <c r="C12" s="5">
        <f t="shared" si="74"/>
        <v>100</v>
      </c>
      <c r="D12" s="5">
        <f t="shared" ref="D12:O12" si="75">SUM(D9:D11)</f>
        <v>100</v>
      </c>
      <c r="E12" s="5">
        <f t="shared" si="75"/>
        <v>100.00000000000001</v>
      </c>
      <c r="F12" s="5">
        <f t="shared" si="75"/>
        <v>100</v>
      </c>
      <c r="G12" s="5">
        <f t="shared" si="75"/>
        <v>100</v>
      </c>
      <c r="H12" s="5">
        <f t="shared" si="75"/>
        <v>100</v>
      </c>
      <c r="I12" s="5">
        <f t="shared" si="75"/>
        <v>100.00000000000001</v>
      </c>
      <c r="J12" s="5">
        <f t="shared" si="75"/>
        <v>100</v>
      </c>
      <c r="K12" s="5">
        <f t="shared" si="75"/>
        <v>99.999999999999986</v>
      </c>
      <c r="L12" s="5">
        <f t="shared" si="75"/>
        <v>99.999999999999986</v>
      </c>
      <c r="M12" s="5">
        <f t="shared" si="75"/>
        <v>99.999999999999986</v>
      </c>
      <c r="N12" s="5">
        <f t="shared" si="75"/>
        <v>100.00000000000001</v>
      </c>
      <c r="O12" s="5">
        <f t="shared" si="75"/>
        <v>100</v>
      </c>
      <c r="P12" s="5">
        <f>SUM(P9:P11)</f>
        <v>100</v>
      </c>
      <c r="Q12" s="15">
        <f>MIN(B12:O12)</f>
        <v>99.999999999999986</v>
      </c>
      <c r="R12" s="9">
        <f t="shared" si="68"/>
        <v>100.00000000000003</v>
      </c>
      <c r="S12" s="15"/>
      <c r="T12" s="39">
        <v>100</v>
      </c>
      <c r="U12" s="15"/>
      <c r="V12" s="12"/>
      <c r="W12" s="26">
        <f>AVERAGE(C12,E12:I12,K12,M12)</f>
        <v>100</v>
      </c>
      <c r="X12" s="4">
        <f>MIN(C12,E12:I12,K12,M12)</f>
        <v>99.999999999999986</v>
      </c>
      <c r="Y12" s="4">
        <f>MAX(C12,E12:I12,K12,M12)</f>
        <v>100.00000000000001</v>
      </c>
      <c r="Z12" s="15"/>
      <c r="AA12" s="31" t="s">
        <v>5</v>
      </c>
      <c r="AB12" s="4">
        <f t="shared" ref="AB12:AO12" si="76">AB92-AB91</f>
        <v>4.2600453519999988</v>
      </c>
      <c r="AC12" s="4">
        <f t="shared" si="76"/>
        <v>5.4718140590000033</v>
      </c>
      <c r="AD12" s="4">
        <f t="shared" si="76"/>
        <v>3.2917913839999997</v>
      </c>
      <c r="AE12" s="4">
        <f t="shared" si="76"/>
        <v>3.5928571429999963</v>
      </c>
      <c r="AF12" s="4">
        <f t="shared" si="76"/>
        <v>3.5956462580000021</v>
      </c>
      <c r="AG12" s="4">
        <f t="shared" si="76"/>
        <v>4.0079818590000045</v>
      </c>
      <c r="AH12" s="4">
        <f t="shared" si="76"/>
        <v>4.551927438000007</v>
      </c>
      <c r="AI12" s="4">
        <f t="shared" si="76"/>
        <v>4.5085714289999999</v>
      </c>
      <c r="AJ12" s="4">
        <f t="shared" si="76"/>
        <v>4.4321088430000017</v>
      </c>
      <c r="AK12" s="4">
        <f t="shared" si="76"/>
        <v>5.5128344669999976</v>
      </c>
      <c r="AL12" s="4">
        <f t="shared" si="76"/>
        <v>5.156598639000002</v>
      </c>
      <c r="AM12" s="4">
        <f t="shared" si="76"/>
        <v>4.517006803000001</v>
      </c>
      <c r="AN12" s="4">
        <f t="shared" si="76"/>
        <v>4.2158730159999962</v>
      </c>
      <c r="AO12" s="4">
        <f t="shared" si="76"/>
        <v>4.6200453520000053</v>
      </c>
      <c r="AP12" s="26">
        <f t="shared" si="35"/>
        <v>4.4096501458571442</v>
      </c>
      <c r="AQ12" s="26">
        <f t="shared" si="36"/>
        <v>3.2917913839999997</v>
      </c>
      <c r="AR12" s="26">
        <f t="shared" si="37"/>
        <v>5.5128344669999976</v>
      </c>
      <c r="AS12" s="15">
        <f t="shared" si="38"/>
        <v>15.134462377662775</v>
      </c>
      <c r="AT12" s="26">
        <f t="shared" si="39"/>
        <v>4.4698299320000014</v>
      </c>
      <c r="AU12" s="4">
        <f t="shared" si="40"/>
        <v>3.5928571429999963</v>
      </c>
      <c r="AV12" s="4">
        <f t="shared" si="41"/>
        <v>5.5128344669999976</v>
      </c>
      <c r="AW12" s="15">
        <f t="shared" si="42"/>
        <v>16.589264140430647</v>
      </c>
      <c r="AX12" s="26"/>
    </row>
    <row r="13" spans="1:50" x14ac:dyDescent="0.35">
      <c r="A13" s="12"/>
      <c r="B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6"/>
      <c r="Q13" s="3"/>
      <c r="R13" s="24"/>
      <c r="S13" s="15"/>
      <c r="T13" s="15"/>
      <c r="U13" s="15"/>
      <c r="V13" s="12"/>
      <c r="W13" s="15"/>
      <c r="X13" s="15"/>
      <c r="Y13" s="15"/>
      <c r="Z13" s="15"/>
      <c r="AA13" s="31" t="s">
        <v>9</v>
      </c>
      <c r="AB13" s="4">
        <f t="shared" ref="AB13:AO13" si="77">AB93-AB92</f>
        <v>6.3918367349999983</v>
      </c>
      <c r="AC13" s="4">
        <f t="shared" si="77"/>
        <v>7.6563945569999987</v>
      </c>
      <c r="AD13" s="4">
        <f t="shared" si="77"/>
        <v>4.0888888889999961</v>
      </c>
      <c r="AE13" s="4">
        <f t="shared" si="77"/>
        <v>4.6010204080000037</v>
      </c>
      <c r="AF13" s="4">
        <f t="shared" si="77"/>
        <v>3.811428571999997</v>
      </c>
      <c r="AG13" s="4">
        <f t="shared" si="77"/>
        <v>6.069478457999999</v>
      </c>
      <c r="AH13" s="4">
        <f t="shared" si="77"/>
        <v>8.2586848069999945</v>
      </c>
      <c r="AI13" s="4">
        <f t="shared" si="77"/>
        <v>6.893015872999996</v>
      </c>
      <c r="AJ13" s="4">
        <f t="shared" si="77"/>
        <v>6.7835600909999982</v>
      </c>
      <c r="AK13" s="4">
        <f t="shared" si="77"/>
        <v>9.8425396829999983</v>
      </c>
      <c r="AL13" s="4">
        <f t="shared" si="77"/>
        <v>9.0418140590000036</v>
      </c>
      <c r="AM13" s="4">
        <f t="shared" si="77"/>
        <v>6.9260770980000004</v>
      </c>
      <c r="AN13" s="4">
        <f t="shared" si="77"/>
        <v>9.6653061220000041</v>
      </c>
      <c r="AO13" s="4">
        <f t="shared" si="77"/>
        <v>7.8875283449999927</v>
      </c>
      <c r="AP13" s="26">
        <f t="shared" si="35"/>
        <v>6.9941124069285694</v>
      </c>
      <c r="AQ13" s="26">
        <f t="shared" si="36"/>
        <v>3.811428571999997</v>
      </c>
      <c r="AR13" s="26">
        <f t="shared" si="37"/>
        <v>9.8425396829999983</v>
      </c>
      <c r="AS13" s="15">
        <f t="shared" si="38"/>
        <v>27.43108952944792</v>
      </c>
      <c r="AT13" s="26">
        <f t="shared" si="39"/>
        <v>6.7573299319999984</v>
      </c>
      <c r="AU13" s="4">
        <f t="shared" si="40"/>
        <v>3.811428571999997</v>
      </c>
      <c r="AV13" s="4">
        <f t="shared" si="41"/>
        <v>9.8425396829999983</v>
      </c>
      <c r="AW13" s="15">
        <f t="shared" si="42"/>
        <v>28.755152961256591</v>
      </c>
      <c r="AX13" s="26"/>
    </row>
    <row r="14" spans="1:50" x14ac:dyDescent="0.35">
      <c r="A14" s="36" t="s">
        <v>48</v>
      </c>
      <c r="B14" s="14" t="s">
        <v>16</v>
      </c>
      <c r="C14" s="14" t="s">
        <v>17</v>
      </c>
      <c r="D14" s="14" t="s">
        <v>18</v>
      </c>
      <c r="E14" s="14" t="s">
        <v>19</v>
      </c>
      <c r="F14" s="14" t="s">
        <v>20</v>
      </c>
      <c r="G14" s="14" t="s">
        <v>21</v>
      </c>
      <c r="H14" s="14" t="s">
        <v>22</v>
      </c>
      <c r="I14" s="14" t="s">
        <v>23</v>
      </c>
      <c r="J14" s="14" t="s">
        <v>24</v>
      </c>
      <c r="K14" s="14" t="s">
        <v>25</v>
      </c>
      <c r="L14" s="25" t="s">
        <v>26</v>
      </c>
      <c r="M14" s="25" t="s">
        <v>27</v>
      </c>
      <c r="N14" s="25" t="s">
        <v>28</v>
      </c>
      <c r="O14" s="25" t="s">
        <v>29</v>
      </c>
      <c r="P14" s="2" t="s">
        <v>36</v>
      </c>
      <c r="Q14" s="2" t="s">
        <v>37</v>
      </c>
      <c r="R14" s="2" t="s">
        <v>38</v>
      </c>
      <c r="S14" s="2" t="s">
        <v>51</v>
      </c>
      <c r="T14" s="2"/>
      <c r="U14" s="2"/>
      <c r="V14" s="12" t="s">
        <v>31</v>
      </c>
      <c r="W14" s="2" t="s">
        <v>40</v>
      </c>
      <c r="X14" s="2" t="s">
        <v>41</v>
      </c>
      <c r="Y14" s="2" t="s">
        <v>42</v>
      </c>
      <c r="Z14" s="12" t="s">
        <v>52</v>
      </c>
      <c r="AA14" s="31" t="s">
        <v>10</v>
      </c>
      <c r="AB14" s="4">
        <f t="shared" ref="AB14:AO14" si="78">AB94-AB93</f>
        <v>1.5183673460000051</v>
      </c>
      <c r="AC14" s="4">
        <f t="shared" si="78"/>
        <v>1.4334013610000014</v>
      </c>
      <c r="AD14" s="4">
        <f t="shared" si="78"/>
        <v>1.1573696140000038</v>
      </c>
      <c r="AE14" s="4">
        <f t="shared" si="78"/>
        <v>0.48673469399999902</v>
      </c>
      <c r="AF14" s="4">
        <f t="shared" si="78"/>
        <v>1.7714739230000021</v>
      </c>
      <c r="AG14" s="4">
        <f t="shared" si="78"/>
        <v>0.44897959200000059</v>
      </c>
      <c r="AH14" s="4">
        <f t="shared" si="78"/>
        <v>2.4126984130000011</v>
      </c>
      <c r="AI14" s="4">
        <f t="shared" si="78"/>
        <v>1.2821995460000011</v>
      </c>
      <c r="AJ14" s="4">
        <f t="shared" si="78"/>
        <v>1.6269387760000029</v>
      </c>
      <c r="AK14" s="4">
        <f t="shared" si="78"/>
        <v>2.0559637190000046</v>
      </c>
      <c r="AL14" s="4">
        <f t="shared" si="78"/>
        <v>2.1492970519999943</v>
      </c>
      <c r="AM14" s="4">
        <f t="shared" si="78"/>
        <v>1.0253061220000035</v>
      </c>
      <c r="AN14" s="4">
        <f t="shared" si="78"/>
        <v>3.4975056689999917</v>
      </c>
      <c r="AO14" s="4">
        <f t="shared" si="78"/>
        <v>2.4322902490000047</v>
      </c>
      <c r="AP14" s="26">
        <f t="shared" si="35"/>
        <v>1.664180434000001</v>
      </c>
      <c r="AQ14" s="26">
        <f t="shared" si="36"/>
        <v>0.44897959200000059</v>
      </c>
      <c r="AR14" s="26">
        <f t="shared" si="37"/>
        <v>3.4975056689999917</v>
      </c>
      <c r="AS14" s="15">
        <f t="shared" si="38"/>
        <v>49.048706626252326</v>
      </c>
      <c r="AT14" s="26">
        <f t="shared" si="39"/>
        <v>1.3645946712500017</v>
      </c>
      <c r="AU14" s="4">
        <f t="shared" si="40"/>
        <v>0.44897959200000059</v>
      </c>
      <c r="AV14" s="4">
        <f t="shared" si="41"/>
        <v>2.4126984130000011</v>
      </c>
      <c r="AW14" s="15">
        <f t="shared" si="42"/>
        <v>51.652684500481158</v>
      </c>
      <c r="AX14" s="26"/>
    </row>
    <row r="15" spans="1:50" x14ac:dyDescent="0.35">
      <c r="A15" s="12">
        <v>1</v>
      </c>
      <c r="B15" s="11">
        <f t="shared" ref="B15:C15" si="79">B2/86400</f>
        <v>4.6298185940972227E-4</v>
      </c>
      <c r="C15" s="11">
        <f t="shared" si="79"/>
        <v>3.43021961875E-4</v>
      </c>
      <c r="D15" s="11">
        <f t="shared" ref="D15:R18" si="80">D2/86400</f>
        <v>4.2840346015046298E-4</v>
      </c>
      <c r="E15" s="11">
        <f t="shared" si="80"/>
        <v>4.203661711574074E-4</v>
      </c>
      <c r="F15" s="11">
        <f t="shared" si="80"/>
        <v>3.1007915512731485E-4</v>
      </c>
      <c r="G15" s="11">
        <f t="shared" si="80"/>
        <v>4.0635865457175926E-4</v>
      </c>
      <c r="H15" s="11">
        <f t="shared" si="80"/>
        <v>6.378180901967592E-4</v>
      </c>
      <c r="I15" s="11">
        <f t="shared" si="80"/>
        <v>4.5258513899305549E-4</v>
      </c>
      <c r="J15" s="11">
        <f t="shared" si="80"/>
        <v>5.3877551020833339E-4</v>
      </c>
      <c r="K15" s="11">
        <f t="shared" si="80"/>
        <v>5.7111363063657404E-4</v>
      </c>
      <c r="L15" s="11">
        <f t="shared" si="80"/>
        <v>5.3261001931712969E-4</v>
      </c>
      <c r="M15" s="11">
        <f t="shared" si="80"/>
        <v>3.1728814982638886E-4</v>
      </c>
      <c r="N15" s="11">
        <f t="shared" si="80"/>
        <v>4.8276643990740746E-4</v>
      </c>
      <c r="O15" s="11">
        <f t="shared" si="80"/>
        <v>4.7995296884259259E-4</v>
      </c>
      <c r="P15" s="33">
        <f t="shared" si="80"/>
        <v>4.5600865787285059E-4</v>
      </c>
      <c r="Q15" s="33">
        <f t="shared" si="80"/>
        <v>3.1007915512731485E-4</v>
      </c>
      <c r="R15" s="33">
        <f t="shared" si="80"/>
        <v>6.378180901967592E-4</v>
      </c>
      <c r="S15" s="15">
        <f>S2</f>
        <v>20.908174198998793</v>
      </c>
      <c r="T15" s="38"/>
      <c r="U15" s="38"/>
      <c r="V15" s="12">
        <v>1</v>
      </c>
      <c r="W15" s="33">
        <f>W2/86400</f>
        <v>4.3232886904803237E-4</v>
      </c>
      <c r="X15" s="33">
        <f t="shared" ref="X15:Y15" si="81">X2/86400</f>
        <v>3.1007915512731485E-4</v>
      </c>
      <c r="Y15" s="33">
        <f t="shared" si="81"/>
        <v>6.378180901967592E-4</v>
      </c>
      <c r="Z15" s="15">
        <f>Z2</f>
        <v>27.489635664644531</v>
      </c>
      <c r="AA15" s="31" t="s">
        <v>11</v>
      </c>
      <c r="AB15" s="4">
        <f t="shared" ref="AB15:AO15" si="82">AB95-AB94</f>
        <v>3.6862585040000013</v>
      </c>
      <c r="AC15" s="4">
        <f t="shared" si="82"/>
        <v>3.3551020410000021</v>
      </c>
      <c r="AD15" s="4">
        <f t="shared" si="82"/>
        <v>2.7428571429999948</v>
      </c>
      <c r="AE15" s="4">
        <f t="shared" si="82"/>
        <v>2.2489795919999978</v>
      </c>
      <c r="AF15" s="4">
        <f t="shared" si="82"/>
        <v>2.4868480720000008</v>
      </c>
      <c r="AG15" s="4">
        <f t="shared" si="82"/>
        <v>3.0367346939999962</v>
      </c>
      <c r="AH15" s="4">
        <f t="shared" si="82"/>
        <v>4.9671655329999993</v>
      </c>
      <c r="AI15" s="4">
        <f t="shared" si="82"/>
        <v>3.6601133789999949</v>
      </c>
      <c r="AJ15" s="4">
        <f t="shared" si="82"/>
        <v>4.2066439909999929</v>
      </c>
      <c r="AK15" s="4">
        <f t="shared" si="82"/>
        <v>4.8345578229999973</v>
      </c>
      <c r="AL15" s="4">
        <f t="shared" si="82"/>
        <v>4.6468934239999982</v>
      </c>
      <c r="AM15" s="4">
        <f t="shared" si="82"/>
        <v>3.924897958999999</v>
      </c>
      <c r="AN15" s="4">
        <f t="shared" si="82"/>
        <v>5.0721088440000131</v>
      </c>
      <c r="AO15" s="4">
        <f t="shared" si="82"/>
        <v>4.6033560089999952</v>
      </c>
      <c r="AP15" s="26">
        <f t="shared" si="35"/>
        <v>3.8194655005714275</v>
      </c>
      <c r="AQ15" s="26">
        <f t="shared" si="36"/>
        <v>2.2489795919999978</v>
      </c>
      <c r="AR15" s="26">
        <f t="shared" si="37"/>
        <v>5.0721088440000131</v>
      </c>
      <c r="AS15" s="15">
        <f t="shared" si="38"/>
        <v>24.784674777197143</v>
      </c>
      <c r="AT15" s="26">
        <f t="shared" si="39"/>
        <v>3.5642998866249984</v>
      </c>
      <c r="AU15" s="4">
        <f t="shared" si="40"/>
        <v>2.2489795919999978</v>
      </c>
      <c r="AV15" s="4">
        <f t="shared" si="41"/>
        <v>4.9671655329999993</v>
      </c>
      <c r="AW15" s="15">
        <f t="shared" si="42"/>
        <v>27.923135694895624</v>
      </c>
      <c r="AX15" s="26"/>
    </row>
    <row r="16" spans="1:50" x14ac:dyDescent="0.35">
      <c r="A16" s="12">
        <v>2</v>
      </c>
      <c r="B16" s="11">
        <f t="shared" ref="B16:C16" si="83">B3/86400</f>
        <v>1.6792328042824074E-4</v>
      </c>
      <c r="C16" s="11">
        <f t="shared" si="83"/>
        <v>1.6538695725694445E-4</v>
      </c>
      <c r="D16" s="11">
        <f t="shared" ref="D16:O16" si="84">D3/86400</f>
        <v>1.3494583018518519E-4</v>
      </c>
      <c r="E16" s="11">
        <f t="shared" si="84"/>
        <v>1.3523505081018518E-4</v>
      </c>
      <c r="F16" s="11">
        <f t="shared" si="84"/>
        <v>1.4044049717592592E-4</v>
      </c>
      <c r="G16" s="11">
        <f t="shared" si="84"/>
        <v>1.4548899806712963E-4</v>
      </c>
      <c r="H16" s="11">
        <f t="shared" si="84"/>
        <v>1.9750986814814819E-4</v>
      </c>
      <c r="I16" s="11">
        <f t="shared" si="84"/>
        <v>1.4424760645833341E-4</v>
      </c>
      <c r="J16" s="11">
        <f t="shared" si="84"/>
        <v>1.7774418408564823E-4</v>
      </c>
      <c r="K16" s="11">
        <f t="shared" si="84"/>
        <v>1.9552574115740739E-4</v>
      </c>
      <c r="L16" s="11">
        <f t="shared" si="84"/>
        <v>1.7558893928240743E-4</v>
      </c>
      <c r="M16" s="11">
        <f t="shared" si="84"/>
        <v>1.5218778869212964E-4</v>
      </c>
      <c r="N16" s="11">
        <f t="shared" si="84"/>
        <v>1.470731502546296E-4</v>
      </c>
      <c r="O16" s="11">
        <f t="shared" si="84"/>
        <v>1.5589149239583335E-4</v>
      </c>
      <c r="P16" s="33">
        <f t="shared" si="80"/>
        <v>1.5965638459986776E-4</v>
      </c>
      <c r="Q16" s="33">
        <f t="shared" si="80"/>
        <v>1.3494583018518519E-4</v>
      </c>
      <c r="R16" s="33">
        <f t="shared" si="80"/>
        <v>1.9750986814814819E-4</v>
      </c>
      <c r="S16" s="15">
        <f t="shared" ref="S16:S18" si="85">S3</f>
        <v>13.051206976273216</v>
      </c>
      <c r="T16" s="38"/>
      <c r="U16" s="38"/>
      <c r="V16" s="12">
        <v>2</v>
      </c>
      <c r="W16" s="33">
        <f t="shared" ref="W16:Y18" si="86">W3/86400</f>
        <v>1.5950281347077547E-4</v>
      </c>
      <c r="X16" s="33">
        <f t="shared" si="86"/>
        <v>1.3523505081018518E-4</v>
      </c>
      <c r="Y16" s="33">
        <f t="shared" si="86"/>
        <v>1.9750986814814819E-4</v>
      </c>
      <c r="Z16" s="15">
        <f t="shared" ref="Z16:Z18" si="87">Z3</f>
        <v>15.378452182065555</v>
      </c>
      <c r="AA16" s="12" t="s">
        <v>12</v>
      </c>
      <c r="AB16" s="4">
        <f t="shared" ref="AB16:AO16" si="88">AB96-AB95</f>
        <v>0.74303854899999067</v>
      </c>
      <c r="AC16" s="4">
        <f t="shared" si="88"/>
        <v>1.6414739229999995</v>
      </c>
      <c r="AD16" s="4">
        <f t="shared" si="88"/>
        <v>0.68934240400000135</v>
      </c>
      <c r="AE16" s="4">
        <f t="shared" si="88"/>
        <v>1.0067573689999989</v>
      </c>
      <c r="AF16" s="4">
        <f t="shared" si="88"/>
        <v>0.49052154200000331</v>
      </c>
      <c r="AG16" s="4">
        <f t="shared" si="88"/>
        <v>1.0217687069999997</v>
      </c>
      <c r="AH16" s="4">
        <f t="shared" si="88"/>
        <v>1.1258276639999991</v>
      </c>
      <c r="AI16" s="4">
        <f t="shared" si="88"/>
        <v>1.1484580500000021</v>
      </c>
      <c r="AJ16" s="4">
        <f t="shared" si="88"/>
        <v>0.52609977299999855</v>
      </c>
      <c r="AK16" s="4">
        <f t="shared" si="88"/>
        <v>0.78684807199999796</v>
      </c>
      <c r="AL16" s="4">
        <f t="shared" si="88"/>
        <v>0.83628117900001087</v>
      </c>
      <c r="AM16" s="4">
        <f t="shared" si="88"/>
        <v>0.98238095299999628</v>
      </c>
      <c r="AN16" s="4">
        <f t="shared" si="88"/>
        <v>1.0710204079999954</v>
      </c>
      <c r="AO16" s="4">
        <f t="shared" si="88"/>
        <v>0.48181405900000129</v>
      </c>
      <c r="AP16" s="26">
        <f t="shared" si="35"/>
        <v>0.89654518942857109</v>
      </c>
      <c r="AQ16" s="26">
        <f t="shared" si="36"/>
        <v>0.48181405900000129</v>
      </c>
      <c r="AR16" s="26">
        <f t="shared" si="37"/>
        <v>1.6414739229999995</v>
      </c>
      <c r="AS16" s="15">
        <f t="shared" si="38"/>
        <v>35.17449127477834</v>
      </c>
      <c r="AT16" s="26">
        <f t="shared" si="39"/>
        <v>1.0255045349999996</v>
      </c>
      <c r="AU16" s="4">
        <f t="shared" si="40"/>
        <v>0.49052154200000331</v>
      </c>
      <c r="AV16" s="4">
        <f t="shared" si="41"/>
        <v>1.6414739229999995</v>
      </c>
      <c r="AW16" s="15">
        <f t="shared" si="42"/>
        <v>31.918387503808816</v>
      </c>
      <c r="AX16" s="26"/>
    </row>
    <row r="17" spans="1:62" x14ac:dyDescent="0.35">
      <c r="A17" s="12">
        <v>3</v>
      </c>
      <c r="B17" s="11">
        <f t="shared" ref="B17:C17" si="89">B4/86400</f>
        <v>1.4281830016203698E-4</v>
      </c>
      <c r="C17" s="11">
        <f t="shared" si="89"/>
        <v>1.6303671159722223E-4</v>
      </c>
      <c r="D17" s="11">
        <f t="shared" ref="D17:O17" si="90">D4/86400</f>
        <v>1.004451163194444E-4</v>
      </c>
      <c r="E17" s="11">
        <f t="shared" si="90"/>
        <v>9.6568195173611106E-5</v>
      </c>
      <c r="F17" s="11">
        <f t="shared" si="90"/>
        <v>9.9077223483796329E-5</v>
      </c>
      <c r="G17" s="11">
        <f t="shared" si="90"/>
        <v>1.2241853531249995E-4</v>
      </c>
      <c r="H17" s="11">
        <f t="shared" si="90"/>
        <v>1.9403213445601844E-4</v>
      </c>
      <c r="I17" s="11">
        <f t="shared" si="90"/>
        <v>1.5027531074074068E-4</v>
      </c>
      <c r="J17" s="11">
        <f t="shared" si="90"/>
        <v>1.5212086378472214E-4</v>
      </c>
      <c r="K17" s="11">
        <f t="shared" si="90"/>
        <v>2.0277672797453701E-4</v>
      </c>
      <c r="L17" s="11">
        <f t="shared" si="90"/>
        <v>1.9298941798611118E-4</v>
      </c>
      <c r="M17" s="11">
        <f t="shared" si="90"/>
        <v>1.4882710800925925E-4</v>
      </c>
      <c r="N17" s="11">
        <f t="shared" si="90"/>
        <v>2.2344839170138894E-4</v>
      </c>
      <c r="O17" s="11">
        <f t="shared" si="90"/>
        <v>1.7829847988425919E-4</v>
      </c>
      <c r="P17" s="33">
        <f t="shared" si="80"/>
        <v>1.547951797561177E-4</v>
      </c>
      <c r="Q17" s="33">
        <f t="shared" si="80"/>
        <v>9.6568195173611106E-5</v>
      </c>
      <c r="R17" s="33">
        <f t="shared" si="80"/>
        <v>2.2344839170138894E-4</v>
      </c>
      <c r="S17" s="15">
        <f t="shared" si="85"/>
        <v>26.172562477265622</v>
      </c>
      <c r="T17" s="38"/>
      <c r="U17" s="38"/>
      <c r="V17" s="12">
        <v>3</v>
      </c>
      <c r="W17" s="33">
        <f t="shared" si="86"/>
        <v>1.4712649334346062E-4</v>
      </c>
      <c r="X17" s="33">
        <f t="shared" si="86"/>
        <v>9.6568195173611106E-5</v>
      </c>
      <c r="Y17" s="33">
        <f t="shared" si="86"/>
        <v>2.0277672797453701E-4</v>
      </c>
      <c r="Z17" s="15">
        <f t="shared" si="87"/>
        <v>26.990622695657247</v>
      </c>
      <c r="AA17" s="18" t="s">
        <v>32</v>
      </c>
      <c r="AB17" s="4">
        <f>SUM(AB2:AB16)</f>
        <v>66.849705216000004</v>
      </c>
      <c r="AC17" s="4">
        <f t="shared" ref="AC17" si="91">SUM(AC2:AC16)</f>
        <v>58.012902495000006</v>
      </c>
      <c r="AD17" s="4">
        <f t="shared" ref="AD17:AO17" si="92">SUM(AD2:AD16)</f>
        <v>57.351836734999999</v>
      </c>
      <c r="AE17" s="4">
        <f t="shared" si="92"/>
        <v>56.347437640999999</v>
      </c>
      <c r="AF17" s="4">
        <f t="shared" si="92"/>
        <v>47.485170068000009</v>
      </c>
      <c r="AG17" s="4">
        <f t="shared" si="92"/>
        <v>58.256598638999996</v>
      </c>
      <c r="AH17" s="4">
        <f t="shared" si="92"/>
        <v>88.936712017999994</v>
      </c>
      <c r="AI17" s="4">
        <f t="shared" si="92"/>
        <v>64.550136054999996</v>
      </c>
      <c r="AJ17" s="4">
        <f t="shared" si="92"/>
        <v>75.050544217999999</v>
      </c>
      <c r="AK17" s="4">
        <f t="shared" si="92"/>
        <v>83.757551019999994</v>
      </c>
      <c r="AL17" s="4">
        <f t="shared" si="92"/>
        <v>77.862675737000004</v>
      </c>
      <c r="AM17" s="4">
        <f t="shared" si="92"/>
        <v>53.421383220000003</v>
      </c>
      <c r="AN17" s="4">
        <f t="shared" si="92"/>
        <v>73.724081633000011</v>
      </c>
      <c r="AO17" s="4">
        <f t="shared" si="92"/>
        <v>70.341950112999996</v>
      </c>
      <c r="AP17" s="26">
        <f t="shared" si="35"/>
        <v>66.567763200571434</v>
      </c>
      <c r="AQ17" s="26">
        <f t="shared" si="36"/>
        <v>47.485170068000009</v>
      </c>
      <c r="AR17" s="26">
        <f t="shared" si="37"/>
        <v>88.936712017999994</v>
      </c>
      <c r="AS17" s="15">
        <f t="shared" si="38"/>
        <v>18.321036891955632</v>
      </c>
      <c r="AT17" s="26">
        <f t="shared" si="39"/>
        <v>63.845986394500002</v>
      </c>
      <c r="AU17" s="4">
        <f t="shared" si="40"/>
        <v>47.485170068000009</v>
      </c>
      <c r="AV17" s="4">
        <f t="shared" si="41"/>
        <v>88.936712017999994</v>
      </c>
      <c r="AW17" s="15">
        <f t="shared" si="42"/>
        <v>23.113209866134714</v>
      </c>
      <c r="AX17" s="26"/>
    </row>
    <row r="18" spans="1:62" x14ac:dyDescent="0.35">
      <c r="A18" s="12"/>
      <c r="B18" s="14">
        <f t="shared" ref="B18:C18" si="93">B5/86400</f>
        <v>7.737234399999999E-4</v>
      </c>
      <c r="C18" s="14">
        <f t="shared" si="93"/>
        <v>6.714456307291666E-4</v>
      </c>
      <c r="D18" s="14">
        <f t="shared" ref="D18:O18" si="94">D5/86400</f>
        <v>6.6379440665509262E-4</v>
      </c>
      <c r="E18" s="14">
        <f t="shared" si="94"/>
        <v>6.5216941714120371E-4</v>
      </c>
      <c r="F18" s="14">
        <f t="shared" si="94"/>
        <v>5.4959687578703714E-4</v>
      </c>
      <c r="G18" s="14">
        <f t="shared" si="94"/>
        <v>6.742661879513888E-4</v>
      </c>
      <c r="H18" s="14">
        <f t="shared" si="94"/>
        <v>1.0293600928009258E-3</v>
      </c>
      <c r="I18" s="14">
        <f t="shared" si="94"/>
        <v>7.4710805619212963E-4</v>
      </c>
      <c r="J18" s="14">
        <f t="shared" si="94"/>
        <v>8.6864055807870364E-4</v>
      </c>
      <c r="K18" s="14">
        <f t="shared" si="94"/>
        <v>9.694160997685185E-4</v>
      </c>
      <c r="L18" s="14">
        <f t="shared" si="94"/>
        <v>9.0118837658564833E-4</v>
      </c>
      <c r="M18" s="14">
        <f t="shared" si="94"/>
        <v>6.1830304652777778E-4</v>
      </c>
      <c r="N18" s="14">
        <f t="shared" si="94"/>
        <v>8.5328798186342584E-4</v>
      </c>
      <c r="O18" s="14">
        <f t="shared" si="94"/>
        <v>8.1414294112268511E-4</v>
      </c>
      <c r="P18" s="17">
        <f t="shared" si="80"/>
        <v>7.7046022222883607E-4</v>
      </c>
      <c r="Q18" s="17">
        <f t="shared" si="80"/>
        <v>5.4959687578703714E-4</v>
      </c>
      <c r="R18" s="17">
        <f t="shared" si="80"/>
        <v>1.0293600928009258E-3</v>
      </c>
      <c r="S18" s="15">
        <f t="shared" si="85"/>
        <v>18.321036891955632</v>
      </c>
      <c r="T18" s="23"/>
      <c r="U18" s="23"/>
      <c r="V18" s="12" t="s">
        <v>32</v>
      </c>
      <c r="W18" s="17">
        <f t="shared" si="86"/>
        <v>7.389581758622685E-4</v>
      </c>
      <c r="X18" s="17">
        <f t="shared" si="86"/>
        <v>5.4959687578703714E-4</v>
      </c>
      <c r="Y18" s="17">
        <f t="shared" si="86"/>
        <v>1.0293600928009258E-3</v>
      </c>
      <c r="Z18" s="15">
        <f t="shared" si="87"/>
        <v>23.11320986613477</v>
      </c>
      <c r="AA18" s="18"/>
      <c r="AB18" s="14">
        <f t="shared" ref="AB18:AP18" si="95">AB17/86400</f>
        <v>7.7372344000000001E-4</v>
      </c>
      <c r="AC18" s="14">
        <f t="shared" si="95"/>
        <v>6.7144563072916671E-4</v>
      </c>
      <c r="AD18" s="14">
        <f t="shared" ref="AD18:AO18" si="96">AD17/86400</f>
        <v>6.6379440665509262E-4</v>
      </c>
      <c r="AE18" s="14">
        <f t="shared" si="96"/>
        <v>6.5216941714120371E-4</v>
      </c>
      <c r="AF18" s="14">
        <f t="shared" si="96"/>
        <v>5.4959687578703714E-4</v>
      </c>
      <c r="AG18" s="14">
        <f t="shared" si="96"/>
        <v>6.742661879513888E-4</v>
      </c>
      <c r="AH18" s="14">
        <f t="shared" si="96"/>
        <v>1.0293600928009258E-3</v>
      </c>
      <c r="AI18" s="14">
        <f t="shared" si="96"/>
        <v>7.4710805619212963E-4</v>
      </c>
      <c r="AJ18" s="14">
        <f t="shared" si="96"/>
        <v>8.6864055807870364E-4</v>
      </c>
      <c r="AK18" s="14">
        <f t="shared" si="96"/>
        <v>9.694160997685185E-4</v>
      </c>
      <c r="AL18" s="14">
        <f t="shared" si="96"/>
        <v>9.0118837658564822E-4</v>
      </c>
      <c r="AM18" s="14">
        <f t="shared" si="96"/>
        <v>6.1830304652777778E-4</v>
      </c>
      <c r="AN18" s="14">
        <f t="shared" si="96"/>
        <v>8.5328798186342606E-4</v>
      </c>
      <c r="AO18" s="14">
        <f t="shared" si="96"/>
        <v>8.1414294112268511E-4</v>
      </c>
      <c r="AP18" s="14">
        <f t="shared" si="95"/>
        <v>7.7046022222883607E-4</v>
      </c>
      <c r="AQ18" s="4"/>
      <c r="AR18" s="4"/>
      <c r="AS18" s="17"/>
      <c r="AT18" s="17"/>
      <c r="AU18" s="17"/>
      <c r="AV18" s="17"/>
      <c r="AW18" s="17"/>
      <c r="AX18" s="17"/>
      <c r="AZ18" s="19"/>
      <c r="BA18" s="8"/>
      <c r="BB18" s="8"/>
      <c r="BC18" s="8"/>
      <c r="BD18" s="8"/>
      <c r="BE18" s="8"/>
      <c r="BF18" s="8"/>
      <c r="BG18" s="8"/>
      <c r="BH18" s="8"/>
      <c r="BI18" s="8"/>
      <c r="BJ18" s="8"/>
    </row>
    <row r="19" spans="1:62" x14ac:dyDescent="0.35">
      <c r="A19" s="12"/>
      <c r="B19" s="14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2"/>
      <c r="Q19" s="24"/>
      <c r="R19" s="24"/>
      <c r="S19" s="23"/>
      <c r="T19" s="23"/>
      <c r="U19" s="23"/>
      <c r="V19" s="23"/>
      <c r="W19" s="23"/>
      <c r="X19" s="23"/>
      <c r="Y19" s="23"/>
      <c r="Z19" s="23"/>
      <c r="AA19" s="18"/>
      <c r="AB19" s="10"/>
      <c r="AE19" s="3"/>
      <c r="AI19" s="3"/>
      <c r="AJ19" s="3"/>
      <c r="AK19" s="3"/>
      <c r="AL19" s="3"/>
      <c r="AM19" s="3"/>
      <c r="AN19" s="3"/>
      <c r="AO19" s="3"/>
      <c r="AP19" s="16">
        <f>SUM(AP2:AP8)</f>
        <v>34.195238095214293</v>
      </c>
      <c r="AQ19" s="4"/>
      <c r="AR19" s="4"/>
      <c r="AZ19" s="19"/>
      <c r="BA19" s="8"/>
      <c r="BB19" s="8"/>
      <c r="BC19" s="8"/>
      <c r="BD19" s="8"/>
      <c r="BE19" s="8"/>
      <c r="BF19" s="8"/>
      <c r="BG19" s="8"/>
      <c r="BH19" s="8"/>
      <c r="BI19" s="8"/>
      <c r="BJ19" s="8"/>
    </row>
    <row r="20" spans="1:62" x14ac:dyDescent="0.35">
      <c r="A20" s="36" t="s">
        <v>46</v>
      </c>
      <c r="B20"/>
      <c r="C20" s="17" t="s">
        <v>17</v>
      </c>
      <c r="D20" s="17"/>
      <c r="E20" s="17" t="s">
        <v>19</v>
      </c>
      <c r="F20" s="17" t="s">
        <v>20</v>
      </c>
      <c r="G20" s="14" t="s">
        <v>21</v>
      </c>
      <c r="H20" s="17" t="s">
        <v>22</v>
      </c>
      <c r="I20" s="17" t="s">
        <v>23</v>
      </c>
      <c r="J20" s="17"/>
      <c r="K20" s="17" t="s">
        <v>25</v>
      </c>
      <c r="L20" s="27"/>
      <c r="M20" s="27" t="s">
        <v>27</v>
      </c>
      <c r="N20" s="3"/>
      <c r="O20" s="3"/>
      <c r="P20"/>
      <c r="Q20" s="24"/>
      <c r="R20" s="24"/>
      <c r="S20" s="20"/>
      <c r="T20" s="20"/>
      <c r="U20" s="20"/>
      <c r="V20" s="20"/>
      <c r="W20" s="20"/>
      <c r="X20" s="20"/>
      <c r="Y20" s="20"/>
      <c r="Z20" s="20"/>
      <c r="AE20" s="3"/>
      <c r="AI20" s="3"/>
      <c r="AJ20" s="3"/>
      <c r="AK20" s="3"/>
      <c r="AL20" s="3"/>
      <c r="AM20" s="3"/>
      <c r="AN20" s="3"/>
      <c r="AO20" s="3"/>
      <c r="AQ20" s="25"/>
      <c r="AR20" s="25"/>
      <c r="AS20" s="11"/>
      <c r="AT20" s="11"/>
      <c r="AU20" s="11"/>
      <c r="AV20" s="11"/>
      <c r="AW20" s="11"/>
      <c r="AX20" s="11"/>
      <c r="AZ20" s="19"/>
      <c r="BA20" s="8"/>
      <c r="BB20" s="8"/>
      <c r="BC20" s="8"/>
      <c r="BD20" s="8"/>
      <c r="BE20" s="8"/>
      <c r="BF20" s="8"/>
      <c r="BG20" s="8"/>
      <c r="BH20" s="8"/>
      <c r="BI20" s="8"/>
      <c r="BJ20" s="8"/>
    </row>
    <row r="21" spans="1:62" x14ac:dyDescent="0.35">
      <c r="A21" s="12">
        <v>1</v>
      </c>
      <c r="B21"/>
      <c r="C21" s="15">
        <f>(C2-$W2)/$W2*100</f>
        <v>-20.657169476024574</v>
      </c>
      <c r="D21" s="15"/>
      <c r="E21" s="15">
        <f t="shared" ref="C21:M23" si="97">(E2-$W2)/$W2*100</f>
        <v>-2.7670365656973739</v>
      </c>
      <c r="F21" s="15">
        <f t="shared" si="97"/>
        <v>-28.277018416536841</v>
      </c>
      <c r="G21" s="15">
        <f t="shared" si="97"/>
        <v>-6.007050728177906</v>
      </c>
      <c r="H21" s="15">
        <f t="shared" si="97"/>
        <v>47.530765549199693</v>
      </c>
      <c r="I21" s="15">
        <f t="shared" si="97"/>
        <v>4.6853845290568827</v>
      </c>
      <c r="J21" s="15"/>
      <c r="K21" s="15">
        <f t="shared" si="97"/>
        <v>32.101664155377613</v>
      </c>
      <c r="L21" s="15"/>
      <c r="M21" s="15">
        <f t="shared" si="97"/>
        <v>-26.609539047197494</v>
      </c>
      <c r="N21" s="3"/>
      <c r="O21" s="3"/>
      <c r="P21" s="25"/>
      <c r="Q21" s="5"/>
      <c r="R21" s="5"/>
      <c r="S21" s="20"/>
      <c r="T21" s="20"/>
      <c r="U21" s="20"/>
      <c r="V21" s="20"/>
      <c r="W21" s="20"/>
      <c r="X21" s="20"/>
      <c r="Y21" s="20"/>
      <c r="Z21" s="20"/>
      <c r="AE21" s="3"/>
      <c r="AI21" s="3"/>
      <c r="AJ21" s="3"/>
      <c r="AK21" s="3"/>
      <c r="AL21" s="3"/>
      <c r="AM21" s="3"/>
      <c r="AN21" s="3"/>
      <c r="AO21" s="3"/>
      <c r="AP21" s="3"/>
      <c r="AQ21" s="14"/>
      <c r="AR21" s="14"/>
      <c r="AS21" s="3"/>
      <c r="AT21" s="3"/>
      <c r="AU21" s="3"/>
      <c r="AV21" s="3"/>
      <c r="AW21" s="3"/>
      <c r="AX21" s="3"/>
      <c r="AZ21" s="19"/>
      <c r="BA21" s="8"/>
      <c r="BB21" s="8"/>
      <c r="BC21" s="8"/>
      <c r="BD21" s="8"/>
      <c r="BE21" s="8"/>
      <c r="BF21" s="8"/>
      <c r="BG21" s="8"/>
      <c r="BH21" s="8"/>
      <c r="BI21" s="8"/>
      <c r="BJ21" s="8"/>
    </row>
    <row r="22" spans="1:62" x14ac:dyDescent="0.35">
      <c r="A22" s="12">
        <v>2</v>
      </c>
      <c r="B22"/>
      <c r="C22" s="15">
        <f t="shared" si="97"/>
        <v>3.6890532888607019</v>
      </c>
      <c r="D22" s="15"/>
      <c r="E22" s="15">
        <f t="shared" si="97"/>
        <v>-15.214629844154254</v>
      </c>
      <c r="F22" s="15">
        <f t="shared" si="97"/>
        <v>-11.951084673714659</v>
      </c>
      <c r="G22" s="15">
        <f t="shared" si="97"/>
        <v>-8.7859361842626509</v>
      </c>
      <c r="H22" s="15">
        <f t="shared" si="97"/>
        <v>23.828454088263761</v>
      </c>
      <c r="I22" s="15">
        <f t="shared" si="97"/>
        <v>-9.5642244048799494</v>
      </c>
      <c r="J22" s="15"/>
      <c r="K22" s="15">
        <f t="shared" si="97"/>
        <v>22.58450926524387</v>
      </c>
      <c r="L22" s="15"/>
      <c r="M22" s="15">
        <f t="shared" si="97"/>
        <v>-4.5861415353567434</v>
      </c>
      <c r="N22" s="3"/>
      <c r="O22" s="3"/>
      <c r="P22"/>
      <c r="S22" s="20"/>
      <c r="T22" s="20"/>
      <c r="U22" s="20"/>
      <c r="V22" s="20"/>
      <c r="W22" s="20"/>
      <c r="X22" s="20"/>
      <c r="Y22" s="20"/>
      <c r="Z22" s="20"/>
      <c r="AA22" s="2" t="s">
        <v>33</v>
      </c>
      <c r="AB22" s="14" t="s">
        <v>16</v>
      </c>
      <c r="AC22" s="14" t="s">
        <v>17</v>
      </c>
      <c r="AD22" s="14" t="s">
        <v>18</v>
      </c>
      <c r="AE22" s="14" t="s">
        <v>19</v>
      </c>
      <c r="AF22" s="14" t="s">
        <v>20</v>
      </c>
      <c r="AG22" s="14" t="s">
        <v>21</v>
      </c>
      <c r="AH22" s="14" t="s">
        <v>22</v>
      </c>
      <c r="AI22" s="14" t="s">
        <v>23</v>
      </c>
      <c r="AJ22" s="14" t="s">
        <v>24</v>
      </c>
      <c r="AK22" s="14" t="s">
        <v>25</v>
      </c>
      <c r="AL22" s="25" t="s">
        <v>26</v>
      </c>
      <c r="AM22" s="25" t="s">
        <v>27</v>
      </c>
      <c r="AN22" s="25" t="s">
        <v>28</v>
      </c>
      <c r="AO22" s="25" t="s">
        <v>29</v>
      </c>
      <c r="AP22" s="12" t="s">
        <v>36</v>
      </c>
      <c r="AQ22" s="2" t="s">
        <v>37</v>
      </c>
      <c r="AR22" s="12" t="s">
        <v>38</v>
      </c>
      <c r="AS22" s="12" t="s">
        <v>44</v>
      </c>
      <c r="AT22" s="12" t="s">
        <v>40</v>
      </c>
      <c r="AU22" s="12" t="s">
        <v>41</v>
      </c>
      <c r="AV22" s="2" t="s">
        <v>42</v>
      </c>
      <c r="AW22" s="12" t="s">
        <v>45</v>
      </c>
      <c r="AX22" s="32"/>
      <c r="AZ22" s="19"/>
      <c r="BA22" s="8"/>
      <c r="BB22" s="8"/>
      <c r="BC22" s="8"/>
      <c r="BD22" s="8"/>
      <c r="BE22" s="8"/>
      <c r="BF22" s="8"/>
      <c r="BG22" s="8"/>
      <c r="BH22" s="8"/>
      <c r="BI22" s="8"/>
      <c r="BJ22" s="8"/>
    </row>
    <row r="23" spans="1:62" x14ac:dyDescent="0.35">
      <c r="A23" s="12">
        <v>3</v>
      </c>
      <c r="B23"/>
      <c r="C23" s="15">
        <f t="shared" si="97"/>
        <v>10.813972311988621</v>
      </c>
      <c r="D23" s="15"/>
      <c r="E23" s="15">
        <f t="shared" si="97"/>
        <v>-34.363830076357019</v>
      </c>
      <c r="F23" s="15">
        <f t="shared" si="97"/>
        <v>-32.658475552391025</v>
      </c>
      <c r="G23" s="15">
        <f t="shared" si="97"/>
        <v>-16.793683767940411</v>
      </c>
      <c r="H23" s="15">
        <f t="shared" si="97"/>
        <v>31.881165687174079</v>
      </c>
      <c r="I23" s="15">
        <f t="shared" si="97"/>
        <v>2.1402110019228577</v>
      </c>
      <c r="J23" s="15"/>
      <c r="K23" s="15">
        <f t="shared" si="97"/>
        <v>37.82475430931617</v>
      </c>
      <c r="L23" s="15"/>
      <c r="M23" s="15">
        <f t="shared" si="97"/>
        <v>1.1558860862867233</v>
      </c>
      <c r="N23" s="3"/>
      <c r="O23" s="3"/>
      <c r="P23"/>
      <c r="Q23" s="1"/>
      <c r="R23" s="1"/>
      <c r="S23" s="20"/>
      <c r="T23" s="20"/>
      <c r="U23" s="20"/>
      <c r="V23" s="20"/>
      <c r="W23" s="20"/>
      <c r="X23" s="20"/>
      <c r="Y23" s="20"/>
      <c r="Z23" s="20"/>
      <c r="AA23" s="2" t="s">
        <v>4</v>
      </c>
      <c r="AB23" s="4">
        <f>AB2/AB$17*100</f>
        <v>5.8980920413337961</v>
      </c>
      <c r="AC23" s="4">
        <f t="shared" ref="AC23" si="98">AC2/AC$17*100</f>
        <v>4.5455522643902837</v>
      </c>
      <c r="AD23" s="4">
        <f t="shared" ref="AD23:AO23" si="99">AD2/AD$17*100</f>
        <v>10.017966040996402</v>
      </c>
      <c r="AE23" s="4">
        <f t="shared" si="99"/>
        <v>6.3599581791673465</v>
      </c>
      <c r="AF23" s="4">
        <f t="shared" si="99"/>
        <v>8.1818598573751213</v>
      </c>
      <c r="AG23" s="4">
        <f t="shared" si="99"/>
        <v>5.7348909120200382</v>
      </c>
      <c r="AH23" s="4">
        <f t="shared" si="99"/>
        <v>6.6486678468653544</v>
      </c>
      <c r="AI23" s="4">
        <f t="shared" si="99"/>
        <v>6.3504576063282805</v>
      </c>
      <c r="AJ23" s="4">
        <f t="shared" si="99"/>
        <v>6.9264885433745222</v>
      </c>
      <c r="AK23" s="4">
        <f t="shared" si="99"/>
        <v>6.0554867904255012</v>
      </c>
      <c r="AL23" s="4">
        <f t="shared" si="99"/>
        <v>5.4285933959901413</v>
      </c>
      <c r="AM23" s="4">
        <f t="shared" si="99"/>
        <v>5.7788947925336034</v>
      </c>
      <c r="AN23" s="4">
        <f t="shared" si="99"/>
        <v>5.1013277435205939</v>
      </c>
      <c r="AO23" s="4">
        <f t="shared" si="99"/>
        <v>6.4369713218445357</v>
      </c>
      <c r="AP23" s="15">
        <f>AVERAGE(AB23:AO23)</f>
        <v>6.3903719525832523</v>
      </c>
      <c r="AQ23" s="15">
        <f t="shared" ref="AQ23" si="100">MIN(AB23:AO23)</f>
        <v>4.5455522643902837</v>
      </c>
      <c r="AR23" s="15">
        <f>MAX(AB23:AO23)</f>
        <v>10.017966040996402</v>
      </c>
      <c r="AS23" s="15">
        <f t="shared" ref="AS23" si="101">STDEV(AB23:AO23)</f>
        <v>1.3552108875497562</v>
      </c>
      <c r="AT23" s="15">
        <f t="shared" ref="AT23" si="102">AVERAGE(AC23,AE23:AI23,AK23,AM23)</f>
        <v>6.2069710311381918</v>
      </c>
      <c r="AU23" s="9">
        <f t="shared" ref="AU23" si="103">MIN(AC23,AE23:AI23,AK23,AM23)</f>
        <v>4.5455522643902837</v>
      </c>
      <c r="AV23" s="9">
        <f t="shared" ref="AV23" si="104">MAX(AC23,AE23:AI23,AK23,AM23)</f>
        <v>8.1818598573751213</v>
      </c>
      <c r="AW23" s="15">
        <f t="shared" ref="AW23" si="105">STDEV(AC23,AE23:AI23,AK23,AM23)</f>
        <v>1.0232053359315558</v>
      </c>
      <c r="AX23" s="26"/>
      <c r="AZ23" s="19"/>
      <c r="BA23" s="8"/>
      <c r="BB23" s="8"/>
      <c r="BC23" s="8"/>
      <c r="BD23" s="8"/>
      <c r="BE23" s="8"/>
      <c r="BF23" s="8"/>
      <c r="BG23" s="8"/>
      <c r="BH23" s="8"/>
      <c r="BI23" s="8"/>
      <c r="BJ23" s="8"/>
    </row>
    <row r="24" spans="1:62" x14ac:dyDescent="0.35">
      <c r="A24" s="12"/>
      <c r="B2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/>
      <c r="Q24" s="11"/>
      <c r="R24" s="11"/>
      <c r="S24" s="20"/>
      <c r="T24" s="20"/>
      <c r="U24" s="20"/>
      <c r="V24" s="20"/>
      <c r="W24" s="20"/>
      <c r="X24" s="20"/>
      <c r="Y24" s="20"/>
      <c r="Z24" s="20"/>
      <c r="AA24" s="2" t="s">
        <v>3</v>
      </c>
      <c r="AB24" s="4">
        <f t="shared" ref="AB24:AC24" si="106">AB3/AB$17*100</f>
        <v>6.8261562130386411</v>
      </c>
      <c r="AC24" s="4">
        <f t="shared" si="106"/>
        <v>5.0969191694120903</v>
      </c>
      <c r="AD24" s="4">
        <f t="shared" ref="AD24:AO24" si="107">AD3/AD$17*100</f>
        <v>7.388850933546304</v>
      </c>
      <c r="AE24" s="4">
        <f t="shared" si="107"/>
        <v>7.6454713672114831</v>
      </c>
      <c r="AF24" s="4">
        <f t="shared" si="107"/>
        <v>6.3485150641410986</v>
      </c>
      <c r="AG24" s="4">
        <f t="shared" si="107"/>
        <v>7.8744595413590819</v>
      </c>
      <c r="AH24" s="4">
        <f t="shared" si="107"/>
        <v>7.3613456428150368</v>
      </c>
      <c r="AI24" s="4">
        <f t="shared" si="107"/>
        <v>6.7089126525002181</v>
      </c>
      <c r="AJ24" s="4">
        <f t="shared" si="107"/>
        <v>4.9599227011430695</v>
      </c>
      <c r="AK24" s="4">
        <f t="shared" si="107"/>
        <v>6.5854691270556698</v>
      </c>
      <c r="AL24" s="4">
        <f t="shared" si="107"/>
        <v>6.473982918371024</v>
      </c>
      <c r="AM24" s="4">
        <f t="shared" si="107"/>
        <v>6.8336160989430867</v>
      </c>
      <c r="AN24" s="4">
        <f t="shared" si="107"/>
        <v>6.2873396905430941</v>
      </c>
      <c r="AO24" s="4">
        <f t="shared" si="107"/>
        <v>8.0668454711370163</v>
      </c>
      <c r="AP24" s="15">
        <f t="shared" ref="AP24:AP37" si="108">AVERAGE(AB24:AO24)</f>
        <v>6.7469861850869224</v>
      </c>
      <c r="AQ24" s="15">
        <f t="shared" ref="AQ24:AQ37" si="109">MIN(AB24:AO24)</f>
        <v>4.9599227011430695</v>
      </c>
      <c r="AR24" s="15">
        <f t="shared" ref="AR24:AR37" si="110">MAX(AB24:AO24)</f>
        <v>8.0668454711370163</v>
      </c>
      <c r="AS24" s="15">
        <f t="shared" ref="AS24:AS37" si="111">STDEV(AB24:AO24)</f>
        <v>0.92037367762661615</v>
      </c>
      <c r="AT24" s="15">
        <f t="shared" ref="AT24:AT37" si="112">AVERAGE(AC24,AE24:AI24,AK24,AM24)</f>
        <v>6.8068385829297204</v>
      </c>
      <c r="AU24" s="9">
        <f t="shared" ref="AU24:AU37" si="113">MIN(AC24,AE24:AI24,AK24,AM24)</f>
        <v>5.0969191694120903</v>
      </c>
      <c r="AV24" s="9">
        <f t="shared" ref="AV24:AV37" si="114">MAX(AC24,AE24:AI24,AK24,AM24)</f>
        <v>7.8744595413590819</v>
      </c>
      <c r="AW24" s="15">
        <f t="shared" ref="AW24:AW37" si="115">STDEV(AC24,AE24:AI24,AK24,AM24)</f>
        <v>0.87372710229715789</v>
      </c>
      <c r="AX24" s="26"/>
    </row>
    <row r="25" spans="1:62" x14ac:dyDescent="0.35">
      <c r="A25" s="12"/>
      <c r="B2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/>
      <c r="Q25" s="11"/>
      <c r="R25" s="11"/>
      <c r="S25" s="20"/>
      <c r="T25" s="20"/>
      <c r="U25" s="20"/>
      <c r="V25" s="20"/>
      <c r="W25" s="20"/>
      <c r="X25" s="20"/>
      <c r="Y25" s="20"/>
      <c r="Z25" s="20"/>
      <c r="AA25" s="2" t="s">
        <v>6</v>
      </c>
      <c r="AB25" s="4">
        <f t="shared" ref="AB25:AC25" si="116">AB4/AB$17*100</f>
        <v>7.0398552002494421</v>
      </c>
      <c r="AC25" s="4">
        <f t="shared" si="116"/>
        <v>4.5691610555573536</v>
      </c>
      <c r="AD25" s="4">
        <f t="shared" ref="AD25:AO25" si="117">AD4/AD$17*100</f>
        <v>7.8443280444312018</v>
      </c>
      <c r="AE25" s="4">
        <f t="shared" si="117"/>
        <v>9.4448034991526022</v>
      </c>
      <c r="AF25" s="4">
        <f t="shared" si="117"/>
        <v>6.2346711905220582</v>
      </c>
      <c r="AG25" s="4">
        <f t="shared" si="117"/>
        <v>8.621331228283692</v>
      </c>
      <c r="AH25" s="4">
        <f t="shared" si="117"/>
        <v>6.3700422406591688</v>
      </c>
      <c r="AI25" s="4">
        <f t="shared" si="117"/>
        <v>4.6202902275199556</v>
      </c>
      <c r="AJ25" s="4">
        <f t="shared" si="117"/>
        <v>6.5262140788384588</v>
      </c>
      <c r="AK25" s="4">
        <f t="shared" si="117"/>
        <v>5.9985250593111248</v>
      </c>
      <c r="AL25" s="4">
        <f t="shared" si="117"/>
        <v>5.8077713412706728</v>
      </c>
      <c r="AM25" s="4">
        <f t="shared" si="117"/>
        <v>4.0315669329087793</v>
      </c>
      <c r="AN25" s="4">
        <f t="shared" si="117"/>
        <v>5.9133276257029701</v>
      </c>
      <c r="AO25" s="4">
        <f t="shared" si="117"/>
        <v>4.600783991346721</v>
      </c>
      <c r="AP25" s="15">
        <f t="shared" si="108"/>
        <v>6.258762265411014</v>
      </c>
      <c r="AQ25" s="15">
        <f t="shared" si="109"/>
        <v>4.0315669329087793</v>
      </c>
      <c r="AR25" s="15">
        <f t="shared" si="110"/>
        <v>9.4448034991526022</v>
      </c>
      <c r="AS25" s="15">
        <f t="shared" si="111"/>
        <v>1.5830905782496409</v>
      </c>
      <c r="AT25" s="15">
        <f t="shared" si="112"/>
        <v>6.2362989292393429</v>
      </c>
      <c r="AU25" s="9">
        <f t="shared" si="113"/>
        <v>4.0315669329087793</v>
      </c>
      <c r="AV25" s="9">
        <f t="shared" si="114"/>
        <v>9.4448034991526022</v>
      </c>
      <c r="AW25" s="15">
        <f t="shared" si="115"/>
        <v>1.9386660718974449</v>
      </c>
      <c r="AX25" s="26"/>
    </row>
    <row r="26" spans="1:62" x14ac:dyDescent="0.35">
      <c r="A26" s="36" t="s">
        <v>47</v>
      </c>
      <c r="B26" s="14" t="s">
        <v>16</v>
      </c>
      <c r="C26" s="14" t="s">
        <v>17</v>
      </c>
      <c r="D26" s="14" t="s">
        <v>18</v>
      </c>
      <c r="E26" s="14" t="s">
        <v>19</v>
      </c>
      <c r="F26" s="14" t="s">
        <v>20</v>
      </c>
      <c r="G26" s="14" t="s">
        <v>21</v>
      </c>
      <c r="H26" s="14" t="s">
        <v>22</v>
      </c>
      <c r="I26" s="14" t="s">
        <v>23</v>
      </c>
      <c r="J26" s="14" t="s">
        <v>24</v>
      </c>
      <c r="K26" s="14" t="s">
        <v>25</v>
      </c>
      <c r="L26" s="25" t="s">
        <v>26</v>
      </c>
      <c r="M26" s="25" t="s">
        <v>27</v>
      </c>
      <c r="N26" s="25" t="s">
        <v>28</v>
      </c>
      <c r="O26" s="25" t="s">
        <v>29</v>
      </c>
      <c r="P26"/>
      <c r="Q26" s="11"/>
      <c r="R26" s="11"/>
      <c r="S26" s="20"/>
      <c r="T26" s="20"/>
      <c r="U26" s="20"/>
      <c r="V26" s="20"/>
      <c r="W26" s="20"/>
      <c r="X26" s="20"/>
      <c r="Y26" s="20"/>
      <c r="Z26" s="20"/>
      <c r="AA26" s="2" t="s">
        <v>7</v>
      </c>
      <c r="AB26" s="4">
        <f t="shared" ref="AB26:AC26" si="118">AB5/AB$17*100</f>
        <v>9.3526888081229256</v>
      </c>
      <c r="AC26" s="4">
        <f t="shared" si="118"/>
        <v>7.8594604612189016</v>
      </c>
      <c r="AD26" s="4">
        <f t="shared" ref="AD26:AO26" si="119">AD5/AD$17*100</f>
        <v>12.095447758810124</v>
      </c>
      <c r="AE26" s="4">
        <f t="shared" si="119"/>
        <v>11.015557027714108</v>
      </c>
      <c r="AF26" s="4">
        <f t="shared" si="119"/>
        <v>9.4058725084147436</v>
      </c>
      <c r="AG26" s="4">
        <f t="shared" si="119"/>
        <v>9.8002581430799491</v>
      </c>
      <c r="AH26" s="4">
        <f t="shared" si="119"/>
        <v>10.193699359118579</v>
      </c>
      <c r="AI26" s="4">
        <f t="shared" si="119"/>
        <v>10.698850337225677</v>
      </c>
      <c r="AJ26" s="4">
        <f t="shared" si="119"/>
        <v>8.9297945548976276</v>
      </c>
      <c r="AK26" s="4">
        <f t="shared" si="119"/>
        <v>11.508652011205852</v>
      </c>
      <c r="AL26" s="4">
        <f t="shared" si="119"/>
        <v>10.929760634922527</v>
      </c>
      <c r="AM26" s="4">
        <f t="shared" si="119"/>
        <v>6.3417835271095031</v>
      </c>
      <c r="AN26" s="4">
        <f t="shared" si="119"/>
        <v>9.1967598738660552</v>
      </c>
      <c r="AO26" s="4">
        <f t="shared" si="119"/>
        <v>11.22343717698687</v>
      </c>
      <c r="AP26" s="15">
        <f t="shared" si="108"/>
        <v>9.8965730130495331</v>
      </c>
      <c r="AQ26" s="15">
        <f t="shared" si="109"/>
        <v>6.3417835271095031</v>
      </c>
      <c r="AR26" s="15">
        <f t="shared" si="110"/>
        <v>12.095447758810124</v>
      </c>
      <c r="AS26" s="15">
        <f t="shared" si="111"/>
        <v>1.5442842662230722</v>
      </c>
      <c r="AT26" s="15">
        <f t="shared" si="112"/>
        <v>9.6030166718859142</v>
      </c>
      <c r="AU26" s="9">
        <f t="shared" si="113"/>
        <v>6.3417835271095031</v>
      </c>
      <c r="AV26" s="9">
        <f t="shared" si="114"/>
        <v>11.508652011205852</v>
      </c>
      <c r="AW26" s="15">
        <f t="shared" si="115"/>
        <v>1.7291564279353049</v>
      </c>
      <c r="AX26" s="26"/>
    </row>
    <row r="27" spans="1:62" x14ac:dyDescent="0.35">
      <c r="A27" s="12">
        <v>1</v>
      </c>
      <c r="B27" s="15">
        <f t="shared" ref="B27" si="120">(B2-$P2)/$P2*100</f>
        <v>1.5291818294414874</v>
      </c>
      <c r="C27" s="15">
        <f t="shared" ref="C27:O27" si="121">(C2-$P2)/$P2*100</f>
        <v>-24.777313774019355</v>
      </c>
      <c r="D27" s="15">
        <f t="shared" si="121"/>
        <v>-6.0536564922161622</v>
      </c>
      <c r="E27" s="15">
        <f t="shared" si="121"/>
        <v>-7.8161864035005708</v>
      </c>
      <c r="F27" s="15">
        <f t="shared" si="121"/>
        <v>-32.001476337369333</v>
      </c>
      <c r="G27" s="15">
        <f t="shared" si="121"/>
        <v>-10.887951893872881</v>
      </c>
      <c r="H27" s="15">
        <f t="shared" si="121"/>
        <v>39.869732555517125</v>
      </c>
      <c r="I27" s="15">
        <f t="shared" si="121"/>
        <v>-0.75075742986215244</v>
      </c>
      <c r="J27" s="15">
        <f t="shared" si="121"/>
        <v>18.150280900710598</v>
      </c>
      <c r="K27" s="15">
        <f t="shared" si="121"/>
        <v>25.241839332756328</v>
      </c>
      <c r="L27" s="15">
        <f t="shared" si="121"/>
        <v>16.798225235810737</v>
      </c>
      <c r="M27" s="15">
        <f t="shared" si="121"/>
        <v>-30.42058646288714</v>
      </c>
      <c r="N27" s="15">
        <f t="shared" si="121"/>
        <v>5.8678232469037317</v>
      </c>
      <c r="O27" s="15">
        <f t="shared" si="121"/>
        <v>5.2508456925873572</v>
      </c>
      <c r="P27"/>
      <c r="Q27" s="11"/>
      <c r="R27" s="11"/>
      <c r="S27" s="20"/>
      <c r="T27" s="20"/>
      <c r="U27" s="20"/>
      <c r="V27" s="20"/>
      <c r="W27" s="20"/>
      <c r="X27" s="20"/>
      <c r="Y27" s="20"/>
      <c r="Z27" s="20"/>
      <c r="AA27" s="2" t="s">
        <v>8</v>
      </c>
      <c r="AB27" s="4">
        <f t="shared" ref="AB27:AC27" si="122">AB6/AB$17*100</f>
        <v>8.3797139282810829</v>
      </c>
      <c r="AC27" s="4">
        <f t="shared" si="122"/>
        <v>7.5704482039638057</v>
      </c>
      <c r="AD27" s="4">
        <f t="shared" ref="AD27:AO27" si="123">AD6/AD$17*100</f>
        <v>8.8818036892816217</v>
      </c>
      <c r="AE27" s="4">
        <f t="shared" si="123"/>
        <v>10.096091547667118</v>
      </c>
      <c r="AF27" s="4">
        <f t="shared" si="123"/>
        <v>8.3984688383532013</v>
      </c>
      <c r="AG27" s="4">
        <f t="shared" si="123"/>
        <v>9.3344948229770957</v>
      </c>
      <c r="AH27" s="4">
        <f t="shared" si="123"/>
        <v>8.5821174268902798</v>
      </c>
      <c r="AI27" s="4">
        <f t="shared" si="123"/>
        <v>10.306812086857962</v>
      </c>
      <c r="AJ27" s="4">
        <f t="shared" si="123"/>
        <v>8.6010667334399002</v>
      </c>
      <c r="AK27" s="4">
        <f t="shared" si="123"/>
        <v>8.7913825348615156</v>
      </c>
      <c r="AL27" s="4">
        <f t="shared" si="123"/>
        <v>7.8878332215874574</v>
      </c>
      <c r="AM27" s="4">
        <f t="shared" si="123"/>
        <v>8.0933985258197509</v>
      </c>
      <c r="AN27" s="4">
        <f t="shared" si="123"/>
        <v>8.6613320729949415</v>
      </c>
      <c r="AO27" s="4">
        <f t="shared" si="123"/>
        <v>8.3845677743159506</v>
      </c>
      <c r="AP27" s="15">
        <f t="shared" si="108"/>
        <v>8.7121093862351202</v>
      </c>
      <c r="AQ27" s="15">
        <f t="shared" si="109"/>
        <v>7.5704482039638057</v>
      </c>
      <c r="AR27" s="15">
        <f t="shared" si="110"/>
        <v>10.306812086857962</v>
      </c>
      <c r="AS27" s="15">
        <f t="shared" si="111"/>
        <v>0.76432470363099592</v>
      </c>
      <c r="AT27" s="15">
        <f t="shared" si="112"/>
        <v>8.8966517484238405</v>
      </c>
      <c r="AU27" s="9">
        <f t="shared" si="113"/>
        <v>7.5704482039638057</v>
      </c>
      <c r="AV27" s="9">
        <f t="shared" si="114"/>
        <v>10.306812086857962</v>
      </c>
      <c r="AW27" s="15">
        <f t="shared" si="115"/>
        <v>0.9547734068975221</v>
      </c>
      <c r="AX27" s="26"/>
    </row>
    <row r="28" spans="1:62" x14ac:dyDescent="0.35">
      <c r="A28" s="12">
        <v>2</v>
      </c>
      <c r="B28" s="15">
        <f t="shared" ref="B28:O28" si="124">(B3-$P3)/$P3*100</f>
        <v>5.1779299957790954</v>
      </c>
      <c r="C28" s="15">
        <f t="shared" si="124"/>
        <v>3.5893163129296162</v>
      </c>
      <c r="D28" s="15">
        <f t="shared" si="124"/>
        <v>-15.477335577034628</v>
      </c>
      <c r="E28" s="15">
        <f t="shared" si="124"/>
        <v>-15.296183645200005</v>
      </c>
      <c r="F28" s="15">
        <f t="shared" si="124"/>
        <v>-12.035777630879496</v>
      </c>
      <c r="G28" s="15">
        <f t="shared" si="124"/>
        <v>-8.8736736512257508</v>
      </c>
      <c r="H28" s="15">
        <f t="shared" si="124"/>
        <v>23.709345318791456</v>
      </c>
      <c r="I28" s="15">
        <f t="shared" si="124"/>
        <v>-9.6512132478459645</v>
      </c>
      <c r="J28" s="15">
        <f t="shared" si="124"/>
        <v>11.329205237305272</v>
      </c>
      <c r="K28" s="15">
        <f t="shared" si="124"/>
        <v>22.466597028008458</v>
      </c>
      <c r="L28" s="15">
        <f t="shared" si="124"/>
        <v>9.97927813690006</v>
      </c>
      <c r="M28" s="15">
        <f t="shared" si="124"/>
        <v>-4.6779187230476102</v>
      </c>
      <c r="N28" s="15">
        <f t="shared" si="124"/>
        <v>-7.8814476331619119</v>
      </c>
      <c r="O28" s="15">
        <f t="shared" si="124"/>
        <v>-2.358121921318721</v>
      </c>
      <c r="P28" s="25"/>
      <c r="Q28" s="11"/>
      <c r="R28" s="11"/>
      <c r="S28" s="20"/>
      <c r="T28" s="20"/>
      <c r="U28" s="20"/>
      <c r="V28" s="20"/>
      <c r="W28" s="20"/>
      <c r="X28" s="20"/>
      <c r="Y28" s="20"/>
      <c r="Z28" s="20"/>
      <c r="AA28" s="2" t="s">
        <v>13</v>
      </c>
      <c r="AB28" s="4">
        <f t="shared" ref="AB28:AC28" si="125">AB7/AB$17*100</f>
        <v>4.0879598603613969</v>
      </c>
      <c r="AC28" s="4">
        <f t="shared" si="125"/>
        <v>5.086834619685404</v>
      </c>
      <c r="AD28" s="4">
        <f t="shared" ref="AD28:AO28" si="126">AD7/AD$17*100</f>
        <v>4.1878590045822346</v>
      </c>
      <c r="AE28" s="4">
        <f t="shared" si="126"/>
        <v>5.5476992830024292</v>
      </c>
      <c r="AF28" s="4">
        <f t="shared" si="126"/>
        <v>3.6081440406477636</v>
      </c>
      <c r="AG28" s="4">
        <f t="shared" si="126"/>
        <v>2.8865960119309624</v>
      </c>
      <c r="AH28" s="4">
        <f t="shared" si="126"/>
        <v>5.396892335111918</v>
      </c>
      <c r="AI28" s="4">
        <f t="shared" si="126"/>
        <v>5.5079266540517322</v>
      </c>
      <c r="AJ28" s="4">
        <f t="shared" si="126"/>
        <v>5.31958960937484</v>
      </c>
      <c r="AK28" s="4">
        <f t="shared" si="126"/>
        <v>3.8153530267819389</v>
      </c>
      <c r="AL28" s="4">
        <f t="shared" si="126"/>
        <v>4.7658765485201817</v>
      </c>
      <c r="AM28" s="4">
        <f t="shared" si="126"/>
        <v>3.4589578509981567</v>
      </c>
      <c r="AN28" s="4">
        <f t="shared" si="126"/>
        <v>4.4999557098789467</v>
      </c>
      <c r="AO28" s="4">
        <f t="shared" si="126"/>
        <v>4.0942851248415169</v>
      </c>
      <c r="AP28" s="15">
        <f t="shared" si="108"/>
        <v>4.4474235485549594</v>
      </c>
      <c r="AQ28" s="15">
        <f t="shared" si="109"/>
        <v>2.8865960119309624</v>
      </c>
      <c r="AR28" s="15">
        <f t="shared" si="110"/>
        <v>5.5476992830024292</v>
      </c>
      <c r="AS28" s="15">
        <f t="shared" si="111"/>
        <v>0.84802492321214185</v>
      </c>
      <c r="AT28" s="15">
        <f t="shared" si="112"/>
        <v>4.4135504777762877</v>
      </c>
      <c r="AU28" s="9">
        <f t="shared" si="113"/>
        <v>2.8865960119309624</v>
      </c>
      <c r="AV28" s="9">
        <f t="shared" si="114"/>
        <v>5.5476992830024292</v>
      </c>
      <c r="AW28" s="15">
        <f t="shared" si="115"/>
        <v>1.0792578279896212</v>
      </c>
      <c r="AX28" s="26"/>
    </row>
    <row r="29" spans="1:62" x14ac:dyDescent="0.35">
      <c r="A29" s="12">
        <v>3</v>
      </c>
      <c r="B29" s="15">
        <f t="shared" ref="B29:O29" si="127">(B4-$P4)/$P4*100</f>
        <v>-7.7372432481104969</v>
      </c>
      <c r="C29" s="15">
        <f t="shared" si="127"/>
        <v>5.3241527637289492</v>
      </c>
      <c r="D29" s="15">
        <f t="shared" si="127"/>
        <v>-35.110953404558657</v>
      </c>
      <c r="E29" s="15">
        <f t="shared" si="127"/>
        <v>-37.615502416964247</v>
      </c>
      <c r="F29" s="15">
        <f t="shared" si="127"/>
        <v>-35.99463262364236</v>
      </c>
      <c r="G29" s="15">
        <f t="shared" si="127"/>
        <v>-20.91579627649109</v>
      </c>
      <c r="H29" s="15">
        <f t="shared" si="127"/>
        <v>25.347659249932196</v>
      </c>
      <c r="I29" s="15">
        <f t="shared" si="127"/>
        <v>-2.9199029469122753</v>
      </c>
      <c r="J29" s="15">
        <f t="shared" si="127"/>
        <v>-1.7276480931828744</v>
      </c>
      <c r="K29" s="15">
        <f t="shared" si="127"/>
        <v>30.996797377033968</v>
      </c>
      <c r="L29" s="15">
        <f t="shared" si="127"/>
        <v>24.674048823851699</v>
      </c>
      <c r="M29" s="15">
        <f t="shared" si="127"/>
        <v>-3.8554635591762283</v>
      </c>
      <c r="N29" s="15">
        <f t="shared" si="127"/>
        <v>44.351001144502995</v>
      </c>
      <c r="O29" s="15">
        <f t="shared" si="127"/>
        <v>15.183483209988392</v>
      </c>
      <c r="P29" s="26"/>
      <c r="Q29" s="11"/>
      <c r="R29" s="11"/>
      <c r="AA29" s="2" t="s">
        <v>14</v>
      </c>
      <c r="AB29" s="4">
        <f t="shared" ref="AB29:AC29" si="128">AB8/AB$17*100</f>
        <v>9.6221530539531201</v>
      </c>
      <c r="AC29" s="4">
        <f t="shared" si="128"/>
        <v>8.6497295742658018</v>
      </c>
      <c r="AD29" s="4">
        <f t="shared" ref="AD29:AO29" si="129">AD8/AD$17*100</f>
        <v>7.2117209447206747</v>
      </c>
      <c r="AE29" s="4">
        <f t="shared" si="129"/>
        <v>7.8914348214558618</v>
      </c>
      <c r="AF29" s="4">
        <f t="shared" si="129"/>
        <v>7.802412114549365</v>
      </c>
      <c r="AG29" s="4">
        <f t="shared" si="129"/>
        <v>9.1777093752615588</v>
      </c>
      <c r="AH29" s="4">
        <f t="shared" si="129"/>
        <v>9.2429863624104485</v>
      </c>
      <c r="AI29" s="4">
        <f t="shared" si="129"/>
        <v>9.3547493019300347</v>
      </c>
      <c r="AJ29" s="4">
        <f t="shared" si="129"/>
        <v>11.294701167492608</v>
      </c>
      <c r="AK29" s="4">
        <f t="shared" si="129"/>
        <v>8.3301116389303047</v>
      </c>
      <c r="AL29" s="4">
        <f t="shared" si="129"/>
        <v>9.529772748965506</v>
      </c>
      <c r="AM29" s="4">
        <f t="shared" si="129"/>
        <v>6.7860755403330417</v>
      </c>
      <c r="AN29" s="4">
        <f t="shared" si="129"/>
        <v>8.7597563007272257</v>
      </c>
      <c r="AO29" s="4">
        <f t="shared" si="129"/>
        <v>9.4481122336296313</v>
      </c>
      <c r="AP29" s="15">
        <f t="shared" si="108"/>
        <v>8.7929589413303706</v>
      </c>
      <c r="AQ29" s="15">
        <f t="shared" si="109"/>
        <v>6.7860755403330417</v>
      </c>
      <c r="AR29" s="15">
        <f t="shared" si="110"/>
        <v>11.294701167492608</v>
      </c>
      <c r="AS29" s="15">
        <f t="shared" si="111"/>
        <v>1.1483175480694479</v>
      </c>
      <c r="AT29" s="15">
        <f t="shared" si="112"/>
        <v>8.4044010911420521</v>
      </c>
      <c r="AU29" s="9">
        <f t="shared" si="113"/>
        <v>6.7860755403330417</v>
      </c>
      <c r="AV29" s="9">
        <f t="shared" si="114"/>
        <v>9.3547493019300347</v>
      </c>
      <c r="AW29" s="15">
        <f t="shared" si="115"/>
        <v>0.88758101270024514</v>
      </c>
      <c r="AX29" s="26"/>
    </row>
    <row r="30" spans="1:62" x14ac:dyDescent="0.35">
      <c r="A30" s="12"/>
      <c r="B30" s="15">
        <f t="shared" ref="B30:O30" si="130">(B5-$P5)/$P5*100</f>
        <v>0.42354136878394466</v>
      </c>
      <c r="C30" s="15">
        <f t="shared" si="130"/>
        <v>-12.851356714203066</v>
      </c>
      <c r="D30" s="15">
        <f t="shared" si="130"/>
        <v>-13.84442862801844</v>
      </c>
      <c r="E30" s="15">
        <f t="shared" si="130"/>
        <v>-15.353265707272106</v>
      </c>
      <c r="F30" s="15">
        <f t="shared" si="130"/>
        <v>-28.66641782010127</v>
      </c>
      <c r="G30" s="15">
        <f t="shared" si="130"/>
        <v>-12.485269388622168</v>
      </c>
      <c r="H30" s="15">
        <f t="shared" si="130"/>
        <v>33.603275432328992</v>
      </c>
      <c r="I30" s="15">
        <f t="shared" si="130"/>
        <v>-3.0309372713820117</v>
      </c>
      <c r="J30" s="15">
        <f t="shared" si="130"/>
        <v>12.743076542724733</v>
      </c>
      <c r="K30" s="15">
        <f t="shared" si="130"/>
        <v>25.822991479577006</v>
      </c>
      <c r="L30" s="15">
        <f t="shared" si="130"/>
        <v>16.967541033933411</v>
      </c>
      <c r="M30" s="15">
        <f t="shared" si="130"/>
        <v>-19.748868443965652</v>
      </c>
      <c r="N30" s="15">
        <f t="shared" si="130"/>
        <v>10.750426465234048</v>
      </c>
      <c r="O30" s="15">
        <f t="shared" si="130"/>
        <v>5.6696916509824424</v>
      </c>
      <c r="P30" s="26"/>
      <c r="Q30" s="11"/>
      <c r="R30" s="11"/>
      <c r="AA30" s="2" t="s">
        <v>15</v>
      </c>
      <c r="AB30" s="4">
        <f t="shared" ref="AB30:AC30" si="131">AB9/AB$17*100</f>
        <v>8.6315395278945104</v>
      </c>
      <c r="AC30" s="4">
        <f t="shared" si="131"/>
        <v>7.7089739586559221</v>
      </c>
      <c r="AD30" s="4">
        <f t="shared" ref="AD30:AO30" si="132">AD9/AD$17*100</f>
        <v>6.9105999644145513</v>
      </c>
      <c r="AE30" s="4">
        <f t="shared" si="132"/>
        <v>6.4555748642476232</v>
      </c>
      <c r="AF30" s="4">
        <f t="shared" si="132"/>
        <v>6.4394373519588957</v>
      </c>
      <c r="AG30" s="4">
        <f t="shared" si="132"/>
        <v>6.837059907465223</v>
      </c>
      <c r="AH30" s="4">
        <f t="shared" si="132"/>
        <v>8.1668306520371168</v>
      </c>
      <c r="AI30" s="4">
        <f t="shared" si="132"/>
        <v>7.0302716049015705</v>
      </c>
      <c r="AJ30" s="4">
        <f t="shared" si="132"/>
        <v>9.4673612257376192</v>
      </c>
      <c r="AK30" s="4">
        <f t="shared" si="132"/>
        <v>7.8281769967633892</v>
      </c>
      <c r="AL30" s="4">
        <f t="shared" si="132"/>
        <v>8.2772623699308703</v>
      </c>
      <c r="AM30" s="4">
        <f t="shared" si="132"/>
        <v>9.9916676680166248</v>
      </c>
      <c r="AN30" s="4">
        <f t="shared" si="132"/>
        <v>8.1574000255949688</v>
      </c>
      <c r="AO30" s="4">
        <f t="shared" si="132"/>
        <v>6.6969259345702996</v>
      </c>
      <c r="AP30" s="15">
        <f t="shared" si="108"/>
        <v>7.7570772894420852</v>
      </c>
      <c r="AQ30" s="15">
        <f t="shared" si="109"/>
        <v>6.4394373519588957</v>
      </c>
      <c r="AR30" s="15">
        <f t="shared" si="110"/>
        <v>9.9916676680166248</v>
      </c>
      <c r="AS30" s="15">
        <f t="shared" si="111"/>
        <v>1.1071263581606752</v>
      </c>
      <c r="AT30" s="15">
        <f t="shared" si="112"/>
        <v>7.5572491255057956</v>
      </c>
      <c r="AU30" s="9">
        <f t="shared" si="113"/>
        <v>6.4394373519588957</v>
      </c>
      <c r="AV30" s="9">
        <f t="shared" si="114"/>
        <v>9.9916676680166248</v>
      </c>
      <c r="AW30" s="15">
        <f t="shared" si="115"/>
        <v>1.1743674753445723</v>
      </c>
      <c r="AX30" s="26"/>
    </row>
    <row r="31" spans="1:62" x14ac:dyDescent="0.35">
      <c r="A31" s="1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6"/>
      <c r="Q31" s="11"/>
      <c r="R31" s="11"/>
      <c r="AA31" s="31" t="s">
        <v>0</v>
      </c>
      <c r="AB31" s="4">
        <f t="shared" ref="AB31:AC31" si="133">AB10/AB$17*100</f>
        <v>6.6461063375588703</v>
      </c>
      <c r="AC31" s="4">
        <f t="shared" si="133"/>
        <v>5.7329884783590197</v>
      </c>
      <c r="AD31" s="4">
        <f t="shared" ref="AD31:AO31" si="134">AD10/AD$17*100</f>
        <v>8.9121688301235107</v>
      </c>
      <c r="AE31" s="4">
        <f t="shared" si="134"/>
        <v>8.8888101920637919</v>
      </c>
      <c r="AF31" s="4">
        <f t="shared" si="134"/>
        <v>9.2567389454547921</v>
      </c>
      <c r="AG31" s="4">
        <f t="shared" si="134"/>
        <v>6.4929726801244136</v>
      </c>
      <c r="AH31" s="4">
        <f t="shared" si="134"/>
        <v>6.813681109296617</v>
      </c>
      <c r="AI31" s="4">
        <f t="shared" si="134"/>
        <v>4.8661572290469195</v>
      </c>
      <c r="AJ31" s="4">
        <f t="shared" si="134"/>
        <v>6.3811870998416991</v>
      </c>
      <c r="AK31" s="4">
        <f t="shared" si="134"/>
        <v>6.5321893338232391</v>
      </c>
      <c r="AL31" s="4">
        <f t="shared" si="134"/>
        <v>5.7501083370455817</v>
      </c>
      <c r="AM31" s="4">
        <f t="shared" si="134"/>
        <v>7.932482215124498</v>
      </c>
      <c r="AN31" s="4">
        <f t="shared" si="134"/>
        <v>5.7108812910806206</v>
      </c>
      <c r="AO31" s="4">
        <f t="shared" si="134"/>
        <v>6.2512894566272958</v>
      </c>
      <c r="AP31" s="15">
        <f t="shared" si="108"/>
        <v>6.8691258239693465</v>
      </c>
      <c r="AQ31" s="15">
        <f t="shared" si="109"/>
        <v>4.8661572290469195</v>
      </c>
      <c r="AR31" s="15">
        <f t="shared" si="110"/>
        <v>9.2567389454547921</v>
      </c>
      <c r="AS31" s="15">
        <f t="shared" si="111"/>
        <v>1.3561435670424657</v>
      </c>
      <c r="AT31" s="15">
        <f t="shared" si="112"/>
        <v>7.0645025229116616</v>
      </c>
      <c r="AU31" s="9">
        <f t="shared" si="113"/>
        <v>4.8661572290469195</v>
      </c>
      <c r="AV31" s="9">
        <f t="shared" si="114"/>
        <v>9.2567389454547921</v>
      </c>
      <c r="AW31" s="15">
        <f t="shared" si="115"/>
        <v>1.5196782792065728</v>
      </c>
      <c r="AX31" s="26"/>
    </row>
    <row r="32" spans="1:62" x14ac:dyDescent="0.35">
      <c r="A32" s="36" t="s">
        <v>49</v>
      </c>
      <c r="B32"/>
      <c r="C32" s="17" t="s">
        <v>17</v>
      </c>
      <c r="D32" s="17"/>
      <c r="E32" s="17" t="s">
        <v>19</v>
      </c>
      <c r="F32" s="17" t="s">
        <v>20</v>
      </c>
      <c r="G32" s="14" t="s">
        <v>21</v>
      </c>
      <c r="H32" s="17" t="s">
        <v>22</v>
      </c>
      <c r="I32" s="17" t="s">
        <v>23</v>
      </c>
      <c r="J32" s="17"/>
      <c r="K32" s="17" t="s">
        <v>25</v>
      </c>
      <c r="L32" s="27"/>
      <c r="M32" s="27" t="s">
        <v>27</v>
      </c>
      <c r="N32" s="27"/>
      <c r="O32" s="27"/>
      <c r="P32" s="2" t="s">
        <v>2</v>
      </c>
      <c r="Q32" s="14"/>
      <c r="R32" s="14"/>
      <c r="AA32" s="31" t="s">
        <v>1</v>
      </c>
      <c r="AB32" s="4">
        <f t="shared" ref="AB32:AC32" si="135">AB11/AB$17*100</f>
        <v>8.684591148519333</v>
      </c>
      <c r="AC32" s="4">
        <f t="shared" si="135"/>
        <v>9.4664217713866581</v>
      </c>
      <c r="AD32" s="4">
        <f t="shared" ref="AD32:AO32" si="136">AD11/AD$17*100</f>
        <v>5.6776487247405409</v>
      </c>
      <c r="AE32" s="4">
        <f t="shared" si="136"/>
        <v>5.4711174031396359</v>
      </c>
      <c r="AF32" s="4">
        <f t="shared" si="136"/>
        <v>8.7244806348326271</v>
      </c>
      <c r="AG32" s="4">
        <f t="shared" si="136"/>
        <v>8.2045341672251837</v>
      </c>
      <c r="AH32" s="4">
        <f t="shared" si="136"/>
        <v>7.2557901878517326</v>
      </c>
      <c r="AI32" s="4">
        <f t="shared" si="136"/>
        <v>7.4567010252291608</v>
      </c>
      <c r="AJ32" s="4">
        <f t="shared" si="136"/>
        <v>8.1756542606500915</v>
      </c>
      <c r="AK32" s="4">
        <f t="shared" si="136"/>
        <v>7.0553492587061619</v>
      </c>
      <c r="AL32" s="4">
        <f t="shared" si="136"/>
        <v>7.1113629907901945</v>
      </c>
      <c r="AM32" s="4">
        <f t="shared" si="136"/>
        <v>8.2258753931980202</v>
      </c>
      <c r="AN32" s="4">
        <f t="shared" si="136"/>
        <v>5.8067218826958982</v>
      </c>
      <c r="AO32" s="4">
        <f t="shared" si="136"/>
        <v>6.3286569008232112</v>
      </c>
      <c r="AP32" s="15">
        <f t="shared" si="108"/>
        <v>7.4032075535563164</v>
      </c>
      <c r="AQ32" s="15">
        <f t="shared" si="109"/>
        <v>5.4711174031396359</v>
      </c>
      <c r="AR32" s="15">
        <f t="shared" si="110"/>
        <v>9.4664217713866581</v>
      </c>
      <c r="AS32" s="15">
        <f t="shared" si="111"/>
        <v>1.2466837027084892</v>
      </c>
      <c r="AT32" s="15">
        <f t="shared" si="112"/>
        <v>7.7325337301961472</v>
      </c>
      <c r="AU32" s="9">
        <f t="shared" si="113"/>
        <v>5.4711174031396359</v>
      </c>
      <c r="AV32" s="9">
        <f t="shared" si="114"/>
        <v>9.4664217713866581</v>
      </c>
      <c r="AW32" s="15">
        <f t="shared" si="115"/>
        <v>1.2149337141831447</v>
      </c>
      <c r="AX32" s="26"/>
    </row>
    <row r="33" spans="1:50" x14ac:dyDescent="0.35">
      <c r="A33" s="12">
        <v>1</v>
      </c>
      <c r="B33"/>
      <c r="C33" s="15">
        <f>C9-$W9</f>
        <v>-7.0378983508915809</v>
      </c>
      <c r="D33" s="15"/>
      <c r="E33" s="15">
        <f t="shared" ref="E33:M33" si="137">E9-$W9</f>
        <v>6.331612931577439</v>
      </c>
      <c r="F33" s="15">
        <f t="shared" si="137"/>
        <v>-1.7055966920788919</v>
      </c>
      <c r="G33" s="15">
        <f t="shared" si="137"/>
        <v>2.1418222843364561</v>
      </c>
      <c r="H33" s="15">
        <f t="shared" si="137"/>
        <v>3.8376042078667609</v>
      </c>
      <c r="I33" s="15">
        <f t="shared" si="137"/>
        <v>2.4532928132742882</v>
      </c>
      <c r="J33" s="15"/>
      <c r="K33" s="15">
        <f t="shared" si="137"/>
        <v>0.78817952729414031</v>
      </c>
      <c r="L33" s="15"/>
      <c r="M33" s="15">
        <f t="shared" si="137"/>
        <v>-6.8090167213786046</v>
      </c>
      <c r="N33" s="15"/>
      <c r="O33" s="15"/>
      <c r="P33" s="9">
        <f>T9-$W9</f>
        <v>0.80359377053028425</v>
      </c>
      <c r="Q33" s="21"/>
      <c r="R33" s="21"/>
      <c r="AA33" s="31" t="s">
        <v>5</v>
      </c>
      <c r="AB33" s="4">
        <f t="shared" ref="AB33:AC33" si="138">AB12/AB$17*100</f>
        <v>6.3725716339888772</v>
      </c>
      <c r="AC33" s="4">
        <f t="shared" si="138"/>
        <v>9.4320639438297462</v>
      </c>
      <c r="AD33" s="4">
        <f t="shared" ref="AD33:AO33" si="139">AD12/AD$17*100</f>
        <v>5.7396442230962137</v>
      </c>
      <c r="AE33" s="4">
        <f t="shared" si="139"/>
        <v>6.3762564784059155</v>
      </c>
      <c r="AF33" s="4">
        <f t="shared" si="139"/>
        <v>7.5721456885401119</v>
      </c>
      <c r="AG33" s="4">
        <f t="shared" si="139"/>
        <v>6.8798761902258629</v>
      </c>
      <c r="AH33" s="4">
        <f t="shared" si="139"/>
        <v>5.1181647429002517</v>
      </c>
      <c r="AI33" s="4">
        <f t="shared" si="139"/>
        <v>6.9846040683143844</v>
      </c>
      <c r="AJ33" s="4">
        <f t="shared" si="139"/>
        <v>5.9054986065470958</v>
      </c>
      <c r="AK33" s="4">
        <f t="shared" si="139"/>
        <v>6.5818954826933975</v>
      </c>
      <c r="AL33" s="4">
        <f t="shared" si="139"/>
        <v>6.6226835774532837</v>
      </c>
      <c r="AM33" s="4">
        <f t="shared" si="139"/>
        <v>8.455428389785526</v>
      </c>
      <c r="AN33" s="4">
        <f t="shared" si="139"/>
        <v>5.7184476532196067</v>
      </c>
      <c r="AO33" s="4">
        <f t="shared" si="139"/>
        <v>6.5679801947176442</v>
      </c>
      <c r="AP33" s="15">
        <f t="shared" si="108"/>
        <v>6.7376614909798525</v>
      </c>
      <c r="AQ33" s="15">
        <f t="shared" si="109"/>
        <v>5.1181647429002517</v>
      </c>
      <c r="AR33" s="15">
        <f t="shared" si="110"/>
        <v>9.4320639438297462</v>
      </c>
      <c r="AS33" s="15">
        <f t="shared" si="111"/>
        <v>1.1323351035016989</v>
      </c>
      <c r="AT33" s="15">
        <f t="shared" si="112"/>
        <v>7.1750543730868994</v>
      </c>
      <c r="AU33" s="9">
        <f t="shared" si="113"/>
        <v>5.1181647429002517</v>
      </c>
      <c r="AV33" s="9">
        <f t="shared" si="114"/>
        <v>9.4320639438297462</v>
      </c>
      <c r="AW33" s="15">
        <f t="shared" si="115"/>
        <v>1.3220786292082545</v>
      </c>
      <c r="AX33" s="26"/>
    </row>
    <row r="34" spans="1:50" x14ac:dyDescent="0.35">
      <c r="A34" s="12">
        <v>2</v>
      </c>
      <c r="B34"/>
      <c r="C34" s="15">
        <f t="shared" ref="C34:M35" si="140">C10-$W10</f>
        <v>2.659383567380722</v>
      </c>
      <c r="D34" s="15"/>
      <c r="E34" s="15">
        <f t="shared" si="140"/>
        <v>-1.2359065525853623</v>
      </c>
      <c r="F34" s="15">
        <f t="shared" si="140"/>
        <v>3.5812746426328275</v>
      </c>
      <c r="G34" s="15">
        <f t="shared" si="140"/>
        <v>-0.39470758861924793</v>
      </c>
      <c r="H34" s="15">
        <f t="shared" si="140"/>
        <v>-2.7844545861461079</v>
      </c>
      <c r="I34" s="15">
        <f t="shared" si="140"/>
        <v>-2.6646283036042426</v>
      </c>
      <c r="J34" s="15"/>
      <c r="K34" s="15">
        <f t="shared" si="140"/>
        <v>-1.8026565509719106</v>
      </c>
      <c r="L34" s="15"/>
      <c r="M34" s="15">
        <f t="shared" si="140"/>
        <v>2.641695371913336</v>
      </c>
      <c r="N34" s="15"/>
      <c r="O34" s="15"/>
      <c r="P34" s="9">
        <f t="shared" ref="P34:P35" si="141">T10-$W10</f>
        <v>4.8136236595195783</v>
      </c>
      <c r="Q34" s="21"/>
      <c r="R34" s="21"/>
      <c r="AA34" s="31" t="s">
        <v>9</v>
      </c>
      <c r="AB34" s="4">
        <f t="shared" ref="AB34:AC34" si="142">AB13/AB$17*100</f>
        <v>9.561503247242678</v>
      </c>
      <c r="AC34" s="4">
        <f t="shared" si="142"/>
        <v>13.197744342579455</v>
      </c>
      <c r="AD34" s="4">
        <f t="shared" ref="AD34:AO34" si="143">AD13/AD$17*100</f>
        <v>7.1294820214618815</v>
      </c>
      <c r="AE34" s="4">
        <f t="shared" si="143"/>
        <v>8.1654474464552589</v>
      </c>
      <c r="AF34" s="4">
        <f t="shared" si="143"/>
        <v>8.0265661185206483</v>
      </c>
      <c r="AG34" s="4">
        <f t="shared" si="143"/>
        <v>10.418525282622275</v>
      </c>
      <c r="AH34" s="4">
        <f t="shared" si="143"/>
        <v>9.2860244319899206</v>
      </c>
      <c r="AI34" s="4">
        <f t="shared" si="143"/>
        <v>10.678545847102159</v>
      </c>
      <c r="AJ34" s="4">
        <f t="shared" si="143"/>
        <v>9.0386554310595386</v>
      </c>
      <c r="AK34" s="4">
        <f t="shared" si="143"/>
        <v>11.751226681221558</v>
      </c>
      <c r="AL34" s="4">
        <f t="shared" si="143"/>
        <v>11.61251392071461</v>
      </c>
      <c r="AM34" s="4">
        <f t="shared" si="143"/>
        <v>12.964990197795931</v>
      </c>
      <c r="AN34" s="4">
        <f t="shared" si="143"/>
        <v>13.110107183313719</v>
      </c>
      <c r="AO34" s="4">
        <f t="shared" si="143"/>
        <v>11.213121518992814</v>
      </c>
      <c r="AP34" s="15">
        <f t="shared" si="108"/>
        <v>10.439603833648031</v>
      </c>
      <c r="AQ34" s="15">
        <f t="shared" si="109"/>
        <v>7.1294820214618815</v>
      </c>
      <c r="AR34" s="15">
        <f t="shared" si="110"/>
        <v>13.197744342579455</v>
      </c>
      <c r="AS34" s="15">
        <f t="shared" si="111"/>
        <v>1.9784288728707868</v>
      </c>
      <c r="AT34" s="15">
        <f t="shared" si="112"/>
        <v>10.5611337935359</v>
      </c>
      <c r="AU34" s="9">
        <f t="shared" si="113"/>
        <v>8.0265661185206483</v>
      </c>
      <c r="AV34" s="9">
        <f t="shared" si="114"/>
        <v>13.197744342579455</v>
      </c>
      <c r="AW34" s="15">
        <f t="shared" si="115"/>
        <v>1.9989259585866384</v>
      </c>
      <c r="AX34" s="26"/>
    </row>
    <row r="35" spans="1:50" x14ac:dyDescent="0.35">
      <c r="A35" s="12">
        <v>3</v>
      </c>
      <c r="B35"/>
      <c r="C35" s="15">
        <f t="shared" si="140"/>
        <v>4.3785147835108624</v>
      </c>
      <c r="D35" s="15"/>
      <c r="E35" s="15">
        <f t="shared" si="140"/>
        <v>-5.0957063789920696</v>
      </c>
      <c r="F35" s="15">
        <f t="shared" si="140"/>
        <v>-1.8756779505539356</v>
      </c>
      <c r="G35" s="15">
        <f t="shared" si="140"/>
        <v>-1.7471146957172046</v>
      </c>
      <c r="H35" s="15">
        <f t="shared" si="140"/>
        <v>-1.0531496217206495</v>
      </c>
      <c r="I35" s="15">
        <f t="shared" si="140"/>
        <v>0.21133549032996513</v>
      </c>
      <c r="J35" s="15"/>
      <c r="K35" s="15">
        <f t="shared" si="140"/>
        <v>1.0144770236777667</v>
      </c>
      <c r="L35" s="15"/>
      <c r="M35" s="15">
        <f t="shared" si="140"/>
        <v>4.1673213494652614</v>
      </c>
      <c r="N35" s="15"/>
      <c r="O35" s="15"/>
      <c r="P35" s="9">
        <f t="shared" si="141"/>
        <v>-5.6172174300498625</v>
      </c>
      <c r="Q35" s="21"/>
      <c r="R35" s="21"/>
      <c r="AA35" s="31" t="s">
        <v>10</v>
      </c>
      <c r="AB35" s="4">
        <f t="shared" ref="AB35:AC35" si="144">AB14/AB$17*100</f>
        <v>2.2713149461077871</v>
      </c>
      <c r="AC35" s="4">
        <f t="shared" si="144"/>
        <v>2.4708320034901594</v>
      </c>
      <c r="AD35" s="4">
        <f t="shared" ref="AD35:AO35" si="145">AD14/AD$17*100</f>
        <v>2.0180166493145597</v>
      </c>
      <c r="AE35" s="4">
        <f t="shared" si="145"/>
        <v>0.86380980995280787</v>
      </c>
      <c r="AF35" s="4">
        <f t="shared" si="145"/>
        <v>3.7305835073628355</v>
      </c>
      <c r="AG35" s="4">
        <f t="shared" si="145"/>
        <v>0.77069311028987941</v>
      </c>
      <c r="AH35" s="4">
        <f t="shared" si="145"/>
        <v>2.7128261864590772</v>
      </c>
      <c r="AI35" s="4">
        <f t="shared" si="145"/>
        <v>1.9863622671647072</v>
      </c>
      <c r="AJ35" s="4">
        <f t="shared" si="145"/>
        <v>2.1677907774715384</v>
      </c>
      <c r="AK35" s="4">
        <f t="shared" si="145"/>
        <v>2.4546607368081625</v>
      </c>
      <c r="AL35" s="4">
        <f t="shared" si="145"/>
        <v>2.7603688566518887</v>
      </c>
      <c r="AM35" s="4">
        <f t="shared" si="145"/>
        <v>1.919280370891159</v>
      </c>
      <c r="AN35" s="4">
        <f t="shared" si="145"/>
        <v>4.7440477948720288</v>
      </c>
      <c r="AO35" s="4">
        <f t="shared" si="145"/>
        <v>3.457808953395066</v>
      </c>
      <c r="AP35" s="15">
        <f t="shared" si="108"/>
        <v>2.4520282835879752</v>
      </c>
      <c r="AQ35" s="15">
        <f t="shared" si="109"/>
        <v>0.77069311028987941</v>
      </c>
      <c r="AR35" s="15">
        <f t="shared" si="110"/>
        <v>4.7440477948720288</v>
      </c>
      <c r="AS35" s="15">
        <f t="shared" si="111"/>
        <v>1.0456836943487389</v>
      </c>
      <c r="AT35" s="15">
        <f t="shared" si="112"/>
        <v>2.1136309990523485</v>
      </c>
      <c r="AU35" s="9">
        <f t="shared" si="113"/>
        <v>0.77069311028987941</v>
      </c>
      <c r="AV35" s="9">
        <f t="shared" si="114"/>
        <v>3.7305835073628355</v>
      </c>
      <c r="AW35" s="15">
        <f t="shared" si="115"/>
        <v>0.97372398559984019</v>
      </c>
      <c r="AX35" s="26"/>
    </row>
    <row r="36" spans="1:50" x14ac:dyDescent="0.35">
      <c r="A36" s="12"/>
      <c r="B3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6"/>
      <c r="Q36" s="21"/>
      <c r="R36" s="21"/>
      <c r="AA36" s="31" t="s">
        <v>11</v>
      </c>
      <c r="AB36" s="4">
        <f t="shared" ref="AB36:AC36" si="146">AB15/AB$17*100</f>
        <v>5.5142479567998475</v>
      </c>
      <c r="AC36" s="4">
        <f t="shared" si="146"/>
        <v>5.7833721408598207</v>
      </c>
      <c r="AD36" s="4">
        <f t="shared" ref="AD36:AO36" si="147">AD15/AD$17*100</f>
        <v>4.7825096791121888</v>
      </c>
      <c r="AE36" s="4">
        <f t="shared" si="147"/>
        <v>3.991272160996326</v>
      </c>
      <c r="AF36" s="4">
        <f t="shared" si="147"/>
        <v>5.2371046969796451</v>
      </c>
      <c r="AG36" s="4">
        <f t="shared" si="147"/>
        <v>5.2126879442752916</v>
      </c>
      <c r="AH36" s="4">
        <f t="shared" si="147"/>
        <v>5.585056407296336</v>
      </c>
      <c r="AI36" s="4">
        <f t="shared" si="147"/>
        <v>5.6701869317229514</v>
      </c>
      <c r="AJ36" s="4">
        <f t="shared" si="147"/>
        <v>5.6050812620104606</v>
      </c>
      <c r="AK36" s="4">
        <f t="shared" si="147"/>
        <v>5.7720859362824255</v>
      </c>
      <c r="AL36" s="4">
        <f t="shared" si="147"/>
        <v>5.9680628491319814</v>
      </c>
      <c r="AM36" s="4">
        <f t="shared" si="147"/>
        <v>7.3470541615077236</v>
      </c>
      <c r="AN36" s="4">
        <f t="shared" si="147"/>
        <v>6.8798535453436696</v>
      </c>
      <c r="AO36" s="4">
        <f t="shared" si="147"/>
        <v>6.5442541777772565</v>
      </c>
      <c r="AP36" s="15">
        <f t="shared" si="108"/>
        <v>5.7066307035782797</v>
      </c>
      <c r="AQ36" s="15">
        <f t="shared" si="109"/>
        <v>3.991272160996326</v>
      </c>
      <c r="AR36" s="15">
        <f t="shared" si="110"/>
        <v>7.3470541615077236</v>
      </c>
      <c r="AS36" s="15">
        <f t="shared" si="111"/>
        <v>0.83995856266298996</v>
      </c>
      <c r="AT36" s="15">
        <f t="shared" si="112"/>
        <v>5.5748525474900648</v>
      </c>
      <c r="AU36" s="9">
        <f t="shared" si="113"/>
        <v>3.991272160996326</v>
      </c>
      <c r="AV36" s="9">
        <f t="shared" si="114"/>
        <v>7.3470541615077236</v>
      </c>
      <c r="AW36" s="15">
        <f t="shared" si="115"/>
        <v>0.92468036219520822</v>
      </c>
      <c r="AX36" s="26"/>
    </row>
    <row r="37" spans="1:50" x14ac:dyDescent="0.35">
      <c r="A37" s="12"/>
      <c r="B3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6"/>
      <c r="Q37" s="21"/>
      <c r="R37" s="21"/>
      <c r="AA37" s="12" t="s">
        <v>12</v>
      </c>
      <c r="AB37" s="4">
        <f t="shared" ref="AB37:AC37" si="148">AB16/AB$17*100</f>
        <v>1.1115060965476773</v>
      </c>
      <c r="AC37" s="4">
        <f t="shared" si="148"/>
        <v>2.8294980123455713</v>
      </c>
      <c r="AD37" s="4">
        <f t="shared" ref="AD37:AO37" si="149">AD16/AD$17*100</f>
        <v>1.201953491367989</v>
      </c>
      <c r="AE37" s="4">
        <f t="shared" si="149"/>
        <v>1.7866959193676868</v>
      </c>
      <c r="AF37" s="4">
        <f t="shared" si="149"/>
        <v>1.0329994423470814</v>
      </c>
      <c r="AG37" s="4">
        <f t="shared" si="149"/>
        <v>1.7539106828594941</v>
      </c>
      <c r="AH37" s="4">
        <f t="shared" si="149"/>
        <v>1.2658750682981643</v>
      </c>
      <c r="AI37" s="4">
        <f t="shared" si="149"/>
        <v>1.7791721601042909</v>
      </c>
      <c r="AJ37" s="4">
        <f t="shared" si="149"/>
        <v>0.70099394812092464</v>
      </c>
      <c r="AK37" s="4">
        <f t="shared" si="149"/>
        <v>0.93943538512976688</v>
      </c>
      <c r="AL37" s="4">
        <f t="shared" si="149"/>
        <v>1.074046288654082</v>
      </c>
      <c r="AM37" s="4">
        <f t="shared" si="149"/>
        <v>1.8389283350345946</v>
      </c>
      <c r="AN37" s="4">
        <f t="shared" si="149"/>
        <v>1.4527416066456507</v>
      </c>
      <c r="AO37" s="4">
        <f t="shared" si="149"/>
        <v>0.6849597689941731</v>
      </c>
      <c r="AP37" s="15">
        <f t="shared" si="108"/>
        <v>1.3894797289869394</v>
      </c>
      <c r="AQ37" s="15">
        <f t="shared" si="109"/>
        <v>0.6849597689941731</v>
      </c>
      <c r="AR37" s="15">
        <f t="shared" si="110"/>
        <v>2.8294980123455713</v>
      </c>
      <c r="AS37" s="15">
        <f t="shared" si="111"/>
        <v>0.5717248216645836</v>
      </c>
      <c r="AT37" s="15">
        <f t="shared" si="112"/>
        <v>1.6533143756858317</v>
      </c>
      <c r="AU37" s="9">
        <f t="shared" si="113"/>
        <v>0.93943538512976688</v>
      </c>
      <c r="AV37" s="9">
        <f t="shared" si="114"/>
        <v>2.8294980123455713</v>
      </c>
      <c r="AW37" s="15">
        <f t="shared" si="115"/>
        <v>0.59834700523923634</v>
      </c>
      <c r="AX37" s="26"/>
    </row>
    <row r="38" spans="1:50" x14ac:dyDescent="0.35">
      <c r="A38" s="36" t="s">
        <v>50</v>
      </c>
      <c r="B38" s="14" t="s">
        <v>16</v>
      </c>
      <c r="C38" s="14" t="s">
        <v>17</v>
      </c>
      <c r="D38" s="14" t="s">
        <v>18</v>
      </c>
      <c r="E38" s="14" t="s">
        <v>19</v>
      </c>
      <c r="F38" s="14" t="s">
        <v>20</v>
      </c>
      <c r="G38" s="14" t="s">
        <v>21</v>
      </c>
      <c r="H38" s="14" t="s">
        <v>22</v>
      </c>
      <c r="I38" s="14" t="s">
        <v>23</v>
      </c>
      <c r="J38" s="14" t="s">
        <v>24</v>
      </c>
      <c r="K38" s="14" t="s">
        <v>25</v>
      </c>
      <c r="L38" s="25" t="s">
        <v>26</v>
      </c>
      <c r="M38" s="25" t="s">
        <v>27</v>
      </c>
      <c r="N38" s="25" t="s">
        <v>28</v>
      </c>
      <c r="O38" s="25" t="s">
        <v>29</v>
      </c>
      <c r="P38" s="27" t="s">
        <v>2</v>
      </c>
      <c r="Q38" s="21"/>
      <c r="R38" s="21"/>
      <c r="AA38" s="18" t="s">
        <v>32</v>
      </c>
      <c r="AB38" s="5">
        <f>SUM(AB23:AB37)</f>
        <v>100</v>
      </c>
      <c r="AC38" s="5">
        <f t="shared" ref="AC38:AP38" si="150">SUM(AC23:AC37)</f>
        <v>100</v>
      </c>
      <c r="AD38" s="5">
        <f t="shared" ref="AD38:AO38" si="151">SUM(AD23:AD37)</f>
        <v>99.999999999999986</v>
      </c>
      <c r="AE38" s="5">
        <f t="shared" si="151"/>
        <v>100</v>
      </c>
      <c r="AF38" s="5">
        <f t="shared" si="151"/>
        <v>99.999999999999986</v>
      </c>
      <c r="AG38" s="5">
        <f t="shared" si="151"/>
        <v>100</v>
      </c>
      <c r="AH38" s="5">
        <f t="shared" si="151"/>
        <v>100</v>
      </c>
      <c r="AI38" s="5">
        <f t="shared" si="151"/>
        <v>100.00000000000001</v>
      </c>
      <c r="AJ38" s="5">
        <f t="shared" si="151"/>
        <v>99.999999999999986</v>
      </c>
      <c r="AK38" s="5">
        <f t="shared" si="151"/>
        <v>100</v>
      </c>
      <c r="AL38" s="5">
        <f t="shared" si="151"/>
        <v>100.00000000000003</v>
      </c>
      <c r="AM38" s="5">
        <f t="shared" si="151"/>
        <v>100</v>
      </c>
      <c r="AN38" s="5">
        <f t="shared" si="151"/>
        <v>99.999999999999972</v>
      </c>
      <c r="AO38" s="5">
        <f t="shared" si="151"/>
        <v>100.00000000000003</v>
      </c>
      <c r="AP38" s="5">
        <f t="shared" si="150"/>
        <v>100</v>
      </c>
      <c r="AR38" s="5"/>
      <c r="AS38" s="5"/>
      <c r="AT38" s="5"/>
      <c r="AU38" s="5"/>
      <c r="AV38" s="5"/>
      <c r="AW38" s="5"/>
      <c r="AX38" s="26"/>
    </row>
    <row r="39" spans="1:50" x14ac:dyDescent="0.35">
      <c r="A39" s="12">
        <v>1</v>
      </c>
      <c r="B39" s="26">
        <f t="shared" ref="B39:O39" si="152">B9-$P9</f>
        <v>0.83589605154167401</v>
      </c>
      <c r="C39" s="26">
        <f t="shared" si="152"/>
        <v>-7.9151832745437005</v>
      </c>
      <c r="D39" s="26">
        <f t="shared" si="152"/>
        <v>5.5363137990898466</v>
      </c>
      <c r="E39" s="26">
        <f t="shared" si="152"/>
        <v>5.4543280079253194</v>
      </c>
      <c r="F39" s="26">
        <f t="shared" si="152"/>
        <v>-2.5828816157310115</v>
      </c>
      <c r="G39" s="26">
        <f t="shared" si="152"/>
        <v>1.2645373606843364</v>
      </c>
      <c r="H39" s="26">
        <f t="shared" si="152"/>
        <v>2.9603192842146413</v>
      </c>
      <c r="I39" s="26">
        <f t="shared" si="152"/>
        <v>1.5760078896221685</v>
      </c>
      <c r="J39" s="26">
        <f t="shared" si="152"/>
        <v>3.0228760326053816</v>
      </c>
      <c r="K39" s="26">
        <f t="shared" si="152"/>
        <v>-8.9105396357979316E-2</v>
      </c>
      <c r="L39" s="26">
        <f t="shared" si="152"/>
        <v>9.8590597865111818E-2</v>
      </c>
      <c r="M39" s="26">
        <f t="shared" si="152"/>
        <v>-7.6863016450307242</v>
      </c>
      <c r="N39" s="26">
        <f t="shared" si="152"/>
        <v>-2.4250635388644568</v>
      </c>
      <c r="O39" s="26">
        <f t="shared" si="152"/>
        <v>-5.0333553020720956E-2</v>
      </c>
      <c r="P39" s="9">
        <f>T9-$P9</f>
        <v>-7.3691153121835384E-2</v>
      </c>
      <c r="Q39" s="21"/>
      <c r="R39" s="21"/>
      <c r="AE39" s="3"/>
      <c r="AI39" s="3"/>
      <c r="AJ39" s="3"/>
      <c r="AK39" s="3"/>
      <c r="AL39" s="3"/>
      <c r="AM39" s="3"/>
      <c r="AN39" s="3"/>
      <c r="AO39" s="3"/>
      <c r="AQ39" s="28"/>
      <c r="AR39" s="28"/>
    </row>
    <row r="40" spans="1:50" x14ac:dyDescent="0.35">
      <c r="A40" s="12">
        <v>2</v>
      </c>
      <c r="B40" s="26">
        <f t="shared" ref="B40:O40" si="153">B10-$P10</f>
        <v>0.69327425156156863</v>
      </c>
      <c r="C40" s="26">
        <f t="shared" si="153"/>
        <v>3.6214793250699131</v>
      </c>
      <c r="D40" s="26">
        <f t="shared" si="153"/>
        <v>-0.68053309054524647</v>
      </c>
      <c r="E40" s="26">
        <f t="shared" si="153"/>
        <v>-0.27381079489617122</v>
      </c>
      <c r="F40" s="26">
        <f t="shared" si="153"/>
        <v>4.5433704003220186</v>
      </c>
      <c r="G40" s="26">
        <f t="shared" si="153"/>
        <v>0.56738816906994316</v>
      </c>
      <c r="H40" s="26">
        <f t="shared" si="153"/>
        <v>-1.8223588284569168</v>
      </c>
      <c r="I40" s="26">
        <f t="shared" si="153"/>
        <v>-1.7025325459150515</v>
      </c>
      <c r="J40" s="26">
        <f t="shared" si="153"/>
        <v>-0.54765490146662898</v>
      </c>
      <c r="K40" s="26">
        <f t="shared" si="153"/>
        <v>-0.84056079328271949</v>
      </c>
      <c r="L40" s="26">
        <f t="shared" si="153"/>
        <v>-1.5258399632164554</v>
      </c>
      <c r="M40" s="26">
        <f t="shared" si="153"/>
        <v>3.6037911296025271</v>
      </c>
      <c r="N40" s="26">
        <f t="shared" si="153"/>
        <v>-3.7739440415093846</v>
      </c>
      <c r="O40" s="26">
        <f t="shared" si="153"/>
        <v>-1.8620683163373641</v>
      </c>
      <c r="P40" s="9">
        <f t="shared" ref="P40:P41" si="154">T10-$P10</f>
        <v>5.7757194172087694</v>
      </c>
      <c r="Q40" s="21"/>
      <c r="R40" s="21"/>
      <c r="AE40" s="3"/>
      <c r="AI40" s="3"/>
      <c r="AJ40" s="3"/>
      <c r="AK40" s="3"/>
      <c r="AL40" s="3"/>
      <c r="AM40" s="3"/>
      <c r="AN40" s="3"/>
      <c r="AO40" s="3"/>
      <c r="AQ40" s="28"/>
      <c r="AR40" s="28"/>
    </row>
    <row r="41" spans="1:50" x14ac:dyDescent="0.35">
      <c r="A41" s="12">
        <v>3</v>
      </c>
      <c r="B41" s="26">
        <f t="shared" ref="B41:O41" si="155">B11-$P11</f>
        <v>-1.5291703031032355</v>
      </c>
      <c r="C41" s="26">
        <f t="shared" si="155"/>
        <v>4.2937039494737803</v>
      </c>
      <c r="D41" s="26">
        <f t="shared" si="155"/>
        <v>-4.8557807085446107</v>
      </c>
      <c r="E41" s="26">
        <f t="shared" si="155"/>
        <v>-5.1805172130291517</v>
      </c>
      <c r="F41" s="26">
        <f t="shared" si="155"/>
        <v>-1.9604887845910177</v>
      </c>
      <c r="G41" s="26">
        <f t="shared" si="155"/>
        <v>-1.8319255297542867</v>
      </c>
      <c r="H41" s="26">
        <f t="shared" si="155"/>
        <v>-1.1379604557577316</v>
      </c>
      <c r="I41" s="26">
        <f t="shared" si="155"/>
        <v>0.12652465629288301</v>
      </c>
      <c r="J41" s="26">
        <f t="shared" si="155"/>
        <v>-2.4752211311387669</v>
      </c>
      <c r="K41" s="26">
        <f t="shared" si="155"/>
        <v>0.92966618964068459</v>
      </c>
      <c r="L41" s="26">
        <f t="shared" si="155"/>
        <v>1.4272493653513294</v>
      </c>
      <c r="M41" s="26">
        <f t="shared" si="155"/>
        <v>4.0825105154281793</v>
      </c>
      <c r="N41" s="26">
        <f t="shared" si="155"/>
        <v>6.1990075803738449</v>
      </c>
      <c r="O41" s="26">
        <f t="shared" si="155"/>
        <v>1.9124018693580815</v>
      </c>
      <c r="P41" s="9">
        <f t="shared" si="154"/>
        <v>-5.7020282640869446</v>
      </c>
      <c r="Q41" s="21"/>
      <c r="R41" s="21"/>
      <c r="AA41" s="18"/>
      <c r="AE41" s="3"/>
      <c r="AI41" s="3"/>
      <c r="AJ41" s="3"/>
      <c r="AK41" s="3"/>
      <c r="AL41" s="3"/>
      <c r="AM41" s="3"/>
      <c r="AN41" s="3"/>
      <c r="AO41" s="3"/>
      <c r="AQ41" s="5"/>
      <c r="AR41" s="5"/>
    </row>
    <row r="42" spans="1:50" x14ac:dyDescent="0.35">
      <c r="Q42" s="21"/>
      <c r="R42" s="21"/>
      <c r="AA42" s="29"/>
      <c r="AE42" s="3"/>
      <c r="AI42" s="3"/>
      <c r="AJ42" s="3"/>
      <c r="AK42" s="3"/>
      <c r="AL42" s="3"/>
      <c r="AM42" s="3"/>
      <c r="AN42" s="3"/>
      <c r="AO42" s="3"/>
    </row>
    <row r="43" spans="1:50" x14ac:dyDescent="0.35">
      <c r="G43" s="18"/>
      <c r="Y43" s="12"/>
      <c r="AA43" s="18" t="s">
        <v>31</v>
      </c>
      <c r="AB43" s="14" t="s">
        <v>16</v>
      </c>
      <c r="AC43" s="14" t="s">
        <v>17</v>
      </c>
      <c r="AD43" s="14" t="s">
        <v>18</v>
      </c>
      <c r="AE43" s="14" t="s">
        <v>19</v>
      </c>
      <c r="AF43" s="14" t="s">
        <v>20</v>
      </c>
      <c r="AG43" s="14" t="s">
        <v>21</v>
      </c>
      <c r="AH43" s="14" t="s">
        <v>22</v>
      </c>
      <c r="AI43" s="14" t="s">
        <v>23</v>
      </c>
      <c r="AJ43" s="14" t="s">
        <v>24</v>
      </c>
      <c r="AK43" s="14" t="s">
        <v>25</v>
      </c>
      <c r="AL43" s="25" t="s">
        <v>26</v>
      </c>
      <c r="AM43" s="25" t="s">
        <v>27</v>
      </c>
      <c r="AN43" s="25" t="s">
        <v>28</v>
      </c>
      <c r="AO43" s="25" t="s">
        <v>29</v>
      </c>
      <c r="AP43" s="12" t="s">
        <v>36</v>
      </c>
      <c r="AQ43" s="2" t="s">
        <v>37</v>
      </c>
      <c r="AR43" s="12" t="s">
        <v>38</v>
      </c>
      <c r="AS43" s="12" t="s">
        <v>39</v>
      </c>
      <c r="AT43" s="12" t="s">
        <v>40</v>
      </c>
      <c r="AU43" s="12" t="s">
        <v>41</v>
      </c>
      <c r="AV43" s="2" t="s">
        <v>42</v>
      </c>
      <c r="AW43" s="12" t="s">
        <v>43</v>
      </c>
    </row>
    <row r="44" spans="1:50" x14ac:dyDescent="0.35">
      <c r="B44" s="50" t="s">
        <v>54</v>
      </c>
      <c r="C44" s="44">
        <v>1</v>
      </c>
      <c r="D44" s="44">
        <v>2</v>
      </c>
      <c r="E44" s="44">
        <v>3</v>
      </c>
      <c r="F44" s="44"/>
      <c r="G44" s="2"/>
      <c r="H44" s="40" t="s">
        <v>61</v>
      </c>
      <c r="I44" s="2" t="s">
        <v>4</v>
      </c>
      <c r="J44" s="2" t="s">
        <v>3</v>
      </c>
      <c r="K44" s="2" t="s">
        <v>6</v>
      </c>
      <c r="L44" s="2" t="s">
        <v>7</v>
      </c>
      <c r="M44" s="2" t="s">
        <v>8</v>
      </c>
      <c r="N44" s="2" t="s">
        <v>13</v>
      </c>
      <c r="O44" s="2" t="s">
        <v>14</v>
      </c>
      <c r="P44" s="2" t="s">
        <v>15</v>
      </c>
      <c r="Q44" s="31" t="s">
        <v>0</v>
      </c>
      <c r="R44" s="31" t="s">
        <v>1</v>
      </c>
      <c r="S44" s="31" t="s">
        <v>5</v>
      </c>
      <c r="T44" s="31" t="s">
        <v>9</v>
      </c>
      <c r="U44" s="31" t="s">
        <v>10</v>
      </c>
      <c r="V44" s="31" t="s">
        <v>11</v>
      </c>
      <c r="W44" s="12" t="s">
        <v>12</v>
      </c>
      <c r="X44" s="18" t="s">
        <v>32</v>
      </c>
      <c r="Y44" s="15"/>
      <c r="AA44" s="2" t="s">
        <v>4</v>
      </c>
      <c r="AB44" s="33">
        <f>AB2/86400</f>
        <v>4.5634920636574073E-5</v>
      </c>
      <c r="AC44" s="33">
        <f t="shared" ref="AC44:AO44" si="156">AC2/86400</f>
        <v>3.0520912071759263E-5</v>
      </c>
      <c r="AD44" s="33">
        <f t="shared" si="156"/>
        <v>6.6498698240740738E-5</v>
      </c>
      <c r="AE44" s="33">
        <f t="shared" si="156"/>
        <v>4.1477702187499996E-5</v>
      </c>
      <c r="AF44" s="33">
        <f t="shared" si="156"/>
        <v>4.4967246157407403E-5</v>
      </c>
      <c r="AG44" s="33">
        <f t="shared" si="156"/>
        <v>3.8668430335648148E-5</v>
      </c>
      <c r="AH44" s="33">
        <f t="shared" si="156"/>
        <v>6.843873351851852E-5</v>
      </c>
      <c r="AI44" s="33">
        <f t="shared" si="156"/>
        <v>4.7444780381944451E-5</v>
      </c>
      <c r="AJ44" s="33">
        <f t="shared" si="156"/>
        <v>6.0166288738425923E-5</v>
      </c>
      <c r="AK44" s="33">
        <f t="shared" si="156"/>
        <v>5.8702863865740736E-5</v>
      </c>
      <c r="AL44" s="33">
        <f t="shared" si="156"/>
        <v>4.8921852696759259E-5</v>
      </c>
      <c r="AM44" s="33">
        <f t="shared" si="156"/>
        <v>3.5731082557870371E-5</v>
      </c>
      <c r="AN44" s="33">
        <f t="shared" si="156"/>
        <v>4.3529016550925923E-5</v>
      </c>
      <c r="AO44" s="33">
        <f t="shared" si="156"/>
        <v>5.2406147638888886E-5</v>
      </c>
      <c r="AP44" s="33">
        <f>AP2/86400</f>
        <v>4.8793476827050275E-5</v>
      </c>
      <c r="AQ44" s="33">
        <f>AQ2/86400</f>
        <v>3.0520912071759263E-5</v>
      </c>
      <c r="AR44" s="33">
        <f>AR2/86400</f>
        <v>6.843873351851852E-5</v>
      </c>
      <c r="AS44" s="15">
        <f>AS2</f>
        <v>23.122151209286347</v>
      </c>
      <c r="AT44" s="33">
        <f>AT2/86400</f>
        <v>4.5743968884548613E-5</v>
      </c>
      <c r="AU44" s="33">
        <f>AU2/86400</f>
        <v>3.0520912071759263E-5</v>
      </c>
      <c r="AV44" s="33">
        <f>AV2/86400</f>
        <v>6.843873351851852E-5</v>
      </c>
      <c r="AW44" s="15">
        <f>AW2</f>
        <v>27.238360297682689</v>
      </c>
    </row>
    <row r="45" spans="1:50" x14ac:dyDescent="0.35">
      <c r="B45" s="49" t="s">
        <v>16</v>
      </c>
      <c r="C45" s="48">
        <v>4.6298185940972227E-4</v>
      </c>
      <c r="D45" s="48">
        <v>1.6792328042824074E-4</v>
      </c>
      <c r="E45" s="48">
        <v>1.4281830016203698E-4</v>
      </c>
      <c r="F45" s="48">
        <v>7.737234399999999E-4</v>
      </c>
      <c r="G45" s="2"/>
      <c r="H45" s="14" t="s">
        <v>16</v>
      </c>
      <c r="I45" s="48">
        <v>4.5634920636574073E-5</v>
      </c>
      <c r="J45" s="48">
        <v>5.2815570671296305E-5</v>
      </c>
      <c r="K45" s="48">
        <v>5.4469009826388872E-5</v>
      </c>
      <c r="L45" s="48">
        <v>7.2363945578703714E-5</v>
      </c>
      <c r="M45" s="48">
        <v>6.4835810868055547E-5</v>
      </c>
      <c r="N45" s="48">
        <v>3.1629503657407398E-5</v>
      </c>
      <c r="O45" s="48">
        <v>7.4448853611111147E-5</v>
      </c>
      <c r="P45" s="48">
        <v>6.6784244560185162E-5</v>
      </c>
      <c r="Q45" s="48">
        <v>5.1422482581018498E-5</v>
      </c>
      <c r="R45" s="48">
        <v>6.719471738425929E-5</v>
      </c>
      <c r="S45" s="48">
        <v>4.9306080462962951E-5</v>
      </c>
      <c r="T45" s="48">
        <v>7.3979591840277759E-5</v>
      </c>
      <c r="U45" s="48">
        <v>1.757369613425932E-5</v>
      </c>
      <c r="V45" s="48">
        <v>4.26650289814815E-5</v>
      </c>
      <c r="W45" s="48">
        <v>8.5999832060184104E-6</v>
      </c>
      <c r="X45" s="48">
        <v>7.7372344000000001E-4</v>
      </c>
      <c r="Y45" s="15"/>
      <c r="AA45" s="2" t="s">
        <v>3</v>
      </c>
      <c r="AB45" s="33">
        <f t="shared" ref="AB45:AQ59" si="157">AB3/86400</f>
        <v>5.2815570671296305E-5</v>
      </c>
      <c r="AC45" s="33">
        <f t="shared" si="157"/>
        <v>3.4223041064814818E-5</v>
      </c>
      <c r="AD45" s="33">
        <f t="shared" si="157"/>
        <v>4.9046779212962957E-5</v>
      </c>
      <c r="AE45" s="33">
        <f t="shared" si="157"/>
        <v>4.9861426053240745E-5</v>
      </c>
      <c r="AF45" s="33">
        <f t="shared" si="157"/>
        <v>3.4891240451388891E-5</v>
      </c>
      <c r="AG45" s="33">
        <f t="shared" si="157"/>
        <v>5.3094818171296301E-5</v>
      </c>
      <c r="AH45" s="33">
        <f t="shared" si="157"/>
        <v>7.5774754340277779E-5</v>
      </c>
      <c r="AI45" s="33">
        <f t="shared" si="157"/>
        <v>5.0122826909722227E-5</v>
      </c>
      <c r="AJ45" s="33">
        <f t="shared" si="157"/>
        <v>4.3083900231481476E-5</v>
      </c>
      <c r="AK45" s="33">
        <f t="shared" si="157"/>
        <v>6.3840597962962971E-5</v>
      </c>
      <c r="AL45" s="33">
        <f t="shared" si="157"/>
        <v>5.8342781562499999E-5</v>
      </c>
      <c r="AM45" s="33">
        <f t="shared" si="157"/>
        <v>4.2252456527777782E-5</v>
      </c>
      <c r="AN45" s="33">
        <f t="shared" si="157"/>
        <v>5.3649113958333344E-5</v>
      </c>
      <c r="AO45" s="33">
        <f t="shared" si="157"/>
        <v>6.5675652974537028E-5</v>
      </c>
      <c r="AP45" s="33">
        <f t="shared" si="157"/>
        <v>5.1905354292328038E-5</v>
      </c>
      <c r="AQ45" s="33">
        <f t="shared" si="157"/>
        <v>3.4223041064814818E-5</v>
      </c>
      <c r="AR45" s="33">
        <f t="shared" ref="AR45:AR59" si="158">AR3/86400</f>
        <v>7.5774754340277779E-5</v>
      </c>
      <c r="AS45" s="15">
        <f t="shared" ref="AS45:AS59" si="159">AS3</f>
        <v>22.271141147487061</v>
      </c>
      <c r="AT45" s="33">
        <f t="shared" ref="AT45:AV45" si="160">AT3/86400</f>
        <v>5.0507645185185187E-5</v>
      </c>
      <c r="AU45" s="33">
        <f t="shared" si="160"/>
        <v>3.4223041064814818E-5</v>
      </c>
      <c r="AV45" s="33">
        <f t="shared" si="160"/>
        <v>7.5774754340277779E-5</v>
      </c>
      <c r="AW45" s="15">
        <f t="shared" ref="AW45:AW59" si="161">AW3</f>
        <v>28.006610770705453</v>
      </c>
    </row>
    <row r="46" spans="1:50" x14ac:dyDescent="0.35">
      <c r="B46" s="49" t="s">
        <v>17</v>
      </c>
      <c r="C46" s="48">
        <v>3.43021961875E-4</v>
      </c>
      <c r="D46" s="48">
        <v>1.6538695725694445E-4</v>
      </c>
      <c r="E46" s="48">
        <v>1.6303671159722223E-4</v>
      </c>
      <c r="F46" s="48">
        <v>6.714456307291666E-4</v>
      </c>
      <c r="G46" s="2"/>
      <c r="H46" s="14" t="s">
        <v>17</v>
      </c>
      <c r="I46" s="48">
        <v>3.0520912071759263E-5</v>
      </c>
      <c r="J46" s="48">
        <v>3.4223041064814818E-5</v>
      </c>
      <c r="K46" s="48">
        <v>3.0679432268518522E-5</v>
      </c>
      <c r="L46" s="48">
        <v>5.2772003865740738E-5</v>
      </c>
      <c r="M46" s="48">
        <v>5.0831443692129649E-5</v>
      </c>
      <c r="N46" s="48">
        <v>3.4155328796296275E-5</v>
      </c>
      <c r="O46" s="48">
        <v>5.8078231296296279E-5</v>
      </c>
      <c r="P46" s="48">
        <v>5.1761568819444469E-5</v>
      </c>
      <c r="Q46" s="48">
        <v>3.8493900648148182E-5</v>
      </c>
      <c r="R46" s="48">
        <v>6.3561875370370303E-5</v>
      </c>
      <c r="S46" s="48">
        <v>6.3331181238425967E-5</v>
      </c>
      <c r="T46" s="48">
        <v>8.8615677743055543E-5</v>
      </c>
      <c r="U46" s="48">
        <v>1.6590293530092609E-5</v>
      </c>
      <c r="V46" s="48">
        <v>3.8832199548611132E-5</v>
      </c>
      <c r="W46" s="48">
        <v>1.8998540775462957E-5</v>
      </c>
      <c r="X46" s="48">
        <v>6.7144563072916671E-4</v>
      </c>
      <c r="Y46" s="15"/>
      <c r="AA46" s="2" t="s">
        <v>6</v>
      </c>
      <c r="AB46" s="33">
        <f t="shared" si="157"/>
        <v>5.4469009826388872E-5</v>
      </c>
      <c r="AC46" s="33">
        <f t="shared" si="157"/>
        <v>3.0679432268518522E-5</v>
      </c>
      <c r="AD46" s="33">
        <f t="shared" si="157"/>
        <v>5.2070210798611125E-5</v>
      </c>
      <c r="AE46" s="33">
        <f t="shared" si="157"/>
        <v>6.1596119930555542E-5</v>
      </c>
      <c r="AF46" s="33">
        <f t="shared" si="157"/>
        <v>3.4265558078703704E-5</v>
      </c>
      <c r="AG46" s="33">
        <f t="shared" si="157"/>
        <v>5.8130721423611097E-5</v>
      </c>
      <c r="AH46" s="33">
        <f t="shared" si="157"/>
        <v>6.5570672719907392E-5</v>
      </c>
      <c r="AI46" s="33">
        <f t="shared" si="157"/>
        <v>3.4518560509259263E-5</v>
      </c>
      <c r="AJ46" s="33">
        <f t="shared" si="157"/>
        <v>5.6689342395833324E-5</v>
      </c>
      <c r="AK46" s="33">
        <f t="shared" si="157"/>
        <v>5.8150667673611112E-5</v>
      </c>
      <c r="AL46" s="33">
        <f t="shared" si="157"/>
        <v>5.2338960266203697E-5</v>
      </c>
      <c r="AM46" s="33">
        <f t="shared" si="157"/>
        <v>2.4927301168981471E-5</v>
      </c>
      <c r="AN46" s="33">
        <f t="shared" si="157"/>
        <v>5.0457713958333326E-5</v>
      </c>
      <c r="AO46" s="33">
        <f t="shared" si="157"/>
        <v>3.7456958101851859E-5</v>
      </c>
      <c r="AP46" s="33">
        <f t="shared" si="157"/>
        <v>4.7951516365740729E-5</v>
      </c>
      <c r="AQ46" s="33">
        <f t="shared" si="157"/>
        <v>2.4927301168981471E-5</v>
      </c>
      <c r="AR46" s="33">
        <f t="shared" si="158"/>
        <v>6.5570672719907392E-5</v>
      </c>
      <c r="AS46" s="15">
        <f t="shared" si="159"/>
        <v>26.955377827506062</v>
      </c>
      <c r="AT46" s="33">
        <f t="shared" ref="AT46:AV46" si="162">AT4/86400</f>
        <v>4.5979879221643517E-5</v>
      </c>
      <c r="AU46" s="33">
        <f t="shared" si="162"/>
        <v>2.4927301168981471E-5</v>
      </c>
      <c r="AV46" s="33">
        <f t="shared" si="162"/>
        <v>6.5570672719907392E-5</v>
      </c>
      <c r="AW46" s="15">
        <f t="shared" si="161"/>
        <v>35.540799847759196</v>
      </c>
    </row>
    <row r="47" spans="1:50" x14ac:dyDescent="0.35">
      <c r="B47" s="49" t="s">
        <v>18</v>
      </c>
      <c r="C47" s="48">
        <v>4.2840346015046298E-4</v>
      </c>
      <c r="D47" s="48">
        <v>1.3494583018518519E-4</v>
      </c>
      <c r="E47" s="48">
        <v>1.004451163194444E-4</v>
      </c>
      <c r="F47" s="48">
        <v>6.6379440665509262E-4</v>
      </c>
      <c r="G47" s="2"/>
      <c r="H47" s="14" t="s">
        <v>18</v>
      </c>
      <c r="I47" s="48">
        <v>6.6498698240740738E-5</v>
      </c>
      <c r="J47" s="48">
        <v>4.9046779212962957E-5</v>
      </c>
      <c r="K47" s="48">
        <v>5.2070210798611125E-5</v>
      </c>
      <c r="L47" s="48">
        <v>8.0288905682870349E-5</v>
      </c>
      <c r="M47" s="48">
        <v>5.8956916099537059E-5</v>
      </c>
      <c r="N47" s="48">
        <v>2.7798773831018514E-5</v>
      </c>
      <c r="O47" s="48">
        <v>4.787100025462964E-5</v>
      </c>
      <c r="P47" s="48">
        <v>4.5872176030092613E-5</v>
      </c>
      <c r="Q47" s="48">
        <v>5.9158478206018463E-5</v>
      </c>
      <c r="R47" s="48">
        <v>3.7687914664351909E-5</v>
      </c>
      <c r="S47" s="48">
        <v>3.8099437314814809E-5</v>
      </c>
      <c r="T47" s="48">
        <v>4.7325102881944397E-5</v>
      </c>
      <c r="U47" s="48">
        <v>1.3395481643518562E-5</v>
      </c>
      <c r="V47" s="48">
        <v>3.1746031747685126E-5</v>
      </c>
      <c r="W47" s="48">
        <v>7.9785000462963119E-6</v>
      </c>
      <c r="X47" s="48">
        <v>6.6379440665509262E-4</v>
      </c>
      <c r="Y47" s="15"/>
      <c r="AA47" s="2" t="s">
        <v>7</v>
      </c>
      <c r="AB47" s="33">
        <f t="shared" si="157"/>
        <v>7.2363945578703714E-5</v>
      </c>
      <c r="AC47" s="33">
        <f t="shared" si="157"/>
        <v>5.2772003865740738E-5</v>
      </c>
      <c r="AD47" s="33">
        <f t="shared" si="157"/>
        <v>8.0288905682870349E-5</v>
      </c>
      <c r="AE47" s="33">
        <f t="shared" si="157"/>
        <v>7.1840094062500007E-5</v>
      </c>
      <c r="AF47" s="33">
        <f t="shared" si="157"/>
        <v>5.1694381446759253E-5</v>
      </c>
      <c r="AG47" s="33">
        <f t="shared" si="157"/>
        <v>6.6079826990740742E-5</v>
      </c>
      <c r="AH47" s="33">
        <f t="shared" si="157"/>
        <v>1.0492987318287039E-4</v>
      </c>
      <c r="AI47" s="33">
        <f t="shared" si="157"/>
        <v>7.9931972789351843E-5</v>
      </c>
      <c r="AJ47" s="33">
        <f t="shared" si="157"/>
        <v>7.7567817256944449E-5</v>
      </c>
      <c r="AK47" s="33">
        <f t="shared" si="157"/>
        <v>1.1156672546296293E-4</v>
      </c>
      <c r="AL47" s="33">
        <f t="shared" si="157"/>
        <v>9.8497732430555553E-5</v>
      </c>
      <c r="AM47" s="33">
        <f t="shared" si="157"/>
        <v>3.9211440752314814E-5</v>
      </c>
      <c r="AN47" s="33">
        <f t="shared" si="157"/>
        <v>7.8474846724537037E-5</v>
      </c>
      <c r="AO47" s="33">
        <f t="shared" si="157"/>
        <v>9.1374821527777768E-5</v>
      </c>
      <c r="AP47" s="33">
        <f t="shared" si="157"/>
        <v>7.6899599125330683E-5</v>
      </c>
      <c r="AQ47" s="33">
        <f t="shared" si="157"/>
        <v>3.9211440752314814E-5</v>
      </c>
      <c r="AR47" s="33">
        <f t="shared" si="158"/>
        <v>1.1156672546296293E-4</v>
      </c>
      <c r="AS47" s="15">
        <f t="shared" si="159"/>
        <v>26.718957018101939</v>
      </c>
      <c r="AT47" s="33">
        <f t="shared" ref="AT47:AV47" si="163">AT5/86400</f>
        <v>7.2253289819155085E-5</v>
      </c>
      <c r="AU47" s="33">
        <f t="shared" si="163"/>
        <v>3.9211440752314814E-5</v>
      </c>
      <c r="AV47" s="33">
        <f t="shared" si="163"/>
        <v>1.1156672546296293E-4</v>
      </c>
      <c r="AW47" s="15">
        <f t="shared" si="161"/>
        <v>35.496434200106819</v>
      </c>
    </row>
    <row r="48" spans="1:50" x14ac:dyDescent="0.35">
      <c r="B48" s="49" t="s">
        <v>19</v>
      </c>
      <c r="C48" s="48">
        <v>4.203661711574074E-4</v>
      </c>
      <c r="D48" s="48">
        <v>1.3523505081018518E-4</v>
      </c>
      <c r="E48" s="48">
        <v>9.6568195173611106E-5</v>
      </c>
      <c r="F48" s="48">
        <v>6.5216941714120371E-4</v>
      </c>
      <c r="G48" s="2"/>
      <c r="H48" s="14" t="s">
        <v>19</v>
      </c>
      <c r="I48" s="48">
        <v>4.1477702187499996E-5</v>
      </c>
      <c r="J48" s="48">
        <v>4.9861426053240745E-5</v>
      </c>
      <c r="K48" s="48">
        <v>6.1596119930555542E-5</v>
      </c>
      <c r="L48" s="48">
        <v>7.1840094062500007E-5</v>
      </c>
      <c r="M48" s="48">
        <v>6.5843621400462973E-5</v>
      </c>
      <c r="N48" s="48">
        <v>3.6180398078703684E-5</v>
      </c>
      <c r="O48" s="48">
        <v>5.1465524479166683E-5</v>
      </c>
      <c r="P48" s="48">
        <v>4.2101284965277777E-5</v>
      </c>
      <c r="Q48" s="48">
        <v>5.7970101620370338E-5</v>
      </c>
      <c r="R48" s="48">
        <v>3.5680954479166721E-5</v>
      </c>
      <c r="S48" s="48">
        <v>4.1583994710648104E-5</v>
      </c>
      <c r="T48" s="48">
        <v>5.3252551018518558E-5</v>
      </c>
      <c r="U48" s="48">
        <v>5.6335034027777666E-6</v>
      </c>
      <c r="V48" s="48">
        <v>2.6029856388888861E-5</v>
      </c>
      <c r="W48" s="48">
        <v>1.1652284363425913E-5</v>
      </c>
      <c r="X48" s="48">
        <v>6.5216941714120371E-4</v>
      </c>
      <c r="Y48" s="15"/>
      <c r="AA48" s="2" t="s">
        <v>8</v>
      </c>
      <c r="AB48" s="33">
        <f t="shared" si="157"/>
        <v>6.4835810868055547E-5</v>
      </c>
      <c r="AC48" s="33">
        <f t="shared" si="157"/>
        <v>5.0831443692129649E-5</v>
      </c>
      <c r="AD48" s="33">
        <f t="shared" si="157"/>
        <v>5.8956916099537059E-5</v>
      </c>
      <c r="AE48" s="33">
        <f t="shared" si="157"/>
        <v>6.5843621400462973E-5</v>
      </c>
      <c r="AF48" s="33">
        <f t="shared" si="157"/>
        <v>4.6157722349537064E-5</v>
      </c>
      <c r="AG48" s="33">
        <f t="shared" si="157"/>
        <v>6.2939342407407415E-5</v>
      </c>
      <c r="AH48" s="33">
        <f t="shared" si="157"/>
        <v>8.834089190972221E-5</v>
      </c>
      <c r="AI48" s="33">
        <f t="shared" si="157"/>
        <v>7.7003023437499982E-5</v>
      </c>
      <c r="AJ48" s="33">
        <f t="shared" si="157"/>
        <v>7.4712354074074082E-5</v>
      </c>
      <c r="AK48" s="33">
        <f t="shared" si="157"/>
        <v>8.5225077685185201E-5</v>
      </c>
      <c r="AL48" s="33">
        <f t="shared" si="157"/>
        <v>7.1084236157407444E-5</v>
      </c>
      <c r="AM48" s="33">
        <f t="shared" si="157"/>
        <v>5.0041729652777777E-5</v>
      </c>
      <c r="AN48" s="33">
        <f t="shared" si="157"/>
        <v>7.3906105648148169E-5</v>
      </c>
      <c r="AO48" s="33">
        <f t="shared" si="157"/>
        <v>6.826236667824074E-5</v>
      </c>
      <c r="AP48" s="33">
        <f t="shared" si="157"/>
        <v>6.7010045861441811E-5</v>
      </c>
      <c r="AQ48" s="33">
        <f t="shared" si="157"/>
        <v>4.6157722349537064E-5</v>
      </c>
      <c r="AR48" s="33">
        <f t="shared" si="158"/>
        <v>8.834089190972221E-5</v>
      </c>
      <c r="AS48" s="15">
        <f t="shared" si="159"/>
        <v>18.893230936430079</v>
      </c>
      <c r="AT48" s="33">
        <f t="shared" ref="AT48:AV48" si="164">AT6/86400</f>
        <v>6.5797856566840291E-5</v>
      </c>
      <c r="AU48" s="33">
        <f t="shared" si="164"/>
        <v>4.6157722349537064E-5</v>
      </c>
      <c r="AV48" s="33">
        <f t="shared" si="164"/>
        <v>8.834089190972221E-5</v>
      </c>
      <c r="AW48" s="15">
        <f t="shared" si="161"/>
        <v>24.889042220092549</v>
      </c>
    </row>
    <row r="49" spans="2:49" x14ac:dyDescent="0.35">
      <c r="B49" s="49" t="s">
        <v>20</v>
      </c>
      <c r="C49" s="48">
        <v>3.1007915512731485E-4</v>
      </c>
      <c r="D49" s="48">
        <v>1.4044049717592592E-4</v>
      </c>
      <c r="E49" s="48">
        <v>9.9077223483796329E-5</v>
      </c>
      <c r="F49" s="48">
        <v>5.4959687578703714E-4</v>
      </c>
      <c r="G49" s="2"/>
      <c r="H49" s="14" t="s">
        <v>20</v>
      </c>
      <c r="I49" s="48">
        <v>4.4967246157407403E-5</v>
      </c>
      <c r="J49" s="48">
        <v>3.4891240451388891E-5</v>
      </c>
      <c r="K49" s="48">
        <v>3.4265558078703704E-5</v>
      </c>
      <c r="L49" s="48">
        <v>5.1694381446759253E-5</v>
      </c>
      <c r="M49" s="48">
        <v>4.6157722349537064E-5</v>
      </c>
      <c r="N49" s="48">
        <v>1.9830246921296271E-5</v>
      </c>
      <c r="O49" s="48">
        <v>4.2881813217592609E-5</v>
      </c>
      <c r="P49" s="48">
        <v>3.5390946504629608E-5</v>
      </c>
      <c r="Q49" s="48">
        <v>5.0874748043981461E-5</v>
      </c>
      <c r="R49" s="48">
        <v>4.7949472997685186E-5</v>
      </c>
      <c r="S49" s="48">
        <v>4.1616276134259287E-5</v>
      </c>
      <c r="T49" s="48">
        <v>4.4113756620370336E-5</v>
      </c>
      <c r="U49" s="48">
        <v>2.0503170405092618E-5</v>
      </c>
      <c r="V49" s="48">
        <v>2.8782963796296305E-5</v>
      </c>
      <c r="W49" s="48">
        <v>5.6773326620370754E-6</v>
      </c>
      <c r="X49" s="48">
        <v>5.4959687578703714E-4</v>
      </c>
      <c r="Y49" s="15"/>
      <c r="AA49" s="2" t="s">
        <v>13</v>
      </c>
      <c r="AB49" s="33">
        <f t="shared" si="157"/>
        <v>3.1629503657407398E-5</v>
      </c>
      <c r="AC49" s="33">
        <f t="shared" si="157"/>
        <v>3.4155328796296275E-5</v>
      </c>
      <c r="AD49" s="33">
        <f t="shared" si="157"/>
        <v>2.7798773831018514E-5</v>
      </c>
      <c r="AE49" s="33">
        <f t="shared" si="157"/>
        <v>3.6180398078703684E-5</v>
      </c>
      <c r="AF49" s="33">
        <f t="shared" si="157"/>
        <v>1.9830246921296271E-5</v>
      </c>
      <c r="AG49" s="33">
        <f t="shared" si="157"/>
        <v>1.9463340891203716E-5</v>
      </c>
      <c r="AH49" s="33">
        <f t="shared" si="157"/>
        <v>5.5553455949074091E-5</v>
      </c>
      <c r="AI49" s="33">
        <f t="shared" si="157"/>
        <v>4.1150163761574096E-5</v>
      </c>
      <c r="AJ49" s="33">
        <f t="shared" si="157"/>
        <v>4.6208112870370347E-5</v>
      </c>
      <c r="AK49" s="33">
        <f t="shared" si="157"/>
        <v>3.698664650462959E-5</v>
      </c>
      <c r="AL49" s="33">
        <f t="shared" si="157"/>
        <v>4.2949525497685146E-5</v>
      </c>
      <c r="AM49" s="33">
        <f t="shared" si="157"/>
        <v>2.1386841770833354E-5</v>
      </c>
      <c r="AN49" s="33">
        <f t="shared" si="157"/>
        <v>3.8397581261574075E-5</v>
      </c>
      <c r="AO49" s="33">
        <f t="shared" si="157"/>
        <v>3.3333333333333321E-5</v>
      </c>
      <c r="AP49" s="33">
        <f t="shared" si="157"/>
        <v>3.4644518080357127E-5</v>
      </c>
      <c r="AQ49" s="33">
        <f t="shared" si="157"/>
        <v>1.9463340891203716E-5</v>
      </c>
      <c r="AR49" s="33">
        <f t="shared" si="158"/>
        <v>5.5553455949074091E-5</v>
      </c>
      <c r="AS49" s="15">
        <f t="shared" si="159"/>
        <v>29.822726358557549</v>
      </c>
      <c r="AT49" s="33">
        <f t="shared" ref="AT49:AV49" si="165">AT7/86400</f>
        <v>3.3088302834201386E-5</v>
      </c>
      <c r="AU49" s="33">
        <f t="shared" si="165"/>
        <v>1.9463340891203716E-5</v>
      </c>
      <c r="AV49" s="33">
        <f t="shared" si="165"/>
        <v>5.5553455949074091E-5</v>
      </c>
      <c r="AW49" s="15">
        <f t="shared" si="161"/>
        <v>37.780519207192725</v>
      </c>
    </row>
    <row r="50" spans="2:49" x14ac:dyDescent="0.35">
      <c r="B50" s="49" t="s">
        <v>21</v>
      </c>
      <c r="C50" s="48">
        <v>4.0635865457175926E-4</v>
      </c>
      <c r="D50" s="48">
        <v>1.4548899806712963E-4</v>
      </c>
      <c r="E50" s="48">
        <v>1.2241853531249995E-4</v>
      </c>
      <c r="F50" s="48">
        <v>6.742661879513888E-4</v>
      </c>
      <c r="G50" s="2"/>
      <c r="H50" s="14" t="s">
        <v>21</v>
      </c>
      <c r="I50" s="48">
        <v>3.8668430335648148E-5</v>
      </c>
      <c r="J50" s="48">
        <v>5.3094818171296301E-5</v>
      </c>
      <c r="K50" s="48">
        <v>5.8130721423611097E-5</v>
      </c>
      <c r="L50" s="48">
        <v>6.6079826990740742E-5</v>
      </c>
      <c r="M50" s="48">
        <v>6.2939342407407415E-5</v>
      </c>
      <c r="N50" s="48">
        <v>1.9463340891203716E-5</v>
      </c>
      <c r="O50" s="48">
        <v>6.1882191145833334E-5</v>
      </c>
      <c r="P50" s="48">
        <v>4.6099983206018514E-5</v>
      </c>
      <c r="Q50" s="48">
        <v>4.3779919375000001E-5</v>
      </c>
      <c r="R50" s="48">
        <v>5.5320399768518472E-5</v>
      </c>
      <c r="S50" s="48">
        <v>4.6388678923611161E-5</v>
      </c>
      <c r="T50" s="48">
        <v>7.0248593263888871E-5</v>
      </c>
      <c r="U50" s="48">
        <v>5.1965230555555626E-6</v>
      </c>
      <c r="V50" s="48">
        <v>3.514739229166662E-5</v>
      </c>
      <c r="W50" s="48">
        <v>1.1826026701388886E-5</v>
      </c>
      <c r="X50" s="48">
        <v>6.742661879513888E-4</v>
      </c>
      <c r="Y50" s="15"/>
      <c r="AA50" s="2" t="s">
        <v>14</v>
      </c>
      <c r="AB50" s="33">
        <f t="shared" si="157"/>
        <v>7.4448853611111147E-5</v>
      </c>
      <c r="AC50" s="33">
        <f t="shared" si="157"/>
        <v>5.8078231296296279E-5</v>
      </c>
      <c r="AD50" s="33">
        <f t="shared" si="157"/>
        <v>4.787100025462964E-5</v>
      </c>
      <c r="AE50" s="33">
        <f t="shared" si="157"/>
        <v>5.1465524479166683E-5</v>
      </c>
      <c r="AF50" s="33">
        <f t="shared" si="157"/>
        <v>4.2881813217592609E-5</v>
      </c>
      <c r="AG50" s="33">
        <f t="shared" si="157"/>
        <v>6.1882191145833334E-5</v>
      </c>
      <c r="AH50" s="33">
        <f t="shared" si="157"/>
        <v>9.5143612997685131E-5</v>
      </c>
      <c r="AI50" s="33">
        <f t="shared" si="157"/>
        <v>6.9890085671296293E-5</v>
      </c>
      <c r="AJ50" s="33">
        <f t="shared" si="157"/>
        <v>9.8110355254629636E-5</v>
      </c>
      <c r="AK50" s="33">
        <f t="shared" si="157"/>
        <v>8.0753443356481564E-5</v>
      </c>
      <c r="AL50" s="33">
        <f t="shared" si="157"/>
        <v>8.588120432870375E-5</v>
      </c>
      <c r="AM50" s="33">
        <f t="shared" si="157"/>
        <v>4.1958511805555558E-5</v>
      </c>
      <c r="AN50" s="33">
        <f t="shared" si="157"/>
        <v>7.4745947754629649E-5</v>
      </c>
      <c r="AO50" s="33">
        <f t="shared" si="157"/>
        <v>7.6921138819444496E-5</v>
      </c>
      <c r="AP50" s="33">
        <f t="shared" si="157"/>
        <v>6.8573708142361138E-5</v>
      </c>
      <c r="AQ50" s="33">
        <f t="shared" si="157"/>
        <v>4.1958511805555558E-5</v>
      </c>
      <c r="AR50" s="33">
        <f t="shared" si="158"/>
        <v>9.8110355254629636E-5</v>
      </c>
      <c r="AS50" s="15">
        <f t="shared" si="159"/>
        <v>26.874111226859675</v>
      </c>
      <c r="AT50" s="33">
        <f t="shared" ref="AT50:AV50" si="166">AT8/86400</f>
        <v>6.2756676746238442E-5</v>
      </c>
      <c r="AU50" s="33">
        <f t="shared" si="166"/>
        <v>4.1958511805555558E-5</v>
      </c>
      <c r="AV50" s="33">
        <f t="shared" si="166"/>
        <v>9.5143612997685131E-5</v>
      </c>
      <c r="AW50" s="15">
        <f t="shared" si="161"/>
        <v>29.513671233233218</v>
      </c>
    </row>
    <row r="51" spans="2:49" x14ac:dyDescent="0.35">
      <c r="B51" s="49" t="s">
        <v>22</v>
      </c>
      <c r="C51" s="48">
        <v>6.378180901967592E-4</v>
      </c>
      <c r="D51" s="48">
        <v>1.9750986814814819E-4</v>
      </c>
      <c r="E51" s="48">
        <v>1.9403213445601844E-4</v>
      </c>
      <c r="F51" s="48">
        <v>1.0293600928009258E-3</v>
      </c>
      <c r="G51" s="2"/>
      <c r="H51" s="14" t="s">
        <v>22</v>
      </c>
      <c r="I51" s="48">
        <v>6.843873351851852E-5</v>
      </c>
      <c r="J51" s="48">
        <v>7.5774754340277779E-5</v>
      </c>
      <c r="K51" s="48">
        <v>6.5570672719907392E-5</v>
      </c>
      <c r="L51" s="48">
        <v>1.0492987318287039E-4</v>
      </c>
      <c r="M51" s="48">
        <v>8.834089190972221E-5</v>
      </c>
      <c r="N51" s="48">
        <v>5.5553455949074091E-5</v>
      </c>
      <c r="O51" s="48">
        <v>9.5143612997685131E-5</v>
      </c>
      <c r="P51" s="48">
        <v>8.4066095578703729E-5</v>
      </c>
      <c r="Q51" s="48">
        <v>7.0137314189814813E-5</v>
      </c>
      <c r="R51" s="48">
        <v>7.4688208611111052E-5</v>
      </c>
      <c r="S51" s="48">
        <v>5.2684345347222301E-5</v>
      </c>
      <c r="T51" s="48">
        <v>9.558662971064809E-5</v>
      </c>
      <c r="U51" s="48">
        <v>2.7924750150462976E-5</v>
      </c>
      <c r="V51" s="48">
        <v>5.7490341817129621E-5</v>
      </c>
      <c r="W51" s="48">
        <v>1.3030412777777768E-5</v>
      </c>
      <c r="X51" s="48">
        <v>1.0293600928009258E-3</v>
      </c>
      <c r="Y51" s="15"/>
      <c r="AA51" s="2" t="s">
        <v>15</v>
      </c>
      <c r="AB51" s="33">
        <f t="shared" si="157"/>
        <v>6.6784244560185162E-5</v>
      </c>
      <c r="AC51" s="33">
        <f t="shared" si="157"/>
        <v>5.1761568819444469E-5</v>
      </c>
      <c r="AD51" s="33">
        <f t="shared" si="157"/>
        <v>4.5872176030092613E-5</v>
      </c>
      <c r="AE51" s="33">
        <f t="shared" si="157"/>
        <v>4.2101284965277777E-5</v>
      </c>
      <c r="AF51" s="33">
        <f t="shared" si="157"/>
        <v>3.5390946504629608E-5</v>
      </c>
      <c r="AG51" s="33">
        <f t="shared" si="157"/>
        <v>4.6099983206018514E-5</v>
      </c>
      <c r="AH51" s="33">
        <f t="shared" si="157"/>
        <v>8.4066095578703729E-5</v>
      </c>
      <c r="AI51" s="33">
        <f t="shared" si="157"/>
        <v>5.2523725532407358E-5</v>
      </c>
      <c r="AJ51" s="33">
        <f t="shared" si="157"/>
        <v>8.2237339386574053E-5</v>
      </c>
      <c r="AK51" s="33">
        <f t="shared" si="157"/>
        <v>7.5887608124999983E-5</v>
      </c>
      <c r="AL51" s="33">
        <f t="shared" si="157"/>
        <v>7.4593726377314751E-5</v>
      </c>
      <c r="AM51" s="33">
        <f t="shared" si="157"/>
        <v>6.1778785590277757E-5</v>
      </c>
      <c r="AN51" s="33">
        <f t="shared" si="157"/>
        <v>6.96061140509259E-5</v>
      </c>
      <c r="AO51" s="33">
        <f t="shared" si="157"/>
        <v>5.4522549768518501E-5</v>
      </c>
      <c r="AP51" s="33">
        <f t="shared" si="157"/>
        <v>6.0230439178240721E-5</v>
      </c>
      <c r="AQ51" s="33">
        <f t="shared" si="157"/>
        <v>3.5390946504629608E-5</v>
      </c>
      <c r="AR51" s="33">
        <f t="shared" si="158"/>
        <v>8.4066095578703729E-5</v>
      </c>
      <c r="AS51" s="15">
        <f t="shared" si="159"/>
        <v>25.854053752803193</v>
      </c>
      <c r="AT51" s="33">
        <f t="shared" ref="AT51:AV51" si="167">AT9/86400</f>
        <v>5.62012497902199E-5</v>
      </c>
      <c r="AU51" s="33">
        <f t="shared" si="167"/>
        <v>3.5390946504629608E-5</v>
      </c>
      <c r="AV51" s="33">
        <f t="shared" si="167"/>
        <v>8.4066095578703729E-5</v>
      </c>
      <c r="AW51" s="15">
        <f t="shared" si="161"/>
        <v>29.790872848160728</v>
      </c>
    </row>
    <row r="52" spans="2:49" x14ac:dyDescent="0.35">
      <c r="B52" s="49" t="s">
        <v>23</v>
      </c>
      <c r="C52" s="48">
        <v>4.5258513899305549E-4</v>
      </c>
      <c r="D52" s="48">
        <v>1.4424760645833341E-4</v>
      </c>
      <c r="E52" s="48">
        <v>1.5027531074074068E-4</v>
      </c>
      <c r="F52" s="48">
        <v>7.4710805619212963E-4</v>
      </c>
      <c r="G52" s="31"/>
      <c r="H52" s="14" t="s">
        <v>23</v>
      </c>
      <c r="I52" s="48">
        <v>4.7444780381944451E-5</v>
      </c>
      <c r="J52" s="48">
        <v>5.0122826909722227E-5</v>
      </c>
      <c r="K52" s="48">
        <v>3.4518560509259263E-5</v>
      </c>
      <c r="L52" s="48">
        <v>7.9931972789351843E-5</v>
      </c>
      <c r="M52" s="48">
        <v>7.7003023437499982E-5</v>
      </c>
      <c r="N52" s="48">
        <v>4.1150163761574096E-5</v>
      </c>
      <c r="O52" s="48">
        <v>6.9890085671296293E-5</v>
      </c>
      <c r="P52" s="48">
        <v>5.2523725532407358E-5</v>
      </c>
      <c r="Q52" s="48">
        <v>3.6355452685185236E-5</v>
      </c>
      <c r="R52" s="48">
        <v>5.5709614085648175E-5</v>
      </c>
      <c r="S52" s="48">
        <v>5.2182539687500001E-5</v>
      </c>
      <c r="T52" s="48">
        <v>7.9780276307870327E-5</v>
      </c>
      <c r="U52" s="48">
        <v>1.4840272523148161E-5</v>
      </c>
      <c r="V52" s="48">
        <v>4.2362423368055496E-5</v>
      </c>
      <c r="W52" s="48">
        <v>1.3292338541666691E-5</v>
      </c>
      <c r="X52" s="48">
        <v>7.4710805619212963E-4</v>
      </c>
      <c r="Y52" s="15"/>
      <c r="AA52" s="31" t="s">
        <v>0</v>
      </c>
      <c r="AB52" s="33">
        <f t="shared" si="157"/>
        <v>5.1422482581018498E-5</v>
      </c>
      <c r="AC52" s="33">
        <f t="shared" si="157"/>
        <v>3.8493900648148182E-5</v>
      </c>
      <c r="AD52" s="33">
        <f t="shared" si="157"/>
        <v>5.9158478206018463E-5</v>
      </c>
      <c r="AE52" s="33">
        <f t="shared" si="157"/>
        <v>5.7970101620370338E-5</v>
      </c>
      <c r="AF52" s="33">
        <f t="shared" si="157"/>
        <v>5.0874748043981461E-5</v>
      </c>
      <c r="AG52" s="33">
        <f t="shared" si="157"/>
        <v>4.3779919375000001E-5</v>
      </c>
      <c r="AH52" s="33">
        <f t="shared" si="157"/>
        <v>7.0137314189814813E-5</v>
      </c>
      <c r="AI52" s="33">
        <f t="shared" si="157"/>
        <v>3.6355452685185236E-5</v>
      </c>
      <c r="AJ52" s="33">
        <f t="shared" si="157"/>
        <v>5.5429579236111184E-5</v>
      </c>
      <c r="AK52" s="33">
        <f t="shared" si="157"/>
        <v>6.3324095069444415E-5</v>
      </c>
      <c r="AL52" s="33">
        <f t="shared" si="157"/>
        <v>5.1819307974537094E-5</v>
      </c>
      <c r="AM52" s="33">
        <f t="shared" si="157"/>
        <v>4.9046779201388922E-5</v>
      </c>
      <c r="AN52" s="33">
        <f t="shared" si="157"/>
        <v>4.8730263715277801E-5</v>
      </c>
      <c r="AO52" s="33">
        <f t="shared" si="157"/>
        <v>5.0894431840277788E-5</v>
      </c>
      <c r="AP52" s="33">
        <f t="shared" si="157"/>
        <v>5.1959775313326732E-5</v>
      </c>
      <c r="AQ52" s="33">
        <f t="shared" si="157"/>
        <v>3.6355452685185236E-5</v>
      </c>
      <c r="AR52" s="33">
        <f t="shared" si="158"/>
        <v>7.0137314189814813E-5</v>
      </c>
      <c r="AS52" s="15">
        <f t="shared" si="159"/>
        <v>17.483394197601456</v>
      </c>
      <c r="AT52" s="33">
        <f t="shared" ref="AT52:AV52" si="168">AT10/86400</f>
        <v>5.1247788854166667E-5</v>
      </c>
      <c r="AU52" s="33">
        <f t="shared" si="168"/>
        <v>3.6355452685185236E-5</v>
      </c>
      <c r="AV52" s="33">
        <f t="shared" si="168"/>
        <v>7.0137314189814813E-5</v>
      </c>
      <c r="AW52" s="15">
        <f t="shared" si="161"/>
        <v>23.241199018223782</v>
      </c>
    </row>
    <row r="53" spans="2:49" x14ac:dyDescent="0.35">
      <c r="B53" s="49" t="s">
        <v>24</v>
      </c>
      <c r="C53" s="48">
        <v>5.3877551020833339E-4</v>
      </c>
      <c r="D53" s="48">
        <v>1.7774418408564823E-4</v>
      </c>
      <c r="E53" s="48">
        <v>1.5212086378472214E-4</v>
      </c>
      <c r="F53" s="48">
        <v>8.6864055807870364E-4</v>
      </c>
      <c r="G53" s="31"/>
      <c r="H53" s="14" t="s">
        <v>24</v>
      </c>
      <c r="I53" s="48">
        <v>6.0166288738425923E-5</v>
      </c>
      <c r="J53" s="48">
        <v>4.3083900231481476E-5</v>
      </c>
      <c r="K53" s="48">
        <v>5.6689342395833324E-5</v>
      </c>
      <c r="L53" s="48">
        <v>7.7567817256944449E-5</v>
      </c>
      <c r="M53" s="48">
        <v>7.4712354074074082E-5</v>
      </c>
      <c r="N53" s="48">
        <v>4.6208112870370347E-5</v>
      </c>
      <c r="O53" s="48">
        <v>9.8110355254629636E-5</v>
      </c>
      <c r="P53" s="48">
        <v>8.2237339386574053E-5</v>
      </c>
      <c r="Q53" s="48">
        <v>5.5429579236111184E-5</v>
      </c>
      <c r="R53" s="48">
        <v>7.1017048796296269E-5</v>
      </c>
      <c r="S53" s="48">
        <v>5.1297556053240759E-5</v>
      </c>
      <c r="T53" s="48">
        <v>7.8513426979166649E-5</v>
      </c>
      <c r="U53" s="48">
        <v>1.8830309907407443E-5</v>
      </c>
      <c r="V53" s="48">
        <v>4.8688009155092509E-5</v>
      </c>
      <c r="W53" s="48">
        <v>6.0891177430555386E-6</v>
      </c>
      <c r="X53" s="48">
        <v>8.6864055807870364E-4</v>
      </c>
      <c r="Y53" s="15"/>
      <c r="AA53" s="31" t="s">
        <v>1</v>
      </c>
      <c r="AB53" s="33">
        <f t="shared" si="157"/>
        <v>6.719471738425929E-5</v>
      </c>
      <c r="AC53" s="33">
        <f t="shared" si="157"/>
        <v>6.3561875370370303E-5</v>
      </c>
      <c r="AD53" s="33">
        <f t="shared" si="157"/>
        <v>3.7687914664351909E-5</v>
      </c>
      <c r="AE53" s="33">
        <f t="shared" si="157"/>
        <v>3.5680954479166721E-5</v>
      </c>
      <c r="AF53" s="33">
        <f t="shared" si="157"/>
        <v>4.7949472997685186E-5</v>
      </c>
      <c r="AG53" s="33">
        <f t="shared" si="157"/>
        <v>5.5320399768518472E-5</v>
      </c>
      <c r="AH53" s="33">
        <f t="shared" si="157"/>
        <v>7.4688208611111052E-5</v>
      </c>
      <c r="AI53" s="33">
        <f t="shared" si="157"/>
        <v>5.5709614085648175E-5</v>
      </c>
      <c r="AJ53" s="33">
        <f t="shared" si="157"/>
        <v>7.1017048796296269E-5</v>
      </c>
      <c r="AK53" s="33">
        <f t="shared" si="157"/>
        <v>6.8395691608796354E-5</v>
      </c>
      <c r="AL53" s="33">
        <f t="shared" si="157"/>
        <v>6.4086776689814754E-5</v>
      </c>
      <c r="AM53" s="33">
        <f t="shared" si="157"/>
        <v>5.086083815972218E-5</v>
      </c>
      <c r="AN53" s="33">
        <f t="shared" si="157"/>
        <v>4.9548059965277766E-5</v>
      </c>
      <c r="AO53" s="33">
        <f t="shared" si="157"/>
        <v>5.1524313425925862E-5</v>
      </c>
      <c r="AP53" s="33">
        <f t="shared" si="157"/>
        <v>5.6658991857638867E-5</v>
      </c>
      <c r="AQ53" s="33">
        <f t="shared" si="157"/>
        <v>3.5680954479166721E-5</v>
      </c>
      <c r="AR53" s="33">
        <f t="shared" si="158"/>
        <v>7.4688208611111052E-5</v>
      </c>
      <c r="AS53" s="15">
        <f t="shared" si="159"/>
        <v>21.17853253643198</v>
      </c>
      <c r="AT53" s="33">
        <f t="shared" ref="AT53:AV53" si="169">AT11/86400</f>
        <v>5.652088188512731E-5</v>
      </c>
      <c r="AU53" s="33">
        <f t="shared" si="169"/>
        <v>3.5680954479166721E-5</v>
      </c>
      <c r="AV53" s="33">
        <f t="shared" si="169"/>
        <v>7.4688208611111052E-5</v>
      </c>
      <c r="AW53" s="15">
        <f t="shared" si="161"/>
        <v>21.797958240779032</v>
      </c>
    </row>
    <row r="54" spans="2:49" x14ac:dyDescent="0.35">
      <c r="B54" s="49" t="s">
        <v>25</v>
      </c>
      <c r="C54" s="48">
        <v>5.7111363063657404E-4</v>
      </c>
      <c r="D54" s="48">
        <v>1.9552574115740739E-4</v>
      </c>
      <c r="E54" s="48">
        <v>2.0277672797453701E-4</v>
      </c>
      <c r="F54" s="48">
        <v>9.694160997685185E-4</v>
      </c>
      <c r="G54" s="31"/>
      <c r="H54" s="14" t="s">
        <v>25</v>
      </c>
      <c r="I54" s="48">
        <v>5.8702863865740736E-5</v>
      </c>
      <c r="J54" s="48">
        <v>6.3840597962962971E-5</v>
      </c>
      <c r="K54" s="48">
        <v>5.8150667673611112E-5</v>
      </c>
      <c r="L54" s="48">
        <v>1.1156672546296293E-4</v>
      </c>
      <c r="M54" s="48">
        <v>8.5225077685185201E-5</v>
      </c>
      <c r="N54" s="48">
        <v>3.698664650462959E-5</v>
      </c>
      <c r="O54" s="48">
        <v>8.0753443356481564E-5</v>
      </c>
      <c r="P54" s="48">
        <v>7.5887608124999983E-5</v>
      </c>
      <c r="Q54" s="48">
        <v>6.3324095069444415E-5</v>
      </c>
      <c r="R54" s="48">
        <v>6.8395691608796354E-5</v>
      </c>
      <c r="S54" s="48">
        <v>6.3805954479166633E-5</v>
      </c>
      <c r="T54" s="48">
        <v>1.1391828336805553E-4</v>
      </c>
      <c r="U54" s="48">
        <v>2.379587637731487E-5</v>
      </c>
      <c r="V54" s="48">
        <v>5.5955530358796264E-5</v>
      </c>
      <c r="W54" s="48">
        <v>9.1070378703703471E-6</v>
      </c>
      <c r="X54" s="48">
        <v>9.694160997685185E-4</v>
      </c>
      <c r="Y54" s="15"/>
      <c r="AA54" s="31" t="s">
        <v>5</v>
      </c>
      <c r="AB54" s="33">
        <f t="shared" si="157"/>
        <v>4.9306080462962951E-5</v>
      </c>
      <c r="AC54" s="33">
        <f t="shared" si="157"/>
        <v>6.3331181238425967E-5</v>
      </c>
      <c r="AD54" s="33">
        <f t="shared" si="157"/>
        <v>3.8099437314814809E-5</v>
      </c>
      <c r="AE54" s="33">
        <f t="shared" si="157"/>
        <v>4.1583994710648104E-5</v>
      </c>
      <c r="AF54" s="33">
        <f t="shared" si="157"/>
        <v>4.1616276134259287E-5</v>
      </c>
      <c r="AG54" s="33">
        <f t="shared" si="157"/>
        <v>4.6388678923611161E-5</v>
      </c>
      <c r="AH54" s="33">
        <f t="shared" si="157"/>
        <v>5.2684345347222301E-5</v>
      </c>
      <c r="AI54" s="33">
        <f t="shared" si="157"/>
        <v>5.2182539687500001E-5</v>
      </c>
      <c r="AJ54" s="33">
        <f t="shared" si="157"/>
        <v>5.1297556053240759E-5</v>
      </c>
      <c r="AK54" s="33">
        <f t="shared" si="157"/>
        <v>6.3805954479166633E-5</v>
      </c>
      <c r="AL54" s="33">
        <f t="shared" si="157"/>
        <v>5.9682854618055579E-5</v>
      </c>
      <c r="AM54" s="33">
        <f t="shared" si="157"/>
        <v>5.2280171331018533E-5</v>
      </c>
      <c r="AN54" s="33">
        <f t="shared" si="157"/>
        <v>4.8794826574074032E-5</v>
      </c>
      <c r="AO54" s="33">
        <f t="shared" si="157"/>
        <v>5.3472747129629694E-5</v>
      </c>
      <c r="AP54" s="33">
        <f t="shared" si="157"/>
        <v>5.1037617428902133E-5</v>
      </c>
      <c r="AQ54" s="33">
        <f t="shared" si="157"/>
        <v>3.8099437314814809E-5</v>
      </c>
      <c r="AR54" s="33">
        <f t="shared" si="158"/>
        <v>6.3805954479166633E-5</v>
      </c>
      <c r="AS54" s="15">
        <f t="shared" si="159"/>
        <v>15.134462377662775</v>
      </c>
      <c r="AT54" s="33">
        <f t="shared" ref="AT54:AV54" si="170">AT12/86400</f>
        <v>5.1734142731481497E-5</v>
      </c>
      <c r="AU54" s="33">
        <f t="shared" si="170"/>
        <v>4.1583994710648104E-5</v>
      </c>
      <c r="AV54" s="33">
        <f t="shared" si="170"/>
        <v>6.3805954479166633E-5</v>
      </c>
      <c r="AW54" s="15">
        <f t="shared" si="161"/>
        <v>16.589264140430647</v>
      </c>
    </row>
    <row r="55" spans="2:49" x14ac:dyDescent="0.35">
      <c r="B55" s="51" t="s">
        <v>26</v>
      </c>
      <c r="C55" s="48">
        <v>5.3261001931712969E-4</v>
      </c>
      <c r="D55" s="48">
        <v>1.7558893928240743E-4</v>
      </c>
      <c r="E55" s="48">
        <v>1.9298941798611118E-4</v>
      </c>
      <c r="F55" s="48">
        <v>9.0118837658564833E-4</v>
      </c>
      <c r="G55" s="31"/>
      <c r="H55" s="25" t="s">
        <v>26</v>
      </c>
      <c r="I55" s="48">
        <v>4.8921852696759259E-5</v>
      </c>
      <c r="J55" s="48">
        <v>5.8342781562499999E-5</v>
      </c>
      <c r="K55" s="48">
        <v>5.2338960266203697E-5</v>
      </c>
      <c r="L55" s="48">
        <v>9.8497732430555553E-5</v>
      </c>
      <c r="M55" s="48">
        <v>7.1084236157407444E-5</v>
      </c>
      <c r="N55" s="48">
        <v>4.2949525497685146E-5</v>
      </c>
      <c r="O55" s="48">
        <v>8.588120432870375E-5</v>
      </c>
      <c r="P55" s="48">
        <v>7.4593726377314751E-5</v>
      </c>
      <c r="Q55" s="48">
        <v>5.1819307974537094E-5</v>
      </c>
      <c r="R55" s="48">
        <v>6.4086776689814754E-5</v>
      </c>
      <c r="S55" s="48">
        <v>5.9682854618055579E-5</v>
      </c>
      <c r="T55" s="48">
        <v>1.0465062568287041E-4</v>
      </c>
      <c r="U55" s="48">
        <v>2.4876123287036972E-5</v>
      </c>
      <c r="V55" s="48">
        <v>5.3783488703703681E-5</v>
      </c>
      <c r="W55" s="48">
        <v>9.6791803125001265E-6</v>
      </c>
      <c r="X55" s="48">
        <v>9.0118837658564822E-4</v>
      </c>
      <c r="Y55" s="15"/>
      <c r="AA55" s="31" t="s">
        <v>9</v>
      </c>
      <c r="AB55" s="33">
        <f t="shared" si="157"/>
        <v>7.3979591840277759E-5</v>
      </c>
      <c r="AC55" s="33">
        <f t="shared" si="157"/>
        <v>8.8615677743055543E-5</v>
      </c>
      <c r="AD55" s="33">
        <f t="shared" si="157"/>
        <v>4.7325102881944397E-5</v>
      </c>
      <c r="AE55" s="33">
        <f t="shared" si="157"/>
        <v>5.3252551018518558E-5</v>
      </c>
      <c r="AF55" s="33">
        <f t="shared" si="157"/>
        <v>4.4113756620370336E-5</v>
      </c>
      <c r="AG55" s="33">
        <f t="shared" si="157"/>
        <v>7.0248593263888871E-5</v>
      </c>
      <c r="AH55" s="33">
        <f t="shared" si="157"/>
        <v>9.558662971064809E-5</v>
      </c>
      <c r="AI55" s="33">
        <f t="shared" si="157"/>
        <v>7.9780276307870327E-5</v>
      </c>
      <c r="AJ55" s="33">
        <f t="shared" si="157"/>
        <v>7.8513426979166649E-5</v>
      </c>
      <c r="AK55" s="33">
        <f t="shared" si="157"/>
        <v>1.1391828336805553E-4</v>
      </c>
      <c r="AL55" s="33">
        <f t="shared" si="157"/>
        <v>1.0465062568287041E-4</v>
      </c>
      <c r="AM55" s="33">
        <f t="shared" si="157"/>
        <v>8.0162929375000009E-5</v>
      </c>
      <c r="AN55" s="33">
        <f t="shared" si="157"/>
        <v>1.1186696900462967E-4</v>
      </c>
      <c r="AO55" s="33">
        <f t="shared" si="157"/>
        <v>9.129083732638881E-5</v>
      </c>
      <c r="AP55" s="33">
        <f t="shared" si="157"/>
        <v>8.0950375080191775E-5</v>
      </c>
      <c r="AQ55" s="33">
        <f t="shared" si="157"/>
        <v>4.4113756620370336E-5</v>
      </c>
      <c r="AR55" s="33">
        <f t="shared" si="158"/>
        <v>1.1391828336805553E-4</v>
      </c>
      <c r="AS55" s="15">
        <f t="shared" si="159"/>
        <v>27.43108952944792</v>
      </c>
      <c r="AT55" s="33">
        <f t="shared" ref="AT55:AV55" si="171">AT13/86400</f>
        <v>7.820983717592591E-5</v>
      </c>
      <c r="AU55" s="33">
        <f t="shared" si="171"/>
        <v>4.4113756620370336E-5</v>
      </c>
      <c r="AV55" s="33">
        <f t="shared" si="171"/>
        <v>1.1391828336805553E-4</v>
      </c>
      <c r="AW55" s="15">
        <f t="shared" si="161"/>
        <v>28.755152961256591</v>
      </c>
    </row>
    <row r="56" spans="2:49" x14ac:dyDescent="0.35">
      <c r="B56" s="51" t="s">
        <v>27</v>
      </c>
      <c r="C56" s="48">
        <v>3.1728814982638886E-4</v>
      </c>
      <c r="D56" s="48">
        <v>1.5218778869212964E-4</v>
      </c>
      <c r="E56" s="48">
        <v>1.4882710800925925E-4</v>
      </c>
      <c r="F56" s="48">
        <v>6.1830304652777778E-4</v>
      </c>
      <c r="G56" s="31"/>
      <c r="H56" s="25" t="s">
        <v>27</v>
      </c>
      <c r="I56" s="48">
        <v>3.5731082557870371E-5</v>
      </c>
      <c r="J56" s="48">
        <v>4.2252456527777782E-5</v>
      </c>
      <c r="K56" s="48">
        <v>2.4927301168981471E-5</v>
      </c>
      <c r="L56" s="48">
        <v>3.9211440752314814E-5</v>
      </c>
      <c r="M56" s="48">
        <v>5.0041729652777777E-5</v>
      </c>
      <c r="N56" s="48">
        <v>2.1386841770833354E-5</v>
      </c>
      <c r="O56" s="48">
        <v>4.1958511805555558E-5</v>
      </c>
      <c r="P56" s="48">
        <v>6.1778785590277757E-5</v>
      </c>
      <c r="Q56" s="48">
        <v>4.9046779201388922E-5</v>
      </c>
      <c r="R56" s="48">
        <v>5.086083815972218E-5</v>
      </c>
      <c r="S56" s="48">
        <v>5.2280171331018533E-5</v>
      </c>
      <c r="T56" s="48">
        <v>8.0162929375000009E-5</v>
      </c>
      <c r="U56" s="48">
        <v>1.1866969004629671E-5</v>
      </c>
      <c r="V56" s="48">
        <v>4.5427059710648139E-5</v>
      </c>
      <c r="W56" s="48">
        <v>1.1370149918981439E-5</v>
      </c>
      <c r="X56" s="48">
        <v>6.1830304652777778E-4</v>
      </c>
      <c r="Y56" s="15"/>
      <c r="AA56" s="31" t="s">
        <v>10</v>
      </c>
      <c r="AB56" s="33">
        <f t="shared" si="157"/>
        <v>1.757369613425932E-5</v>
      </c>
      <c r="AC56" s="33">
        <f t="shared" si="157"/>
        <v>1.6590293530092609E-5</v>
      </c>
      <c r="AD56" s="33">
        <f t="shared" si="157"/>
        <v>1.3395481643518562E-5</v>
      </c>
      <c r="AE56" s="33">
        <f t="shared" si="157"/>
        <v>5.6335034027777666E-6</v>
      </c>
      <c r="AF56" s="33">
        <f t="shared" si="157"/>
        <v>2.0503170405092618E-5</v>
      </c>
      <c r="AG56" s="33">
        <f t="shared" si="157"/>
        <v>5.1965230555555626E-6</v>
      </c>
      <c r="AH56" s="33">
        <f t="shared" si="157"/>
        <v>2.7924750150462976E-5</v>
      </c>
      <c r="AI56" s="33">
        <f t="shared" si="157"/>
        <v>1.4840272523148161E-5</v>
      </c>
      <c r="AJ56" s="33">
        <f t="shared" si="157"/>
        <v>1.8830309907407443E-5</v>
      </c>
      <c r="AK56" s="33">
        <f t="shared" si="157"/>
        <v>2.379587637731487E-5</v>
      </c>
      <c r="AL56" s="33">
        <f t="shared" si="157"/>
        <v>2.4876123287036972E-5</v>
      </c>
      <c r="AM56" s="33">
        <f t="shared" si="157"/>
        <v>1.1866969004629671E-5</v>
      </c>
      <c r="AN56" s="33">
        <f t="shared" si="157"/>
        <v>4.0480389687499905E-5</v>
      </c>
      <c r="AO56" s="33">
        <f t="shared" si="157"/>
        <v>2.815150751157413E-5</v>
      </c>
      <c r="AP56" s="33">
        <f t="shared" si="157"/>
        <v>1.9261347615740752E-5</v>
      </c>
      <c r="AQ56" s="33">
        <f t="shared" si="157"/>
        <v>5.1965230555555626E-6</v>
      </c>
      <c r="AR56" s="33">
        <f t="shared" si="158"/>
        <v>4.0480389687499905E-5</v>
      </c>
      <c r="AS56" s="15">
        <f t="shared" si="159"/>
        <v>49.048706626252326</v>
      </c>
      <c r="AT56" s="33">
        <f t="shared" ref="AT56:AV56" si="172">AT14/86400</f>
        <v>1.579391980613428E-5</v>
      </c>
      <c r="AU56" s="33">
        <f t="shared" si="172"/>
        <v>5.1965230555555626E-6</v>
      </c>
      <c r="AV56" s="33">
        <f t="shared" si="172"/>
        <v>2.7924750150462976E-5</v>
      </c>
      <c r="AW56" s="15">
        <f t="shared" si="161"/>
        <v>51.652684500481158</v>
      </c>
    </row>
    <row r="57" spans="2:49" x14ac:dyDescent="0.35">
      <c r="B57" s="51" t="s">
        <v>28</v>
      </c>
      <c r="C57" s="48">
        <v>4.8276643990740746E-4</v>
      </c>
      <c r="D57" s="48">
        <v>1.470731502546296E-4</v>
      </c>
      <c r="E57" s="48">
        <v>2.2344839170138894E-4</v>
      </c>
      <c r="F57" s="48">
        <v>8.5328798186342584E-4</v>
      </c>
      <c r="G57" s="31"/>
      <c r="H57" s="25" t="s">
        <v>28</v>
      </c>
      <c r="I57" s="48">
        <v>4.3529016550925923E-5</v>
      </c>
      <c r="J57" s="48">
        <v>5.3649113958333344E-5</v>
      </c>
      <c r="K57" s="48">
        <v>5.0457713958333326E-5</v>
      </c>
      <c r="L57" s="48">
        <v>7.8474846724537037E-5</v>
      </c>
      <c r="M57" s="48">
        <v>7.3906105648148169E-5</v>
      </c>
      <c r="N57" s="48">
        <v>3.8397581261574075E-5</v>
      </c>
      <c r="O57" s="48">
        <v>7.4745947754629649E-5</v>
      </c>
      <c r="P57" s="48">
        <v>6.96061140509259E-5</v>
      </c>
      <c r="Q57" s="48">
        <v>4.8730263715277801E-5</v>
      </c>
      <c r="R57" s="48">
        <v>4.9548059965277766E-5</v>
      </c>
      <c r="S57" s="48">
        <v>4.8794826574074032E-5</v>
      </c>
      <c r="T57" s="48">
        <v>1.1186696900462967E-4</v>
      </c>
      <c r="U57" s="48">
        <v>4.0480389687499905E-5</v>
      </c>
      <c r="V57" s="48">
        <v>5.8704963472222372E-5</v>
      </c>
      <c r="W57" s="48">
        <v>1.2396069537036985E-5</v>
      </c>
      <c r="X57" s="48">
        <v>8.5328798186342606E-4</v>
      </c>
      <c r="Y57" s="15"/>
      <c r="AA57" s="31" t="s">
        <v>11</v>
      </c>
      <c r="AB57" s="33">
        <f t="shared" si="157"/>
        <v>4.26650289814815E-5</v>
      </c>
      <c r="AC57" s="33">
        <f t="shared" si="157"/>
        <v>3.8832199548611132E-5</v>
      </c>
      <c r="AD57" s="33">
        <f t="shared" si="157"/>
        <v>3.1746031747685126E-5</v>
      </c>
      <c r="AE57" s="33">
        <f t="shared" si="157"/>
        <v>2.6029856388888861E-5</v>
      </c>
      <c r="AF57" s="33">
        <f t="shared" si="157"/>
        <v>2.8782963796296305E-5</v>
      </c>
      <c r="AG57" s="33">
        <f t="shared" si="157"/>
        <v>3.514739229166662E-5</v>
      </c>
      <c r="AH57" s="33">
        <f t="shared" si="157"/>
        <v>5.7490341817129621E-5</v>
      </c>
      <c r="AI57" s="33">
        <f t="shared" si="157"/>
        <v>4.2362423368055496E-5</v>
      </c>
      <c r="AJ57" s="33">
        <f t="shared" si="157"/>
        <v>4.8688009155092509E-5</v>
      </c>
      <c r="AK57" s="33">
        <f t="shared" si="157"/>
        <v>5.5955530358796264E-5</v>
      </c>
      <c r="AL57" s="33">
        <f t="shared" si="157"/>
        <v>5.3783488703703681E-5</v>
      </c>
      <c r="AM57" s="33">
        <f t="shared" si="157"/>
        <v>4.5427059710648139E-5</v>
      </c>
      <c r="AN57" s="33">
        <f t="shared" si="157"/>
        <v>5.8704963472222372E-5</v>
      </c>
      <c r="AO57" s="33">
        <f t="shared" si="157"/>
        <v>5.3279583437499941E-5</v>
      </c>
      <c r="AP57" s="33">
        <f t="shared" si="157"/>
        <v>4.4206776626984114E-5</v>
      </c>
      <c r="AQ57" s="33">
        <f t="shared" si="157"/>
        <v>2.6029856388888861E-5</v>
      </c>
      <c r="AR57" s="33">
        <f t="shared" si="158"/>
        <v>5.8704963472222372E-5</v>
      </c>
      <c r="AS57" s="15">
        <f t="shared" si="159"/>
        <v>24.784674777197143</v>
      </c>
      <c r="AT57" s="33">
        <f t="shared" ref="AT57:AV57" si="173">AT15/86400</f>
        <v>4.1253470910011553E-5</v>
      </c>
      <c r="AU57" s="33">
        <f t="shared" si="173"/>
        <v>2.6029856388888861E-5</v>
      </c>
      <c r="AV57" s="33">
        <f t="shared" si="173"/>
        <v>5.7490341817129621E-5</v>
      </c>
      <c r="AW57" s="15">
        <f t="shared" si="161"/>
        <v>27.923135694895624</v>
      </c>
    </row>
    <row r="58" spans="2:49" x14ac:dyDescent="0.35">
      <c r="B58" s="51" t="s">
        <v>29</v>
      </c>
      <c r="C58" s="48">
        <v>4.7995296884259259E-4</v>
      </c>
      <c r="D58" s="48">
        <v>1.5589149239583335E-4</v>
      </c>
      <c r="E58" s="48">
        <v>1.7829847988425919E-4</v>
      </c>
      <c r="F58" s="48">
        <v>8.1414294112268511E-4</v>
      </c>
      <c r="G58" s="12"/>
      <c r="H58" s="25" t="s">
        <v>29</v>
      </c>
      <c r="I58" s="48">
        <v>5.2406147638888886E-5</v>
      </c>
      <c r="J58" s="48">
        <v>6.5675652974537028E-5</v>
      </c>
      <c r="K58" s="48">
        <v>3.7456958101851859E-5</v>
      </c>
      <c r="L58" s="48">
        <v>9.1374821527777768E-5</v>
      </c>
      <c r="M58" s="48">
        <v>6.826236667824074E-5</v>
      </c>
      <c r="N58" s="48">
        <v>3.3333333333333321E-5</v>
      </c>
      <c r="O58" s="48">
        <v>7.6921138819444496E-5</v>
      </c>
      <c r="P58" s="48">
        <v>5.4522549768518501E-5</v>
      </c>
      <c r="Q58" s="48">
        <v>5.0894431840277788E-5</v>
      </c>
      <c r="R58" s="48">
        <v>5.1524313425925862E-5</v>
      </c>
      <c r="S58" s="48">
        <v>5.3472747129629694E-5</v>
      </c>
      <c r="T58" s="48">
        <v>9.129083732638881E-5</v>
      </c>
      <c r="U58" s="48">
        <v>2.815150751157413E-5</v>
      </c>
      <c r="V58" s="48">
        <v>5.3279583437499941E-5</v>
      </c>
      <c r="W58" s="48">
        <v>5.5765516087963117E-6</v>
      </c>
      <c r="X58" s="48">
        <v>8.1414294112268511E-4</v>
      </c>
      <c r="Y58" s="15"/>
      <c r="AA58" s="12" t="s">
        <v>12</v>
      </c>
      <c r="AB58" s="33">
        <f t="shared" si="157"/>
        <v>8.5999832060184104E-6</v>
      </c>
      <c r="AC58" s="33">
        <f t="shared" si="157"/>
        <v>1.8998540775462957E-5</v>
      </c>
      <c r="AD58" s="33">
        <f t="shared" si="157"/>
        <v>7.9785000462963119E-6</v>
      </c>
      <c r="AE58" s="33">
        <f t="shared" si="157"/>
        <v>1.1652284363425913E-5</v>
      </c>
      <c r="AF58" s="33">
        <f t="shared" si="157"/>
        <v>5.6773326620370754E-6</v>
      </c>
      <c r="AG58" s="33">
        <f t="shared" si="157"/>
        <v>1.1826026701388886E-5</v>
      </c>
      <c r="AH58" s="33">
        <f t="shared" si="157"/>
        <v>1.3030412777777768E-5</v>
      </c>
      <c r="AI58" s="33">
        <f t="shared" si="157"/>
        <v>1.3292338541666691E-5</v>
      </c>
      <c r="AJ58" s="33">
        <f t="shared" si="157"/>
        <v>6.0891177430555386E-6</v>
      </c>
      <c r="AK58" s="33">
        <f t="shared" si="157"/>
        <v>9.1070378703703471E-6</v>
      </c>
      <c r="AL58" s="33">
        <f t="shared" si="157"/>
        <v>9.6791803125001265E-6</v>
      </c>
      <c r="AM58" s="33">
        <f t="shared" si="157"/>
        <v>1.1370149918981439E-5</v>
      </c>
      <c r="AN58" s="33">
        <f t="shared" si="157"/>
        <v>1.2396069537036985E-5</v>
      </c>
      <c r="AO58" s="33">
        <f t="shared" si="157"/>
        <v>5.5765516087963117E-6</v>
      </c>
      <c r="AP58" s="33">
        <f t="shared" si="157"/>
        <v>1.0376680433201054E-5</v>
      </c>
      <c r="AQ58" s="33">
        <f t="shared" si="157"/>
        <v>5.5765516087963117E-6</v>
      </c>
      <c r="AR58" s="33">
        <f t="shared" si="158"/>
        <v>1.8998540775462957E-5</v>
      </c>
      <c r="AS58" s="15">
        <f t="shared" si="159"/>
        <v>35.17449127477834</v>
      </c>
      <c r="AT58" s="33">
        <f t="shared" ref="AT58:AV58" si="174">AT16/86400</f>
        <v>1.1869265451388885E-5</v>
      </c>
      <c r="AU58" s="33">
        <f t="shared" si="174"/>
        <v>5.6773326620370754E-6</v>
      </c>
      <c r="AV58" s="33">
        <f t="shared" si="174"/>
        <v>1.8998540775462957E-5</v>
      </c>
      <c r="AW58" s="15">
        <f t="shared" si="161"/>
        <v>31.918387503808816</v>
      </c>
    </row>
    <row r="59" spans="2:49" x14ac:dyDescent="0.35">
      <c r="B59" s="41" t="s">
        <v>36</v>
      </c>
      <c r="C59" s="46">
        <v>4.5600865787285059E-4</v>
      </c>
      <c r="D59" s="46">
        <v>1.5965638459986776E-4</v>
      </c>
      <c r="E59" s="46">
        <v>1.547951797561177E-4</v>
      </c>
      <c r="F59" s="46">
        <v>7.7046022222883607E-4</v>
      </c>
      <c r="G59" s="18"/>
      <c r="H59" s="12" t="s">
        <v>36</v>
      </c>
      <c r="I59" s="46">
        <v>4.8793476827050275E-5</v>
      </c>
      <c r="J59" s="46">
        <v>5.1905354292328038E-5</v>
      </c>
      <c r="K59" s="46">
        <v>4.7951516365740729E-5</v>
      </c>
      <c r="L59" s="46">
        <v>7.6899599125330683E-5</v>
      </c>
      <c r="M59" s="46">
        <v>6.7010045861441811E-5</v>
      </c>
      <c r="N59" s="46">
        <v>3.4644518080357127E-5</v>
      </c>
      <c r="O59" s="46">
        <v>6.8573708142361138E-5</v>
      </c>
      <c r="P59" s="46">
        <v>6.0230439178240721E-5</v>
      </c>
      <c r="Q59" s="46">
        <v>5.1959775313326732E-5</v>
      </c>
      <c r="R59" s="46">
        <v>5.6658991857638867E-5</v>
      </c>
      <c r="S59" s="46">
        <v>5.1037617428902133E-5</v>
      </c>
      <c r="T59" s="46">
        <v>8.0950375080191775E-5</v>
      </c>
      <c r="U59" s="46">
        <v>1.9261347615740752E-5</v>
      </c>
      <c r="V59" s="46">
        <v>4.4206776626984114E-5</v>
      </c>
      <c r="W59" s="46">
        <v>1.0376680433201054E-5</v>
      </c>
      <c r="X59" s="46">
        <v>7.7046022222883607E-4</v>
      </c>
      <c r="Y59" s="34"/>
      <c r="AA59" s="18" t="s">
        <v>32</v>
      </c>
      <c r="AB59" s="17">
        <f t="shared" si="157"/>
        <v>7.7372344000000001E-4</v>
      </c>
      <c r="AC59" s="17">
        <f t="shared" si="157"/>
        <v>6.7144563072916671E-4</v>
      </c>
      <c r="AD59" s="17">
        <f t="shared" si="157"/>
        <v>6.6379440665509262E-4</v>
      </c>
      <c r="AE59" s="17">
        <f t="shared" si="157"/>
        <v>6.5216941714120371E-4</v>
      </c>
      <c r="AF59" s="17">
        <f t="shared" si="157"/>
        <v>5.4959687578703714E-4</v>
      </c>
      <c r="AG59" s="17">
        <f t="shared" si="157"/>
        <v>6.742661879513888E-4</v>
      </c>
      <c r="AH59" s="17">
        <f t="shared" si="157"/>
        <v>1.0293600928009258E-3</v>
      </c>
      <c r="AI59" s="17">
        <f t="shared" si="157"/>
        <v>7.4710805619212963E-4</v>
      </c>
      <c r="AJ59" s="17">
        <f t="shared" si="157"/>
        <v>8.6864055807870364E-4</v>
      </c>
      <c r="AK59" s="17">
        <f t="shared" si="157"/>
        <v>9.694160997685185E-4</v>
      </c>
      <c r="AL59" s="17">
        <f t="shared" si="157"/>
        <v>9.0118837658564822E-4</v>
      </c>
      <c r="AM59" s="17">
        <f t="shared" si="157"/>
        <v>6.1830304652777778E-4</v>
      </c>
      <c r="AN59" s="17">
        <f t="shared" si="157"/>
        <v>8.5328798186342606E-4</v>
      </c>
      <c r="AO59" s="17">
        <f t="shared" si="157"/>
        <v>8.1414294112268511E-4</v>
      </c>
      <c r="AP59" s="17">
        <f t="shared" si="157"/>
        <v>7.7046022222883607E-4</v>
      </c>
      <c r="AQ59" s="17">
        <f t="shared" si="157"/>
        <v>5.4959687578703714E-4</v>
      </c>
      <c r="AR59" s="17">
        <f t="shared" si="158"/>
        <v>1.0293600928009258E-3</v>
      </c>
      <c r="AS59" s="34">
        <f t="shared" si="159"/>
        <v>18.321036891955632</v>
      </c>
      <c r="AT59" s="17">
        <f t="shared" ref="AT59:AV59" si="175">AT17/86400</f>
        <v>7.389581758622685E-4</v>
      </c>
      <c r="AU59" s="17">
        <f t="shared" si="175"/>
        <v>5.4959687578703714E-4</v>
      </c>
      <c r="AV59" s="17">
        <f t="shared" si="175"/>
        <v>1.0293600928009258E-3</v>
      </c>
      <c r="AW59" s="34">
        <f t="shared" si="161"/>
        <v>23.113209866134714</v>
      </c>
    </row>
    <row r="60" spans="2:49" x14ac:dyDescent="0.35">
      <c r="B60" s="41" t="s">
        <v>37</v>
      </c>
      <c r="C60" s="46">
        <v>3.1007915512731485E-4</v>
      </c>
      <c r="D60" s="46">
        <v>1.3494583018518519E-4</v>
      </c>
      <c r="E60" s="46">
        <v>9.6568195173611106E-5</v>
      </c>
      <c r="F60" s="46">
        <v>5.4959687578703714E-4</v>
      </c>
      <c r="G60" s="1" t="s">
        <v>62</v>
      </c>
      <c r="H60" s="2" t="s">
        <v>37</v>
      </c>
      <c r="I60" s="46">
        <v>3.0520912071759263E-5</v>
      </c>
      <c r="J60" s="46">
        <v>3.4223041064814818E-5</v>
      </c>
      <c r="K60" s="46">
        <v>2.4927301168981471E-5</v>
      </c>
      <c r="L60" s="46">
        <v>3.9211440752314814E-5</v>
      </c>
      <c r="M60" s="46">
        <v>4.6157722349537064E-5</v>
      </c>
      <c r="N60" s="46">
        <v>1.9463340891203716E-5</v>
      </c>
      <c r="O60" s="46">
        <v>4.1958511805555558E-5</v>
      </c>
      <c r="P60" s="46">
        <v>3.5390946504629608E-5</v>
      </c>
      <c r="Q60" s="46">
        <v>3.6355452685185236E-5</v>
      </c>
      <c r="R60" s="46">
        <v>3.5680954479166721E-5</v>
      </c>
      <c r="S60" s="46">
        <v>3.8099437314814809E-5</v>
      </c>
      <c r="T60" s="46">
        <v>4.4113756620370336E-5</v>
      </c>
      <c r="U60" s="46">
        <v>5.1965230555555626E-6</v>
      </c>
      <c r="V60" s="46">
        <v>2.6029856388888861E-5</v>
      </c>
      <c r="W60" s="46">
        <v>5.5765516087963117E-6</v>
      </c>
      <c r="X60" s="46">
        <v>5.4959687578703714E-4</v>
      </c>
      <c r="Y60" s="1" t="s">
        <v>62</v>
      </c>
      <c r="AE60" s="3"/>
      <c r="AI60" s="3"/>
      <c r="AJ60" s="3"/>
      <c r="AK60" s="3"/>
      <c r="AL60" s="3"/>
      <c r="AM60" s="3"/>
      <c r="AN60" s="3"/>
      <c r="AO60" s="3"/>
    </row>
    <row r="61" spans="2:49" x14ac:dyDescent="0.35">
      <c r="B61" s="41" t="s">
        <v>38</v>
      </c>
      <c r="C61" s="46">
        <v>6.378180901967592E-4</v>
      </c>
      <c r="D61" s="46">
        <v>1.9750986814814819E-4</v>
      </c>
      <c r="E61" s="46">
        <v>2.2344839170138894E-4</v>
      </c>
      <c r="F61" s="46">
        <v>1.0293600928009258E-3</v>
      </c>
      <c r="G61" s="1" t="s">
        <v>63</v>
      </c>
      <c r="H61" s="12" t="s">
        <v>38</v>
      </c>
      <c r="I61" s="46">
        <v>6.843873351851852E-5</v>
      </c>
      <c r="J61" s="46">
        <v>7.5774754340277779E-5</v>
      </c>
      <c r="K61" s="46">
        <v>6.5570672719907392E-5</v>
      </c>
      <c r="L61" s="46">
        <v>1.1156672546296293E-4</v>
      </c>
      <c r="M61" s="46">
        <v>8.834089190972221E-5</v>
      </c>
      <c r="N61" s="46">
        <v>5.5553455949074091E-5</v>
      </c>
      <c r="O61" s="46">
        <v>9.8110355254629636E-5</v>
      </c>
      <c r="P61" s="46">
        <v>8.4066095578703729E-5</v>
      </c>
      <c r="Q61" s="46">
        <v>7.0137314189814813E-5</v>
      </c>
      <c r="R61" s="46">
        <v>7.4688208611111052E-5</v>
      </c>
      <c r="S61" s="46">
        <v>6.3805954479166633E-5</v>
      </c>
      <c r="T61" s="46">
        <v>1.1391828336805553E-4</v>
      </c>
      <c r="U61" s="46">
        <v>4.0480389687499905E-5</v>
      </c>
      <c r="V61" s="46">
        <v>5.8704963472222372E-5</v>
      </c>
      <c r="W61" s="46">
        <v>1.8998540775462957E-5</v>
      </c>
      <c r="X61" s="46">
        <v>1.0293600928009258E-3</v>
      </c>
      <c r="Y61" s="1" t="s">
        <v>63</v>
      </c>
      <c r="AA61" s="30"/>
      <c r="AE61" s="3"/>
      <c r="AI61" s="3"/>
      <c r="AJ61" s="3"/>
      <c r="AK61" s="3"/>
      <c r="AL61" s="3"/>
      <c r="AM61" s="3"/>
      <c r="AN61" s="3"/>
      <c r="AO61" s="3"/>
    </row>
    <row r="62" spans="2:49" x14ac:dyDescent="0.35">
      <c r="B62" s="41" t="s">
        <v>51</v>
      </c>
      <c r="C62" s="45">
        <v>20.908174198998793</v>
      </c>
      <c r="D62" s="45">
        <v>13.051206976273216</v>
      </c>
      <c r="E62" s="45">
        <v>26.172562477265622</v>
      </c>
      <c r="F62" s="45">
        <v>18.321036891955632</v>
      </c>
      <c r="H62" s="12" t="s">
        <v>39</v>
      </c>
      <c r="I62" s="15">
        <v>23.122151209286347</v>
      </c>
      <c r="J62" s="15">
        <v>22.271141147487061</v>
      </c>
      <c r="K62" s="15">
        <v>26.955377827506062</v>
      </c>
      <c r="L62" s="15">
        <v>26.718957018101939</v>
      </c>
      <c r="M62" s="15">
        <v>18.893230936430079</v>
      </c>
      <c r="N62" s="15">
        <v>29.822726358557549</v>
      </c>
      <c r="O62" s="15">
        <v>26.874111226859675</v>
      </c>
      <c r="P62" s="15">
        <v>25.854053752803193</v>
      </c>
      <c r="Q62" s="15">
        <v>17.483394197601456</v>
      </c>
      <c r="R62" s="15">
        <v>21.17853253643198</v>
      </c>
      <c r="S62" s="15">
        <v>15.134462377662775</v>
      </c>
      <c r="T62" s="15">
        <v>27.43108952944792</v>
      </c>
      <c r="U62" s="15">
        <v>49.048706626252326</v>
      </c>
      <c r="V62" s="15">
        <v>24.784674777197143</v>
      </c>
      <c r="W62" s="15">
        <v>35.17449127477834</v>
      </c>
      <c r="X62" s="34">
        <v>18.321036891955632</v>
      </c>
      <c r="AA62" s="2" t="s">
        <v>34</v>
      </c>
      <c r="AB62" s="14" t="s">
        <v>16</v>
      </c>
      <c r="AC62" s="14" t="s">
        <v>17</v>
      </c>
      <c r="AD62" s="14" t="s">
        <v>18</v>
      </c>
      <c r="AE62" s="14" t="s">
        <v>19</v>
      </c>
      <c r="AF62" s="14" t="s">
        <v>20</v>
      </c>
      <c r="AG62" s="14" t="s">
        <v>21</v>
      </c>
      <c r="AH62" s="14" t="s">
        <v>22</v>
      </c>
      <c r="AI62" s="14" t="s">
        <v>23</v>
      </c>
      <c r="AJ62" s="14" t="s">
        <v>24</v>
      </c>
      <c r="AK62" s="14" t="s">
        <v>25</v>
      </c>
      <c r="AL62" s="25" t="s">
        <v>26</v>
      </c>
      <c r="AM62" s="25" t="s">
        <v>27</v>
      </c>
      <c r="AN62" s="25" t="s">
        <v>28</v>
      </c>
      <c r="AO62" s="25" t="s">
        <v>29</v>
      </c>
      <c r="AP62" s="25"/>
    </row>
    <row r="63" spans="2:49" x14ac:dyDescent="0.35">
      <c r="AA63" s="2" t="s">
        <v>4</v>
      </c>
      <c r="AB63" s="26">
        <f>AB2-$AP2</f>
        <v>-0.27289925485714361</v>
      </c>
      <c r="AC63" s="26">
        <f t="shared" ref="AC63:AO63" si="176">AC2-$AP2</f>
        <v>-1.5787495948571433</v>
      </c>
      <c r="AD63" s="26">
        <f t="shared" si="176"/>
        <v>1.5297311301428564</v>
      </c>
      <c r="AE63" s="26">
        <f t="shared" si="176"/>
        <v>-0.63208292885714368</v>
      </c>
      <c r="AF63" s="26">
        <f t="shared" si="176"/>
        <v>-0.33058632985714365</v>
      </c>
      <c r="AG63" s="26">
        <f t="shared" si="176"/>
        <v>-0.87480401685714337</v>
      </c>
      <c r="AH63" s="26">
        <f t="shared" si="176"/>
        <v>1.697350178142857</v>
      </c>
      <c r="AI63" s="26">
        <f t="shared" si="176"/>
        <v>-0.11652737285714299</v>
      </c>
      <c r="AJ63" s="26">
        <f t="shared" si="176"/>
        <v>0.98261094914285607</v>
      </c>
      <c r="AK63" s="26">
        <f t="shared" si="176"/>
        <v>0.85617104014285594</v>
      </c>
      <c r="AL63" s="26">
        <f t="shared" si="176"/>
        <v>1.1091675142856694E-2</v>
      </c>
      <c r="AM63" s="26">
        <f t="shared" si="176"/>
        <v>-1.1285908648571432</v>
      </c>
      <c r="AN63" s="26">
        <f t="shared" si="176"/>
        <v>-0.45484936785714369</v>
      </c>
      <c r="AO63" s="26">
        <f t="shared" si="176"/>
        <v>0.31213475814285641</v>
      </c>
      <c r="AP63" s="26"/>
    </row>
    <row r="64" spans="2:49" x14ac:dyDescent="0.35">
      <c r="B64" s="36" t="s">
        <v>55</v>
      </c>
      <c r="C64" s="12">
        <v>1</v>
      </c>
      <c r="D64" s="12">
        <v>2</v>
      </c>
      <c r="E64" s="12">
        <v>3</v>
      </c>
      <c r="F64" s="12" t="s">
        <v>32</v>
      </c>
      <c r="H64" s="40" t="s">
        <v>57</v>
      </c>
      <c r="I64" s="2" t="s">
        <v>4</v>
      </c>
      <c r="J64" s="2" t="s">
        <v>3</v>
      </c>
      <c r="K64" s="2" t="s">
        <v>6</v>
      </c>
      <c r="L64" s="2" t="s">
        <v>7</v>
      </c>
      <c r="M64" s="2" t="s">
        <v>8</v>
      </c>
      <c r="N64" s="2" t="s">
        <v>13</v>
      </c>
      <c r="O64" s="2" t="s">
        <v>14</v>
      </c>
      <c r="P64" s="2" t="s">
        <v>15</v>
      </c>
      <c r="Q64" s="31" t="s">
        <v>0</v>
      </c>
      <c r="R64" s="31" t="s">
        <v>1</v>
      </c>
      <c r="S64" s="31" t="s">
        <v>5</v>
      </c>
      <c r="T64" s="31" t="s">
        <v>9</v>
      </c>
      <c r="U64" s="31" t="s">
        <v>10</v>
      </c>
      <c r="V64" s="31" t="s">
        <v>11</v>
      </c>
      <c r="W64" s="12" t="s">
        <v>12</v>
      </c>
      <c r="X64" s="18" t="s">
        <v>32</v>
      </c>
      <c r="AA64" s="2" t="s">
        <v>3</v>
      </c>
      <c r="AB64" s="26">
        <f t="shared" ref="AB64:AO78" si="177">AB3-$AP3</f>
        <v>7.8642695142858265E-2</v>
      </c>
      <c r="AC64" s="26">
        <f t="shared" si="177"/>
        <v>-1.5277518628571425</v>
      </c>
      <c r="AD64" s="26">
        <f t="shared" si="177"/>
        <v>-0.24698088685714303</v>
      </c>
      <c r="AE64" s="26">
        <f t="shared" si="177"/>
        <v>-0.1765953998571419</v>
      </c>
      <c r="AF64" s="26">
        <f t="shared" si="177"/>
        <v>-1.4700194358571421</v>
      </c>
      <c r="AG64" s="26">
        <f t="shared" si="177"/>
        <v>0.10276967914285784</v>
      </c>
      <c r="AH64" s="26">
        <f t="shared" si="177"/>
        <v>2.0623161641428576</v>
      </c>
      <c r="AI64" s="26">
        <f t="shared" si="177"/>
        <v>-0.15401036585714234</v>
      </c>
      <c r="AJ64" s="26">
        <f t="shared" si="177"/>
        <v>-0.76217363085714318</v>
      </c>
      <c r="AK64" s="26">
        <f t="shared" si="177"/>
        <v>1.031205053142858</v>
      </c>
      <c r="AL64" s="26">
        <f t="shared" si="177"/>
        <v>0.5561937161428574</v>
      </c>
      <c r="AM64" s="26">
        <f t="shared" si="177"/>
        <v>-0.83401036685714214</v>
      </c>
      <c r="AN64" s="26">
        <f t="shared" si="177"/>
        <v>0.15066083514285822</v>
      </c>
      <c r="AO64" s="26">
        <f t="shared" si="177"/>
        <v>1.189753806142857</v>
      </c>
      <c r="AP64" s="26"/>
    </row>
    <row r="65" spans="2:42" x14ac:dyDescent="0.35">
      <c r="B65" s="14" t="s">
        <v>17</v>
      </c>
      <c r="C65" s="48">
        <v>3.43021961875E-4</v>
      </c>
      <c r="D65" s="48">
        <v>1.6538695725694445E-4</v>
      </c>
      <c r="E65" s="48">
        <v>1.6303671159722223E-4</v>
      </c>
      <c r="F65" s="48">
        <v>6.714456307291666E-4</v>
      </c>
      <c r="H65" s="14" t="s">
        <v>17</v>
      </c>
      <c r="I65" s="48">
        <v>3.0520912071759263E-5</v>
      </c>
      <c r="J65" s="48">
        <v>3.4223041064814818E-5</v>
      </c>
      <c r="K65" s="48">
        <v>3.0679432268518522E-5</v>
      </c>
      <c r="L65" s="48">
        <v>5.2772003865740738E-5</v>
      </c>
      <c r="M65" s="48">
        <v>5.0831443692129649E-5</v>
      </c>
      <c r="N65" s="48">
        <v>3.4155328796296275E-5</v>
      </c>
      <c r="O65" s="48">
        <v>5.8078231296296279E-5</v>
      </c>
      <c r="P65" s="48">
        <v>5.1761568819444469E-5</v>
      </c>
      <c r="Q65" s="48">
        <v>3.8493900648148182E-5</v>
      </c>
      <c r="R65" s="48">
        <v>6.3561875370370303E-5</v>
      </c>
      <c r="S65" s="48">
        <v>6.3331181238425967E-5</v>
      </c>
      <c r="T65" s="48">
        <v>8.8615677743055543E-5</v>
      </c>
      <c r="U65" s="48">
        <v>1.6590293530092609E-5</v>
      </c>
      <c r="V65" s="48">
        <v>3.8832199548611132E-5</v>
      </c>
      <c r="W65" s="48">
        <v>1.8998540775462957E-5</v>
      </c>
      <c r="X65" s="48">
        <v>6.7144563072916671E-4</v>
      </c>
      <c r="AA65" s="2" t="s">
        <v>6</v>
      </c>
      <c r="AB65" s="26">
        <f t="shared" si="177"/>
        <v>0.56311143499999972</v>
      </c>
      <c r="AC65" s="26">
        <f t="shared" si="177"/>
        <v>-1.4923080659999988</v>
      </c>
      <c r="AD65" s="26">
        <f t="shared" si="177"/>
        <v>0.35585519900000229</v>
      </c>
      <c r="AE65" s="26">
        <f t="shared" si="177"/>
        <v>1.1788937480000001</v>
      </c>
      <c r="AF65" s="26">
        <f t="shared" si="177"/>
        <v>-1.182466795999999</v>
      </c>
      <c r="AG65" s="26">
        <f t="shared" si="177"/>
        <v>0.87948331700000004</v>
      </c>
      <c r="AH65" s="26">
        <f t="shared" si="177"/>
        <v>1.5222951089999999</v>
      </c>
      <c r="AI65" s="26">
        <f t="shared" si="177"/>
        <v>-1.1606073859999988</v>
      </c>
      <c r="AJ65" s="26">
        <f t="shared" si="177"/>
        <v>0.75494816900000039</v>
      </c>
      <c r="AK65" s="26">
        <f t="shared" si="177"/>
        <v>0.88120667300000122</v>
      </c>
      <c r="AL65" s="26">
        <f t="shared" si="177"/>
        <v>0.3790751530000005</v>
      </c>
      <c r="AM65" s="26">
        <f t="shared" si="177"/>
        <v>-1.9892921929999998</v>
      </c>
      <c r="AN65" s="26">
        <f t="shared" si="177"/>
        <v>0.21653547200000034</v>
      </c>
      <c r="AO65" s="26">
        <f t="shared" si="177"/>
        <v>-0.90672983399999829</v>
      </c>
      <c r="AP65" s="26"/>
    </row>
    <row r="66" spans="2:42" x14ac:dyDescent="0.35">
      <c r="B66" s="14" t="s">
        <v>19</v>
      </c>
      <c r="C66" s="48">
        <v>4.203661711574074E-4</v>
      </c>
      <c r="D66" s="48">
        <v>1.3523505081018518E-4</v>
      </c>
      <c r="E66" s="48">
        <v>9.6568195173611106E-5</v>
      </c>
      <c r="F66" s="48">
        <v>6.5216941714120371E-4</v>
      </c>
      <c r="H66" s="14" t="s">
        <v>19</v>
      </c>
      <c r="I66" s="48">
        <v>4.1477702187499996E-5</v>
      </c>
      <c r="J66" s="48">
        <v>4.9861426053240745E-5</v>
      </c>
      <c r="K66" s="48">
        <v>6.1596119930555542E-5</v>
      </c>
      <c r="L66" s="48">
        <v>7.1840094062500007E-5</v>
      </c>
      <c r="M66" s="48">
        <v>6.5843621400462973E-5</v>
      </c>
      <c r="N66" s="48">
        <v>3.6180398078703684E-5</v>
      </c>
      <c r="O66" s="48">
        <v>5.1465524479166683E-5</v>
      </c>
      <c r="P66" s="48">
        <v>4.2101284965277777E-5</v>
      </c>
      <c r="Q66" s="48">
        <v>5.7970101620370338E-5</v>
      </c>
      <c r="R66" s="48">
        <v>3.5680954479166721E-5</v>
      </c>
      <c r="S66" s="48">
        <v>4.1583994710648104E-5</v>
      </c>
      <c r="T66" s="48">
        <v>5.3252551018518558E-5</v>
      </c>
      <c r="U66" s="48">
        <v>5.6335034027777666E-6</v>
      </c>
      <c r="V66" s="48">
        <v>2.6029856388888861E-5</v>
      </c>
      <c r="W66" s="48">
        <v>1.1652284363425913E-5</v>
      </c>
      <c r="X66" s="48">
        <v>6.5216941714120371E-4</v>
      </c>
      <c r="AA66" s="2" t="s">
        <v>7</v>
      </c>
      <c r="AB66" s="26">
        <f t="shared" si="177"/>
        <v>-0.39188046642857</v>
      </c>
      <c r="AC66" s="26">
        <f t="shared" si="177"/>
        <v>-2.0846242304285711</v>
      </c>
      <c r="AD66" s="26">
        <f t="shared" si="177"/>
        <v>0.29283608657142768</v>
      </c>
      <c r="AE66" s="26">
        <f t="shared" si="177"/>
        <v>-0.43714123742857058</v>
      </c>
      <c r="AF66" s="26">
        <f t="shared" si="177"/>
        <v>-2.1777308074285715</v>
      </c>
      <c r="AG66" s="26">
        <f t="shared" si="177"/>
        <v>-0.93482831242857056</v>
      </c>
      <c r="AH66" s="26">
        <f t="shared" si="177"/>
        <v>2.4218156785714315</v>
      </c>
      <c r="AI66" s="26">
        <f t="shared" si="177"/>
        <v>0.26199708457142901</v>
      </c>
      <c r="AJ66" s="26">
        <f t="shared" si="177"/>
        <v>5.773404657143022E-2</v>
      </c>
      <c r="AK66" s="26">
        <f t="shared" si="177"/>
        <v>2.9952397155714268</v>
      </c>
      <c r="AL66" s="26">
        <f t="shared" si="177"/>
        <v>1.8660787175714288</v>
      </c>
      <c r="AM66" s="26">
        <f t="shared" si="177"/>
        <v>-3.2562568834285708</v>
      </c>
      <c r="AN66" s="26">
        <f t="shared" si="177"/>
        <v>0.13610139257142873</v>
      </c>
      <c r="AO66" s="26">
        <f t="shared" si="177"/>
        <v>1.2506592155714289</v>
      </c>
      <c r="AP66" s="26"/>
    </row>
    <row r="67" spans="2:42" x14ac:dyDescent="0.35">
      <c r="B67" s="14" t="s">
        <v>20</v>
      </c>
      <c r="C67" s="48">
        <v>3.1007915512731485E-4</v>
      </c>
      <c r="D67" s="48">
        <v>1.4044049717592592E-4</v>
      </c>
      <c r="E67" s="48">
        <v>9.9077223483796329E-5</v>
      </c>
      <c r="F67" s="48">
        <v>5.4959687578703714E-4</v>
      </c>
      <c r="H67" s="14" t="s">
        <v>20</v>
      </c>
      <c r="I67" s="48">
        <v>4.4967246157407403E-5</v>
      </c>
      <c r="J67" s="48">
        <v>3.4891240451388891E-5</v>
      </c>
      <c r="K67" s="48">
        <v>3.4265558078703704E-5</v>
      </c>
      <c r="L67" s="48">
        <v>5.1694381446759253E-5</v>
      </c>
      <c r="M67" s="48">
        <v>4.6157722349537064E-5</v>
      </c>
      <c r="N67" s="48">
        <v>1.9830246921296271E-5</v>
      </c>
      <c r="O67" s="48">
        <v>4.2881813217592609E-5</v>
      </c>
      <c r="P67" s="48">
        <v>3.5390946504629608E-5</v>
      </c>
      <c r="Q67" s="48">
        <v>5.0874748043981461E-5</v>
      </c>
      <c r="R67" s="48">
        <v>4.7949472997685186E-5</v>
      </c>
      <c r="S67" s="48">
        <v>4.1616276134259287E-5</v>
      </c>
      <c r="T67" s="48">
        <v>4.4113756620370336E-5</v>
      </c>
      <c r="U67" s="48">
        <v>2.0503170405092618E-5</v>
      </c>
      <c r="V67" s="48">
        <v>2.8782963796296305E-5</v>
      </c>
      <c r="W67" s="48">
        <v>5.6773326620370754E-6</v>
      </c>
      <c r="X67" s="48">
        <v>5.4959687578703714E-4</v>
      </c>
      <c r="AA67" s="2" t="s">
        <v>8</v>
      </c>
      <c r="AB67" s="26">
        <f t="shared" si="177"/>
        <v>-0.18785390342857333</v>
      </c>
      <c r="AC67" s="26">
        <f t="shared" si="177"/>
        <v>-1.3978312274285702</v>
      </c>
      <c r="AD67" s="26">
        <f t="shared" si="177"/>
        <v>-0.69579041142857001</v>
      </c>
      <c r="AE67" s="26">
        <f t="shared" si="177"/>
        <v>-0.10077907342857095</v>
      </c>
      <c r="AF67" s="26">
        <f t="shared" si="177"/>
        <v>-1.8016407514285699</v>
      </c>
      <c r="AG67" s="26">
        <f t="shared" si="177"/>
        <v>-0.35170877842857173</v>
      </c>
      <c r="AH67" s="26">
        <f t="shared" si="177"/>
        <v>1.8429850985714271</v>
      </c>
      <c r="AI67" s="26">
        <f t="shared" si="177"/>
        <v>0.86339326257142623</v>
      </c>
      <c r="AJ67" s="26">
        <f t="shared" si="177"/>
        <v>0.66547942957142858</v>
      </c>
      <c r="AK67" s="26">
        <f t="shared" si="177"/>
        <v>1.5737787495714297</v>
      </c>
      <c r="AL67" s="26">
        <f t="shared" si="177"/>
        <v>0.35201004157143068</v>
      </c>
      <c r="AM67" s="26">
        <f t="shared" si="177"/>
        <v>-1.4660625204285722</v>
      </c>
      <c r="AN67" s="26">
        <f t="shared" si="177"/>
        <v>0.59581956557143023</v>
      </c>
      <c r="AO67" s="26">
        <f t="shared" si="177"/>
        <v>0.10820051857142765</v>
      </c>
      <c r="AP67" s="26"/>
    </row>
    <row r="68" spans="2:42" x14ac:dyDescent="0.35">
      <c r="B68" s="14" t="s">
        <v>21</v>
      </c>
      <c r="C68" s="48">
        <v>4.0635865457175926E-4</v>
      </c>
      <c r="D68" s="48">
        <v>1.4548899806712963E-4</v>
      </c>
      <c r="E68" s="48">
        <v>1.2241853531249995E-4</v>
      </c>
      <c r="F68" s="48">
        <v>6.742661879513888E-4</v>
      </c>
      <c r="H68" s="14" t="s">
        <v>21</v>
      </c>
      <c r="I68" s="48">
        <v>3.8668430335648148E-5</v>
      </c>
      <c r="J68" s="48">
        <v>5.3094818171296301E-5</v>
      </c>
      <c r="K68" s="48">
        <v>5.8130721423611097E-5</v>
      </c>
      <c r="L68" s="48">
        <v>6.6079826990740742E-5</v>
      </c>
      <c r="M68" s="48">
        <v>6.2939342407407415E-5</v>
      </c>
      <c r="N68" s="48">
        <v>1.9463340891203716E-5</v>
      </c>
      <c r="O68" s="48">
        <v>6.1882191145833334E-5</v>
      </c>
      <c r="P68" s="48">
        <v>4.6099983206018514E-5</v>
      </c>
      <c r="Q68" s="48">
        <v>4.3779919375000001E-5</v>
      </c>
      <c r="R68" s="48">
        <v>5.5320399768518472E-5</v>
      </c>
      <c r="S68" s="48">
        <v>4.6388678923611161E-5</v>
      </c>
      <c r="T68" s="48">
        <v>7.0248593263888871E-5</v>
      </c>
      <c r="U68" s="48">
        <v>5.1965230555555626E-6</v>
      </c>
      <c r="V68" s="48">
        <v>3.514739229166662E-5</v>
      </c>
      <c r="W68" s="48">
        <v>1.1826026701388886E-5</v>
      </c>
      <c r="X68" s="48">
        <v>6.742661879513888E-4</v>
      </c>
      <c r="AA68" s="2" t="s">
        <v>13</v>
      </c>
      <c r="AB68" s="26">
        <f t="shared" si="177"/>
        <v>-0.26049724614285674</v>
      </c>
      <c r="AC68" s="26">
        <f t="shared" si="177"/>
        <v>-4.2265954142858053E-2</v>
      </c>
      <c r="AD68" s="26">
        <f t="shared" si="177"/>
        <v>-0.59147230314285659</v>
      </c>
      <c r="AE68" s="26">
        <f t="shared" si="177"/>
        <v>0.13270003185714208</v>
      </c>
      <c r="AF68" s="26">
        <f t="shared" si="177"/>
        <v>-1.2799530281428582</v>
      </c>
      <c r="AG68" s="26">
        <f t="shared" si="177"/>
        <v>-1.3116537091428548</v>
      </c>
      <c r="AH68" s="26">
        <f t="shared" si="177"/>
        <v>1.8065322318571453</v>
      </c>
      <c r="AI68" s="26">
        <f t="shared" si="177"/>
        <v>0.56208778685714611</v>
      </c>
      <c r="AJ68" s="26">
        <f t="shared" si="177"/>
        <v>0.99909458985714172</v>
      </c>
      <c r="AK68" s="26">
        <f t="shared" si="177"/>
        <v>0.20235989585714043</v>
      </c>
      <c r="AL68" s="26">
        <f t="shared" si="177"/>
        <v>0.71755264085714066</v>
      </c>
      <c r="AM68" s="26">
        <f t="shared" si="177"/>
        <v>-1.1454632331428543</v>
      </c>
      <c r="AN68" s="26">
        <f t="shared" si="177"/>
        <v>0.32426465885714384</v>
      </c>
      <c r="AO68" s="26">
        <f t="shared" si="177"/>
        <v>-0.11328636214285703</v>
      </c>
      <c r="AP68" s="26"/>
    </row>
    <row r="69" spans="2:42" x14ac:dyDescent="0.35">
      <c r="B69" s="14" t="s">
        <v>22</v>
      </c>
      <c r="C69" s="48">
        <v>6.378180901967592E-4</v>
      </c>
      <c r="D69" s="48">
        <v>1.9750986814814819E-4</v>
      </c>
      <c r="E69" s="48">
        <v>1.9403213445601844E-4</v>
      </c>
      <c r="F69" s="48">
        <v>1.0293600928009258E-3</v>
      </c>
      <c r="H69" s="14" t="s">
        <v>22</v>
      </c>
      <c r="I69" s="48">
        <v>6.843873351851852E-5</v>
      </c>
      <c r="J69" s="48">
        <v>7.5774754340277779E-5</v>
      </c>
      <c r="K69" s="48">
        <v>6.5570672719907392E-5</v>
      </c>
      <c r="L69" s="48">
        <v>1.0492987318287039E-4</v>
      </c>
      <c r="M69" s="48">
        <v>8.834089190972221E-5</v>
      </c>
      <c r="N69" s="48">
        <v>5.5553455949074091E-5</v>
      </c>
      <c r="O69" s="48">
        <v>9.5143612997685131E-5</v>
      </c>
      <c r="P69" s="48">
        <v>8.4066095578703729E-5</v>
      </c>
      <c r="Q69" s="48">
        <v>7.0137314189814813E-5</v>
      </c>
      <c r="R69" s="48">
        <v>7.4688208611111052E-5</v>
      </c>
      <c r="S69" s="48">
        <v>5.2684345347222301E-5</v>
      </c>
      <c r="T69" s="48">
        <v>9.558662971064809E-5</v>
      </c>
      <c r="U69" s="48">
        <v>2.7924750150462976E-5</v>
      </c>
      <c r="V69" s="48">
        <v>5.7490341817129621E-5</v>
      </c>
      <c r="W69" s="48">
        <v>1.3030412777777768E-5</v>
      </c>
      <c r="X69" s="48">
        <v>1.0293600928009258E-3</v>
      </c>
      <c r="AA69" s="2" t="s">
        <v>14</v>
      </c>
      <c r="AB69" s="26">
        <f t="shared" si="177"/>
        <v>0.5076125685000008</v>
      </c>
      <c r="AC69" s="26">
        <f t="shared" si="177"/>
        <v>-0.90680919950000316</v>
      </c>
      <c r="AD69" s="26">
        <f t="shared" si="177"/>
        <v>-1.7887139615000009</v>
      </c>
      <c r="AE69" s="26">
        <f t="shared" si="177"/>
        <v>-1.4781470685000002</v>
      </c>
      <c r="AF69" s="26">
        <f t="shared" si="177"/>
        <v>-2.2197797215000001</v>
      </c>
      <c r="AG69" s="26">
        <f t="shared" si="177"/>
        <v>-0.57814706850000164</v>
      </c>
      <c r="AH69" s="26">
        <f t="shared" si="177"/>
        <v>2.295639779499993</v>
      </c>
      <c r="AI69" s="26">
        <f t="shared" si="177"/>
        <v>0.11373501849999812</v>
      </c>
      <c r="AJ69" s="26">
        <f t="shared" si="177"/>
        <v>2.5519663104999992</v>
      </c>
      <c r="AK69" s="26">
        <f t="shared" si="177"/>
        <v>1.0523291225000051</v>
      </c>
      <c r="AL69" s="26">
        <f t="shared" si="177"/>
        <v>1.4953676705000021</v>
      </c>
      <c r="AM69" s="26">
        <f t="shared" si="177"/>
        <v>-2.2995529635000018</v>
      </c>
      <c r="AN69" s="26">
        <f t="shared" si="177"/>
        <v>0.5332815024999995</v>
      </c>
      <c r="AO69" s="26">
        <f t="shared" si="177"/>
        <v>0.721218010500003</v>
      </c>
      <c r="AP69" s="26"/>
    </row>
    <row r="70" spans="2:42" x14ac:dyDescent="0.35">
      <c r="B70" s="14" t="s">
        <v>23</v>
      </c>
      <c r="C70" s="48">
        <v>4.5258513899305549E-4</v>
      </c>
      <c r="D70" s="48">
        <v>1.4424760645833341E-4</v>
      </c>
      <c r="E70" s="48">
        <v>1.5027531074074068E-4</v>
      </c>
      <c r="F70" s="48">
        <v>7.4710805619212963E-4</v>
      </c>
      <c r="H70" s="14" t="s">
        <v>23</v>
      </c>
      <c r="I70" s="48">
        <v>4.7444780381944451E-5</v>
      </c>
      <c r="J70" s="48">
        <v>5.0122826909722227E-5</v>
      </c>
      <c r="K70" s="48">
        <v>3.4518560509259263E-5</v>
      </c>
      <c r="L70" s="48">
        <v>7.9931972789351843E-5</v>
      </c>
      <c r="M70" s="48">
        <v>7.7003023437499982E-5</v>
      </c>
      <c r="N70" s="48">
        <v>4.1150163761574096E-5</v>
      </c>
      <c r="O70" s="48">
        <v>6.9890085671296293E-5</v>
      </c>
      <c r="P70" s="48">
        <v>5.2523725532407358E-5</v>
      </c>
      <c r="Q70" s="48">
        <v>3.6355452685185236E-5</v>
      </c>
      <c r="R70" s="48">
        <v>5.5709614085648175E-5</v>
      </c>
      <c r="S70" s="48">
        <v>5.2182539687500001E-5</v>
      </c>
      <c r="T70" s="48">
        <v>7.9780276307870327E-5</v>
      </c>
      <c r="U70" s="48">
        <v>1.4840272523148161E-5</v>
      </c>
      <c r="V70" s="48">
        <v>4.2362423368055496E-5</v>
      </c>
      <c r="W70" s="48">
        <v>1.3292338541666691E-5</v>
      </c>
      <c r="X70" s="48">
        <v>7.4710805619212963E-4</v>
      </c>
      <c r="AA70" s="2" t="s">
        <v>15</v>
      </c>
      <c r="AB70" s="26">
        <f t="shared" si="177"/>
        <v>0.56624878499999998</v>
      </c>
      <c r="AC70" s="26">
        <f t="shared" si="177"/>
        <v>-0.73171039899999624</v>
      </c>
      <c r="AD70" s="26">
        <f t="shared" si="177"/>
        <v>-1.2405539359999969</v>
      </c>
      <c r="AE70" s="26">
        <f t="shared" si="177"/>
        <v>-1.5663589239999984</v>
      </c>
      <c r="AF70" s="26">
        <f t="shared" si="177"/>
        <v>-2.1461321670000002</v>
      </c>
      <c r="AG70" s="26">
        <f t="shared" si="177"/>
        <v>-1.2208713959999988</v>
      </c>
      <c r="AH70" s="26">
        <f t="shared" si="177"/>
        <v>2.0594007130000032</v>
      </c>
      <c r="AI70" s="26">
        <f t="shared" si="177"/>
        <v>-0.66586005900000256</v>
      </c>
      <c r="AJ70" s="26">
        <f t="shared" si="177"/>
        <v>1.9013961779999997</v>
      </c>
      <c r="AK70" s="26">
        <f t="shared" si="177"/>
        <v>1.3527793969999999</v>
      </c>
      <c r="AL70" s="26">
        <f t="shared" si="177"/>
        <v>1.2409880139999965</v>
      </c>
      <c r="AM70" s="26">
        <f t="shared" si="177"/>
        <v>0.13377712999999947</v>
      </c>
      <c r="AN70" s="26">
        <f t="shared" si="177"/>
        <v>0.81005830899999953</v>
      </c>
      <c r="AO70" s="26">
        <f t="shared" si="177"/>
        <v>-0.49316164499999982</v>
      </c>
      <c r="AP70" s="26"/>
    </row>
    <row r="71" spans="2:42" x14ac:dyDescent="0.35">
      <c r="B71" s="14" t="s">
        <v>25</v>
      </c>
      <c r="C71" s="48">
        <v>5.7111363063657404E-4</v>
      </c>
      <c r="D71" s="48">
        <v>1.9552574115740739E-4</v>
      </c>
      <c r="E71" s="48">
        <v>2.0277672797453701E-4</v>
      </c>
      <c r="F71" s="48">
        <v>9.694160997685185E-4</v>
      </c>
      <c r="H71" s="14" t="s">
        <v>25</v>
      </c>
      <c r="I71" s="48">
        <v>5.8702863865740736E-5</v>
      </c>
      <c r="J71" s="48">
        <v>6.3840597962962971E-5</v>
      </c>
      <c r="K71" s="48">
        <v>5.8150667673611112E-5</v>
      </c>
      <c r="L71" s="48">
        <v>1.1156672546296293E-4</v>
      </c>
      <c r="M71" s="48">
        <v>8.5225077685185201E-5</v>
      </c>
      <c r="N71" s="48">
        <v>3.698664650462959E-5</v>
      </c>
      <c r="O71" s="48">
        <v>8.0753443356481564E-5</v>
      </c>
      <c r="P71" s="48">
        <v>7.5887608124999983E-5</v>
      </c>
      <c r="Q71" s="48">
        <v>6.3324095069444415E-5</v>
      </c>
      <c r="R71" s="48">
        <v>6.8395691608796354E-5</v>
      </c>
      <c r="S71" s="48">
        <v>6.3805954479166633E-5</v>
      </c>
      <c r="T71" s="48">
        <v>1.1391828336805553E-4</v>
      </c>
      <c r="U71" s="48">
        <v>2.379587637731487E-5</v>
      </c>
      <c r="V71" s="48">
        <v>5.5955530358796264E-5</v>
      </c>
      <c r="W71" s="48">
        <v>9.1070378703703471E-6</v>
      </c>
      <c r="X71" s="48">
        <v>9.694160997685185E-4</v>
      </c>
      <c r="AA71" s="31" t="s">
        <v>0</v>
      </c>
      <c r="AB71" s="26">
        <f t="shared" si="177"/>
        <v>-4.6422092071431109E-2</v>
      </c>
      <c r="AC71" s="26">
        <f t="shared" si="177"/>
        <v>-1.1634515710714268</v>
      </c>
      <c r="AD71" s="26">
        <f t="shared" si="177"/>
        <v>0.62196792992856587</v>
      </c>
      <c r="AE71" s="26">
        <f t="shared" si="177"/>
        <v>0.51929219292856743</v>
      </c>
      <c r="AF71" s="26">
        <f t="shared" si="177"/>
        <v>-9.3746356071431336E-2</v>
      </c>
      <c r="AG71" s="26">
        <f t="shared" si="177"/>
        <v>-0.70673955307142933</v>
      </c>
      <c r="AH71" s="26">
        <f t="shared" si="177"/>
        <v>1.5705393589285706</v>
      </c>
      <c r="AI71" s="26">
        <f t="shared" si="177"/>
        <v>-1.3482134750714252</v>
      </c>
      <c r="AJ71" s="26">
        <f t="shared" si="177"/>
        <v>0.2997910589285766</v>
      </c>
      <c r="AK71" s="26">
        <f t="shared" si="177"/>
        <v>0.98187722692856738</v>
      </c>
      <c r="AL71" s="26">
        <f t="shared" si="177"/>
        <v>-1.2136378071424758E-2</v>
      </c>
      <c r="AM71" s="26">
        <f t="shared" si="177"/>
        <v>-0.25168286407142659</v>
      </c>
      <c r="AN71" s="26">
        <f t="shared" si="177"/>
        <v>-0.27902980207142747</v>
      </c>
      <c r="AO71" s="26">
        <f t="shared" si="177"/>
        <v>-9.2045676071428773E-2</v>
      </c>
      <c r="AP71" s="26"/>
    </row>
    <row r="72" spans="2:42" x14ac:dyDescent="0.35">
      <c r="B72" s="25" t="s">
        <v>27</v>
      </c>
      <c r="C72" s="48">
        <v>3.1728814982638886E-4</v>
      </c>
      <c r="D72" s="48">
        <v>1.5218778869212964E-4</v>
      </c>
      <c r="E72" s="48">
        <v>1.4882710800925925E-4</v>
      </c>
      <c r="F72" s="48">
        <v>6.1830304652777778E-4</v>
      </c>
      <c r="H72" s="25" t="s">
        <v>27</v>
      </c>
      <c r="I72" s="48">
        <v>3.5731082557870371E-5</v>
      </c>
      <c r="J72" s="48">
        <v>4.2252456527777782E-5</v>
      </c>
      <c r="K72" s="48">
        <v>2.4927301168981471E-5</v>
      </c>
      <c r="L72" s="48">
        <v>3.9211440752314814E-5</v>
      </c>
      <c r="M72" s="48">
        <v>5.0041729652777777E-5</v>
      </c>
      <c r="N72" s="48">
        <v>2.1386841770833354E-5</v>
      </c>
      <c r="O72" s="48">
        <v>4.1958511805555558E-5</v>
      </c>
      <c r="P72" s="48">
        <v>6.1778785590277757E-5</v>
      </c>
      <c r="Q72" s="48">
        <v>4.9046779201388922E-5</v>
      </c>
      <c r="R72" s="48">
        <v>5.086083815972218E-5</v>
      </c>
      <c r="S72" s="48">
        <v>5.2280171331018533E-5</v>
      </c>
      <c r="T72" s="48">
        <v>8.0162929375000009E-5</v>
      </c>
      <c r="U72" s="48">
        <v>1.1866969004629671E-5</v>
      </c>
      <c r="V72" s="48">
        <v>4.5427059710648139E-5</v>
      </c>
      <c r="W72" s="48">
        <v>1.1370149918981439E-5</v>
      </c>
      <c r="X72" s="48">
        <v>6.1830304652777778E-4</v>
      </c>
      <c r="AA72" s="31" t="s">
        <v>1</v>
      </c>
      <c r="AB72" s="26">
        <f t="shared" si="177"/>
        <v>0.91028668550000447</v>
      </c>
      <c r="AC72" s="26">
        <f t="shared" si="177"/>
        <v>0.59640913549999652</v>
      </c>
      <c r="AD72" s="26">
        <f t="shared" si="177"/>
        <v>-1.6391010694999935</v>
      </c>
      <c r="AE72" s="26">
        <f t="shared" si="177"/>
        <v>-1.8125024294999932</v>
      </c>
      <c r="AF72" s="26">
        <f t="shared" si="177"/>
        <v>-0.75250242949999802</v>
      </c>
      <c r="AG72" s="26">
        <f t="shared" si="177"/>
        <v>-0.11565435650000211</v>
      </c>
      <c r="AH72" s="26">
        <f t="shared" si="177"/>
        <v>1.5577243274999972</v>
      </c>
      <c r="AI72" s="26">
        <f t="shared" si="177"/>
        <v>-8.2026239499995768E-2</v>
      </c>
      <c r="AJ72" s="26">
        <f t="shared" si="177"/>
        <v>1.2405361194999998</v>
      </c>
      <c r="AK72" s="26">
        <f t="shared" si="177"/>
        <v>1.0140508585000063</v>
      </c>
      <c r="AL72" s="26">
        <f t="shared" si="177"/>
        <v>0.6417606094999968</v>
      </c>
      <c r="AM72" s="26">
        <f t="shared" si="177"/>
        <v>-0.50096047950000155</v>
      </c>
      <c r="AN72" s="26">
        <f t="shared" si="177"/>
        <v>-0.6143845154999994</v>
      </c>
      <c r="AO72" s="26">
        <f t="shared" si="177"/>
        <v>-0.4436362165000034</v>
      </c>
      <c r="AP72" s="26"/>
    </row>
    <row r="73" spans="2:42" x14ac:dyDescent="0.35">
      <c r="B73" s="41" t="s">
        <v>40</v>
      </c>
      <c r="C73" s="46">
        <v>4.3232886904803237E-4</v>
      </c>
      <c r="D73" s="46">
        <v>1.5950281347077547E-4</v>
      </c>
      <c r="E73" s="46">
        <v>1.4712649334346062E-4</v>
      </c>
      <c r="F73" s="46">
        <v>7.389581758622685E-4</v>
      </c>
      <c r="H73" s="44" t="s">
        <v>40</v>
      </c>
      <c r="I73" s="46">
        <v>4.5743968884548613E-5</v>
      </c>
      <c r="J73" s="46">
        <v>5.0507645185185187E-5</v>
      </c>
      <c r="K73" s="46">
        <v>4.5979879221643517E-5</v>
      </c>
      <c r="L73" s="46">
        <v>7.2253289819155085E-5</v>
      </c>
      <c r="M73" s="46">
        <v>6.5797856566840291E-5</v>
      </c>
      <c r="N73" s="46">
        <v>3.3088302834201386E-5</v>
      </c>
      <c r="O73" s="46">
        <v>6.2756676746238442E-5</v>
      </c>
      <c r="P73" s="46">
        <v>5.62012497902199E-5</v>
      </c>
      <c r="Q73" s="46">
        <v>5.1247788854166667E-5</v>
      </c>
      <c r="R73" s="46">
        <v>5.652088188512731E-5</v>
      </c>
      <c r="S73" s="46">
        <v>5.1734142731481497E-5</v>
      </c>
      <c r="T73" s="46">
        <v>7.820983717592591E-5</v>
      </c>
      <c r="U73" s="46">
        <v>1.579391980613428E-5</v>
      </c>
      <c r="V73" s="46">
        <v>4.1253470910011553E-5</v>
      </c>
      <c r="W73" s="46">
        <v>1.1869265451388885E-5</v>
      </c>
      <c r="X73" s="46">
        <v>7.389581758622685E-4</v>
      </c>
      <c r="AA73" s="31" t="s">
        <v>5</v>
      </c>
      <c r="AB73" s="26">
        <f t="shared" si="177"/>
        <v>-0.14960479385714542</v>
      </c>
      <c r="AC73" s="26">
        <f t="shared" si="177"/>
        <v>1.0621639131428591</v>
      </c>
      <c r="AD73" s="26">
        <f t="shared" si="177"/>
        <v>-1.1178587618571445</v>
      </c>
      <c r="AE73" s="26">
        <f t="shared" si="177"/>
        <v>-0.81679300285714795</v>
      </c>
      <c r="AF73" s="26">
        <f t="shared" si="177"/>
        <v>-0.81400388785714206</v>
      </c>
      <c r="AG73" s="26">
        <f t="shared" si="177"/>
        <v>-0.40166828685713973</v>
      </c>
      <c r="AH73" s="26">
        <f t="shared" si="177"/>
        <v>0.14227729214286278</v>
      </c>
      <c r="AI73" s="26">
        <f t="shared" si="177"/>
        <v>9.8921283142855643E-2</v>
      </c>
      <c r="AJ73" s="26">
        <f t="shared" si="177"/>
        <v>2.2458697142857531E-2</v>
      </c>
      <c r="AK73" s="26">
        <f t="shared" si="177"/>
        <v>1.1031843211428534</v>
      </c>
      <c r="AL73" s="26">
        <f t="shared" si="177"/>
        <v>0.74694849314285783</v>
      </c>
      <c r="AM73" s="26">
        <f t="shared" si="177"/>
        <v>0.1073566571428568</v>
      </c>
      <c r="AN73" s="26">
        <f t="shared" si="177"/>
        <v>-0.19377712985714801</v>
      </c>
      <c r="AO73" s="26">
        <f t="shared" si="177"/>
        <v>0.21039520614286111</v>
      </c>
      <c r="AP73" s="26"/>
    </row>
    <row r="74" spans="2:42" x14ac:dyDescent="0.35">
      <c r="B74" s="41" t="s">
        <v>41</v>
      </c>
      <c r="C74" s="46">
        <v>3.1007915512731485E-4</v>
      </c>
      <c r="D74" s="46">
        <v>1.3523505081018518E-4</v>
      </c>
      <c r="E74" s="46">
        <v>9.6568195173611106E-5</v>
      </c>
      <c r="F74" s="46">
        <v>5.4959687578703714E-4</v>
      </c>
      <c r="G74" s="1" t="s">
        <v>62</v>
      </c>
      <c r="H74" s="44" t="s">
        <v>41</v>
      </c>
      <c r="I74" s="46">
        <v>3.0520912071759263E-5</v>
      </c>
      <c r="J74" s="46">
        <v>3.4223041064814818E-5</v>
      </c>
      <c r="K74" s="46">
        <v>2.4927301168981471E-5</v>
      </c>
      <c r="L74" s="46">
        <v>3.9211440752314814E-5</v>
      </c>
      <c r="M74" s="46">
        <v>4.6157722349537064E-5</v>
      </c>
      <c r="N74" s="46">
        <v>1.9463340891203716E-5</v>
      </c>
      <c r="O74" s="46">
        <v>4.1958511805555558E-5</v>
      </c>
      <c r="P74" s="46">
        <v>3.5390946504629608E-5</v>
      </c>
      <c r="Q74" s="46">
        <v>3.6355452685185236E-5</v>
      </c>
      <c r="R74" s="46">
        <v>3.5680954479166721E-5</v>
      </c>
      <c r="S74" s="46">
        <v>4.1583994710648104E-5</v>
      </c>
      <c r="T74" s="46">
        <v>4.4113756620370336E-5</v>
      </c>
      <c r="U74" s="46">
        <v>5.1965230555555626E-6</v>
      </c>
      <c r="V74" s="46">
        <v>2.6029856388888861E-5</v>
      </c>
      <c r="W74" s="46">
        <v>5.6773326620370754E-6</v>
      </c>
      <c r="X74" s="46">
        <v>5.4959687578703714E-4</v>
      </c>
      <c r="Y74" s="1" t="s">
        <v>62</v>
      </c>
      <c r="AA74" s="31" t="s">
        <v>9</v>
      </c>
      <c r="AB74" s="26">
        <f t="shared" si="177"/>
        <v>-0.60227567192857112</v>
      </c>
      <c r="AC74" s="26">
        <f t="shared" si="177"/>
        <v>0.66228215007142932</v>
      </c>
      <c r="AD74" s="26">
        <f t="shared" si="177"/>
        <v>-2.9052235179285733</v>
      </c>
      <c r="AE74" s="26">
        <f t="shared" si="177"/>
        <v>-2.3930919989285657</v>
      </c>
      <c r="AF74" s="26">
        <f t="shared" si="177"/>
        <v>-3.1826838349285724</v>
      </c>
      <c r="AG74" s="26">
        <f t="shared" si="177"/>
        <v>-0.92463394892857043</v>
      </c>
      <c r="AH74" s="26">
        <f t="shared" si="177"/>
        <v>1.2645724000714251</v>
      </c>
      <c r="AI74" s="26">
        <f t="shared" si="177"/>
        <v>-0.10109653392857343</v>
      </c>
      <c r="AJ74" s="26">
        <f t="shared" si="177"/>
        <v>-0.21055231592857115</v>
      </c>
      <c r="AK74" s="26">
        <f t="shared" si="177"/>
        <v>2.8484272760714289</v>
      </c>
      <c r="AL74" s="26">
        <f t="shared" si="177"/>
        <v>2.0477016520714342</v>
      </c>
      <c r="AM74" s="26">
        <f t="shared" si="177"/>
        <v>-6.8035308928569016E-2</v>
      </c>
      <c r="AN74" s="26">
        <f t="shared" si="177"/>
        <v>2.6711937150714347</v>
      </c>
      <c r="AO74" s="26">
        <f t="shared" si="177"/>
        <v>0.89341593807142328</v>
      </c>
      <c r="AP74" s="26"/>
    </row>
    <row r="75" spans="2:42" x14ac:dyDescent="0.35">
      <c r="B75" s="41" t="s">
        <v>42</v>
      </c>
      <c r="C75" s="46">
        <v>6.378180901967592E-4</v>
      </c>
      <c r="D75" s="46">
        <v>1.9750986814814819E-4</v>
      </c>
      <c r="E75" s="46">
        <v>2.0277672797453701E-4</v>
      </c>
      <c r="F75" s="46">
        <v>1.0293600928009258E-3</v>
      </c>
      <c r="G75" s="1" t="s">
        <v>63</v>
      </c>
      <c r="H75" s="41" t="s">
        <v>42</v>
      </c>
      <c r="I75" s="46">
        <v>6.843873351851852E-5</v>
      </c>
      <c r="J75" s="46">
        <v>7.5774754340277779E-5</v>
      </c>
      <c r="K75" s="46">
        <v>6.5570672719907392E-5</v>
      </c>
      <c r="L75" s="46">
        <v>1.1156672546296293E-4</v>
      </c>
      <c r="M75" s="46">
        <v>8.834089190972221E-5</v>
      </c>
      <c r="N75" s="46">
        <v>5.5553455949074091E-5</v>
      </c>
      <c r="O75" s="46">
        <v>9.5143612997685131E-5</v>
      </c>
      <c r="P75" s="46">
        <v>8.4066095578703729E-5</v>
      </c>
      <c r="Q75" s="46">
        <v>7.0137314189814813E-5</v>
      </c>
      <c r="R75" s="46">
        <v>7.4688208611111052E-5</v>
      </c>
      <c r="S75" s="46">
        <v>6.3805954479166633E-5</v>
      </c>
      <c r="T75" s="46">
        <v>1.1391828336805553E-4</v>
      </c>
      <c r="U75" s="46">
        <v>2.7924750150462976E-5</v>
      </c>
      <c r="V75" s="46">
        <v>5.7490341817129621E-5</v>
      </c>
      <c r="W75" s="46">
        <v>1.8998540775462957E-5</v>
      </c>
      <c r="X75" s="46">
        <v>1.0293600928009258E-3</v>
      </c>
      <c r="Y75" s="1" t="s">
        <v>63</v>
      </c>
      <c r="AA75" s="31" t="s">
        <v>10</v>
      </c>
      <c r="AB75" s="26">
        <f t="shared" si="177"/>
        <v>-0.14581308799999593</v>
      </c>
      <c r="AC75" s="26">
        <f t="shared" si="177"/>
        <v>-0.23077907299999967</v>
      </c>
      <c r="AD75" s="26">
        <f t="shared" si="177"/>
        <v>-0.50681081999999722</v>
      </c>
      <c r="AE75" s="26">
        <f t="shared" si="177"/>
        <v>-1.177445740000002</v>
      </c>
      <c r="AF75" s="26">
        <f t="shared" si="177"/>
        <v>0.10729348900000102</v>
      </c>
      <c r="AG75" s="26">
        <f t="shared" si="177"/>
        <v>-1.2152008420000004</v>
      </c>
      <c r="AH75" s="26">
        <f t="shared" si="177"/>
        <v>0.74851797900000006</v>
      </c>
      <c r="AI75" s="26">
        <f t="shared" si="177"/>
        <v>-0.38198088799999996</v>
      </c>
      <c r="AJ75" s="26">
        <f t="shared" si="177"/>
        <v>-3.7241657999998123E-2</v>
      </c>
      <c r="AK75" s="26">
        <f t="shared" si="177"/>
        <v>0.39178328500000359</v>
      </c>
      <c r="AL75" s="26">
        <f t="shared" si="177"/>
        <v>0.48511661799999328</v>
      </c>
      <c r="AM75" s="26">
        <f t="shared" si="177"/>
        <v>-0.63887431199999756</v>
      </c>
      <c r="AN75" s="26">
        <f t="shared" si="177"/>
        <v>1.8333252349999907</v>
      </c>
      <c r="AO75" s="26">
        <f t="shared" si="177"/>
        <v>0.76810981500000364</v>
      </c>
      <c r="AP75" s="26"/>
    </row>
    <row r="76" spans="2:42" x14ac:dyDescent="0.35">
      <c r="B76" s="44" t="s">
        <v>52</v>
      </c>
      <c r="C76" s="45">
        <v>27.489635664644531</v>
      </c>
      <c r="D76" s="45">
        <v>15.378452182065555</v>
      </c>
      <c r="E76" s="45">
        <v>26.990622695657247</v>
      </c>
      <c r="F76" s="45">
        <v>23.11320986613477</v>
      </c>
      <c r="H76" s="44" t="s">
        <v>43</v>
      </c>
      <c r="I76" s="45">
        <v>27.238360297682689</v>
      </c>
      <c r="J76" s="45">
        <v>28.006610770705453</v>
      </c>
      <c r="K76" s="45">
        <v>35.540799847759196</v>
      </c>
      <c r="L76" s="45">
        <v>35.496434200106819</v>
      </c>
      <c r="M76" s="45">
        <v>24.889042220092549</v>
      </c>
      <c r="N76" s="45">
        <v>37.780519207192725</v>
      </c>
      <c r="O76" s="45">
        <v>29.513671233233218</v>
      </c>
      <c r="P76" s="45">
        <v>29.790872848160728</v>
      </c>
      <c r="Q76" s="45">
        <v>23.241199018223782</v>
      </c>
      <c r="R76" s="45">
        <v>21.797958240779032</v>
      </c>
      <c r="S76" s="45">
        <v>16.589264140430647</v>
      </c>
      <c r="T76" s="45">
        <v>28.755152961256591</v>
      </c>
      <c r="U76" s="45">
        <v>51.652684500481158</v>
      </c>
      <c r="V76" s="45">
        <v>27.923135694895624</v>
      </c>
      <c r="W76" s="45">
        <v>31.918387503808816</v>
      </c>
      <c r="X76" s="47">
        <v>23.113209866134714</v>
      </c>
      <c r="AA76" s="31" t="s">
        <v>11</v>
      </c>
      <c r="AB76" s="26">
        <f t="shared" si="177"/>
        <v>-0.13320699657142621</v>
      </c>
      <c r="AC76" s="26">
        <f t="shared" si="177"/>
        <v>-0.46436345957142544</v>
      </c>
      <c r="AD76" s="26">
        <f t="shared" si="177"/>
        <v>-1.0766083575714327</v>
      </c>
      <c r="AE76" s="26">
        <f t="shared" si="177"/>
        <v>-1.5704859085714298</v>
      </c>
      <c r="AF76" s="26">
        <f t="shared" si="177"/>
        <v>-1.3326174285714267</v>
      </c>
      <c r="AG76" s="26">
        <f t="shared" si="177"/>
        <v>-0.78273080657143135</v>
      </c>
      <c r="AH76" s="26">
        <f t="shared" si="177"/>
        <v>1.1477000324285718</v>
      </c>
      <c r="AI76" s="26">
        <f t="shared" si="177"/>
        <v>-0.15935212157143264</v>
      </c>
      <c r="AJ76" s="26">
        <f t="shared" si="177"/>
        <v>0.38717849042856534</v>
      </c>
      <c r="AK76" s="26">
        <f t="shared" si="177"/>
        <v>1.0150923224285697</v>
      </c>
      <c r="AL76" s="26">
        <f t="shared" si="177"/>
        <v>0.82742792342857063</v>
      </c>
      <c r="AM76" s="26">
        <f t="shared" si="177"/>
        <v>0.10543245842857152</v>
      </c>
      <c r="AN76" s="26">
        <f t="shared" si="177"/>
        <v>1.2526433434285855</v>
      </c>
      <c r="AO76" s="26">
        <f t="shared" si="177"/>
        <v>0.78389050842856767</v>
      </c>
      <c r="AP76" s="26"/>
    </row>
    <row r="77" spans="2:42" x14ac:dyDescent="0.35">
      <c r="AA77" s="12" t="s">
        <v>12</v>
      </c>
      <c r="AB77" s="26">
        <f t="shared" si="177"/>
        <v>-0.15350664042858042</v>
      </c>
      <c r="AC77" s="26">
        <f t="shared" si="177"/>
        <v>0.74492873357142841</v>
      </c>
      <c r="AD77" s="26">
        <f t="shared" si="177"/>
        <v>-0.20720278542856974</v>
      </c>
      <c r="AE77" s="26">
        <f t="shared" si="177"/>
        <v>0.11021217957142782</v>
      </c>
      <c r="AF77" s="26">
        <f t="shared" si="177"/>
        <v>-0.40602364742856778</v>
      </c>
      <c r="AG77" s="26">
        <f t="shared" si="177"/>
        <v>0.12522351757142858</v>
      </c>
      <c r="AH77" s="26">
        <f t="shared" si="177"/>
        <v>0.22928247457142803</v>
      </c>
      <c r="AI77" s="26">
        <f t="shared" si="177"/>
        <v>0.25191286057143103</v>
      </c>
      <c r="AJ77" s="26">
        <f t="shared" si="177"/>
        <v>-0.37044541642857254</v>
      </c>
      <c r="AK77" s="26">
        <f t="shared" si="177"/>
        <v>-0.10969711742857313</v>
      </c>
      <c r="AL77" s="26">
        <f t="shared" si="177"/>
        <v>-6.0264010428560222E-2</v>
      </c>
      <c r="AM77" s="26">
        <f t="shared" si="177"/>
        <v>8.5835763571425194E-2</v>
      </c>
      <c r="AN77" s="26">
        <f t="shared" si="177"/>
        <v>0.17447521857142434</v>
      </c>
      <c r="AO77" s="26">
        <f t="shared" si="177"/>
        <v>-0.41473113042856979</v>
      </c>
      <c r="AP77" s="26"/>
    </row>
    <row r="78" spans="2:42" x14ac:dyDescent="0.35">
      <c r="B78" s="36" t="s">
        <v>56</v>
      </c>
      <c r="C78" s="12">
        <v>1</v>
      </c>
      <c r="D78" s="12">
        <v>2</v>
      </c>
      <c r="E78" s="12">
        <v>3</v>
      </c>
      <c r="F78" s="2"/>
      <c r="G78" s="14"/>
      <c r="H78" s="35" t="s">
        <v>58</v>
      </c>
      <c r="I78" s="2" t="s">
        <v>4</v>
      </c>
      <c r="J78" s="2" t="s">
        <v>3</v>
      </c>
      <c r="K78" s="2" t="s">
        <v>6</v>
      </c>
      <c r="L78" s="2" t="s">
        <v>7</v>
      </c>
      <c r="M78" s="2" t="s">
        <v>8</v>
      </c>
      <c r="N78" s="2" t="s">
        <v>13</v>
      </c>
      <c r="O78" s="2" t="s">
        <v>14</v>
      </c>
      <c r="P78" s="2" t="s">
        <v>15</v>
      </c>
      <c r="Q78" s="31" t="s">
        <v>0</v>
      </c>
      <c r="R78" s="31" t="s">
        <v>1</v>
      </c>
      <c r="S78" s="31" t="s">
        <v>5</v>
      </c>
      <c r="T78" s="31" t="s">
        <v>9</v>
      </c>
      <c r="U78" s="31" t="s">
        <v>10</v>
      </c>
      <c r="V78" s="31" t="s">
        <v>11</v>
      </c>
      <c r="W78" s="12" t="s">
        <v>12</v>
      </c>
      <c r="X78" s="12"/>
      <c r="AA78" s="12" t="s">
        <v>35</v>
      </c>
      <c r="AB78" s="27">
        <f t="shared" si="177"/>
        <v>0.28194201542856945</v>
      </c>
      <c r="AC78" s="27">
        <f t="shared" si="177"/>
        <v>-8.5548607055714285</v>
      </c>
      <c r="AD78" s="27">
        <f t="shared" si="177"/>
        <v>-9.2159264655714352</v>
      </c>
      <c r="AE78" s="27">
        <f t="shared" si="177"/>
        <v>-10.220325559571435</v>
      </c>
      <c r="AF78" s="27">
        <f t="shared" si="177"/>
        <v>-19.082593132571425</v>
      </c>
      <c r="AG78" s="27">
        <f t="shared" si="177"/>
        <v>-8.311164561571438</v>
      </c>
      <c r="AH78" s="27">
        <f t="shared" si="177"/>
        <v>22.36894881742856</v>
      </c>
      <c r="AI78" s="27">
        <f t="shared" si="177"/>
        <v>-2.0176271455714385</v>
      </c>
      <c r="AJ78" s="27">
        <f t="shared" si="177"/>
        <v>8.4827810174285645</v>
      </c>
      <c r="AK78" s="27">
        <f t="shared" si="177"/>
        <v>17.18978781942856</v>
      </c>
      <c r="AL78" s="27">
        <f t="shared" si="177"/>
        <v>11.294912536428569</v>
      </c>
      <c r="AM78" s="27">
        <f t="shared" si="177"/>
        <v>-13.146379980571432</v>
      </c>
      <c r="AN78" s="27">
        <f t="shared" si="177"/>
        <v>7.1563184324285771</v>
      </c>
      <c r="AO78" s="27">
        <f t="shared" si="177"/>
        <v>3.7741869124285614</v>
      </c>
      <c r="AP78" s="26"/>
    </row>
    <row r="79" spans="2:42" x14ac:dyDescent="0.35">
      <c r="B79" s="14" t="s">
        <v>16</v>
      </c>
      <c r="C79" s="9">
        <v>59.83815863323494</v>
      </c>
      <c r="D79" s="9">
        <v>21.703269120067084</v>
      </c>
      <c r="E79" s="9">
        <v>18.458572246697994</v>
      </c>
      <c r="F79" s="2"/>
      <c r="G79" s="4"/>
      <c r="H79" s="14" t="s">
        <v>16</v>
      </c>
      <c r="I79" s="9">
        <v>5.8980920413337961</v>
      </c>
      <c r="J79" s="9">
        <v>6.8261562130386411</v>
      </c>
      <c r="K79" s="9">
        <v>7.0398552002494421</v>
      </c>
      <c r="L79" s="9">
        <v>9.3526888081229256</v>
      </c>
      <c r="M79" s="9">
        <v>8.3797139282810829</v>
      </c>
      <c r="N79" s="9">
        <v>4.0879598603613969</v>
      </c>
      <c r="O79" s="9">
        <v>9.6221530539531201</v>
      </c>
      <c r="P79" s="9">
        <v>8.6315395278945104</v>
      </c>
      <c r="Q79" s="9">
        <v>6.6461063375588703</v>
      </c>
      <c r="R79" s="9">
        <v>8.684591148519333</v>
      </c>
      <c r="S79" s="9">
        <v>6.3725716339888772</v>
      </c>
      <c r="T79" s="9">
        <v>9.561503247242678</v>
      </c>
      <c r="U79" s="9">
        <v>2.2713149461077871</v>
      </c>
      <c r="V79" s="9">
        <v>5.5142479567998475</v>
      </c>
      <c r="W79" s="9">
        <v>1.1115060965476773</v>
      </c>
      <c r="X79" s="15"/>
    </row>
    <row r="80" spans="2:42" x14ac:dyDescent="0.35">
      <c r="B80" s="14" t="s">
        <v>17</v>
      </c>
      <c r="C80" s="9">
        <v>51.087079307149565</v>
      </c>
      <c r="D80" s="9">
        <v>24.631474193575428</v>
      </c>
      <c r="E80" s="9">
        <v>24.28144649927501</v>
      </c>
      <c r="F80" s="2"/>
      <c r="G80" s="4"/>
      <c r="H80" s="14" t="s">
        <v>17</v>
      </c>
      <c r="I80" s="9">
        <v>4.5455522643902837</v>
      </c>
      <c r="J80" s="9">
        <v>5.0969191694120903</v>
      </c>
      <c r="K80" s="9">
        <v>4.5691610555573536</v>
      </c>
      <c r="L80" s="9">
        <v>7.8594604612189016</v>
      </c>
      <c r="M80" s="9">
        <v>7.5704482039638057</v>
      </c>
      <c r="N80" s="9">
        <v>5.086834619685404</v>
      </c>
      <c r="O80" s="9">
        <v>8.6497295742658018</v>
      </c>
      <c r="P80" s="9">
        <v>7.7089739586559221</v>
      </c>
      <c r="Q80" s="9">
        <v>5.7329884783590197</v>
      </c>
      <c r="R80" s="9">
        <v>9.4664217713866581</v>
      </c>
      <c r="S80" s="9">
        <v>9.4320639438297462</v>
      </c>
      <c r="T80" s="9">
        <v>13.197744342579455</v>
      </c>
      <c r="U80" s="9">
        <v>2.4708320034901594</v>
      </c>
      <c r="V80" s="9">
        <v>5.7833721408598207</v>
      </c>
      <c r="W80" s="9">
        <v>2.8294980123455713</v>
      </c>
      <c r="X80" s="15"/>
      <c r="AA80" s="2" t="s">
        <v>30</v>
      </c>
      <c r="AB80" s="14" t="s">
        <v>16</v>
      </c>
      <c r="AC80" s="14" t="s">
        <v>17</v>
      </c>
      <c r="AD80" s="14" t="s">
        <v>18</v>
      </c>
      <c r="AE80" s="14" t="s">
        <v>19</v>
      </c>
      <c r="AF80" s="14" t="s">
        <v>20</v>
      </c>
      <c r="AG80" s="14" t="s">
        <v>21</v>
      </c>
      <c r="AH80" s="14" t="s">
        <v>22</v>
      </c>
      <c r="AI80" s="14" t="s">
        <v>23</v>
      </c>
      <c r="AJ80" s="14" t="s">
        <v>24</v>
      </c>
      <c r="AK80" s="14" t="s">
        <v>25</v>
      </c>
      <c r="AL80" s="25" t="s">
        <v>26</v>
      </c>
      <c r="AM80" s="25" t="s">
        <v>27</v>
      </c>
      <c r="AN80" s="25" t="s">
        <v>28</v>
      </c>
      <c r="AO80" s="25" t="s">
        <v>29</v>
      </c>
    </row>
    <row r="81" spans="2:41" x14ac:dyDescent="0.35">
      <c r="B81" s="14" t="s">
        <v>18</v>
      </c>
      <c r="C81" s="9">
        <v>64.538576380783113</v>
      </c>
      <c r="D81" s="9">
        <v>20.329461777960269</v>
      </c>
      <c r="E81" s="9">
        <v>15.131961841256619</v>
      </c>
      <c r="F81" s="2"/>
      <c r="G81" s="4"/>
      <c r="H81" s="14" t="s">
        <v>18</v>
      </c>
      <c r="I81" s="9">
        <v>10.017966040996402</v>
      </c>
      <c r="J81" s="9">
        <v>7.388850933546304</v>
      </c>
      <c r="K81" s="9">
        <v>7.8443280444312018</v>
      </c>
      <c r="L81" s="9">
        <v>12.095447758810124</v>
      </c>
      <c r="M81" s="9">
        <v>8.8818036892816217</v>
      </c>
      <c r="N81" s="9">
        <v>4.1878590045822346</v>
      </c>
      <c r="O81" s="9">
        <v>7.2117209447206747</v>
      </c>
      <c r="P81" s="9">
        <v>6.9105999644145513</v>
      </c>
      <c r="Q81" s="9">
        <v>8.9121688301235107</v>
      </c>
      <c r="R81" s="9">
        <v>5.6776487247405409</v>
      </c>
      <c r="S81" s="9">
        <v>5.7396442230962137</v>
      </c>
      <c r="T81" s="9">
        <v>7.1294820214618815</v>
      </c>
      <c r="U81" s="9">
        <v>2.0180166493145597</v>
      </c>
      <c r="V81" s="9">
        <v>4.7825096791121888</v>
      </c>
      <c r="W81" s="9">
        <v>1.201953491367989</v>
      </c>
      <c r="X81" s="15"/>
      <c r="AA81" s="2" t="s">
        <v>4</v>
      </c>
      <c r="AB81" s="19">
        <v>0.64489795900000002</v>
      </c>
      <c r="AC81" s="8">
        <v>0.58367346899999994</v>
      </c>
      <c r="AD81" s="8">
        <v>0.436825397</v>
      </c>
      <c r="AE81" s="8">
        <v>0.426666667</v>
      </c>
      <c r="AF81" s="8">
        <v>0.94040816299999996</v>
      </c>
      <c r="AG81" s="8">
        <v>1.401904762</v>
      </c>
      <c r="AH81" s="8">
        <v>1.1428571430000001</v>
      </c>
      <c r="AI81" s="8">
        <v>0.99591836700000003</v>
      </c>
      <c r="AJ81" s="8">
        <v>3.6571428570000002</v>
      </c>
      <c r="AK81" s="8">
        <v>2.0956009070000001</v>
      </c>
      <c r="AL81" s="8">
        <v>1.178412698</v>
      </c>
      <c r="AM81" s="8">
        <v>1.0336507939999999</v>
      </c>
      <c r="AN81" s="8">
        <v>1.3387755100000001</v>
      </c>
      <c r="AO81" s="8">
        <v>1.233560091</v>
      </c>
    </row>
    <row r="82" spans="2:41" x14ac:dyDescent="0.35">
      <c r="B82" s="14" t="s">
        <v>19</v>
      </c>
      <c r="C82" s="9">
        <v>64.456590589618585</v>
      </c>
      <c r="D82" s="9">
        <v>20.736184073609344</v>
      </c>
      <c r="E82" s="9">
        <v>14.807225336772078</v>
      </c>
      <c r="F82" s="2"/>
      <c r="G82" s="4"/>
      <c r="H82" s="14" t="s">
        <v>19</v>
      </c>
      <c r="I82" s="9">
        <v>6.3599581791673465</v>
      </c>
      <c r="J82" s="9">
        <v>7.6454713672114831</v>
      </c>
      <c r="K82" s="9">
        <v>9.4448034991526022</v>
      </c>
      <c r="L82" s="9">
        <v>11.015557027714108</v>
      </c>
      <c r="M82" s="9">
        <v>10.096091547667118</v>
      </c>
      <c r="N82" s="9">
        <v>5.5476992830024292</v>
      </c>
      <c r="O82" s="9">
        <v>7.8914348214558618</v>
      </c>
      <c r="P82" s="9">
        <v>6.4555748642476232</v>
      </c>
      <c r="Q82" s="9">
        <v>8.8888101920637919</v>
      </c>
      <c r="R82" s="9">
        <v>5.4711174031396359</v>
      </c>
      <c r="S82" s="9">
        <v>6.3762564784059155</v>
      </c>
      <c r="T82" s="9">
        <v>8.1654474464552589</v>
      </c>
      <c r="U82" s="9">
        <v>0.86380980995280787</v>
      </c>
      <c r="V82" s="9">
        <v>3.991272160996326</v>
      </c>
      <c r="W82" s="9">
        <v>1.7866959193676868</v>
      </c>
      <c r="X82" s="15"/>
      <c r="AA82" s="2" t="s">
        <v>3</v>
      </c>
      <c r="AB82" s="19">
        <v>4.587755102</v>
      </c>
      <c r="AC82" s="8">
        <v>3.2206802720000001</v>
      </c>
      <c r="AD82" s="8">
        <v>6.1823129249999997</v>
      </c>
      <c r="AE82" s="8">
        <v>4.0103401359999999</v>
      </c>
      <c r="AF82" s="8">
        <v>4.8255782309999997</v>
      </c>
      <c r="AG82" s="8">
        <v>4.7428571430000002</v>
      </c>
      <c r="AH82" s="8">
        <v>7.0559637190000002</v>
      </c>
      <c r="AI82" s="8">
        <v>5.0951473920000003</v>
      </c>
      <c r="AJ82" s="8">
        <v>8.8555102039999998</v>
      </c>
      <c r="AK82" s="8">
        <v>7.167528345</v>
      </c>
      <c r="AL82" s="8">
        <v>5.405260771</v>
      </c>
      <c r="AM82" s="8">
        <v>4.120816327</v>
      </c>
      <c r="AN82" s="8">
        <v>5.0996825399999999</v>
      </c>
      <c r="AO82" s="8">
        <v>5.7614512470000001</v>
      </c>
    </row>
    <row r="83" spans="2:41" x14ac:dyDescent="0.35">
      <c r="B83" s="14" t="s">
        <v>20</v>
      </c>
      <c r="C83" s="9">
        <v>56.419380965962254</v>
      </c>
      <c r="D83" s="9">
        <v>25.553365268827534</v>
      </c>
      <c r="E83" s="9">
        <v>18.027253765210212</v>
      </c>
      <c r="F83" s="2"/>
      <c r="G83" s="4"/>
      <c r="H83" s="14" t="s">
        <v>20</v>
      </c>
      <c r="I83" s="9">
        <v>8.1818598573751213</v>
      </c>
      <c r="J83" s="9">
        <v>6.3485150641410986</v>
      </c>
      <c r="K83" s="9">
        <v>6.2346711905220582</v>
      </c>
      <c r="L83" s="9">
        <v>9.4058725084147436</v>
      </c>
      <c r="M83" s="9">
        <v>8.3984688383532013</v>
      </c>
      <c r="N83" s="9">
        <v>3.6081440406477636</v>
      </c>
      <c r="O83" s="9">
        <v>7.802412114549365</v>
      </c>
      <c r="P83" s="9">
        <v>6.4394373519588957</v>
      </c>
      <c r="Q83" s="9">
        <v>9.2567389454547921</v>
      </c>
      <c r="R83" s="9">
        <v>8.7244806348326271</v>
      </c>
      <c r="S83" s="9">
        <v>7.5721456885401119</v>
      </c>
      <c r="T83" s="9">
        <v>8.0265661185206483</v>
      </c>
      <c r="U83" s="9">
        <v>3.7305835073628355</v>
      </c>
      <c r="V83" s="9">
        <v>5.2371046969796451</v>
      </c>
      <c r="W83" s="9">
        <v>1.0329994423470814</v>
      </c>
      <c r="X83" s="15"/>
      <c r="AA83" s="2" t="s">
        <v>6</v>
      </c>
      <c r="AB83" s="19">
        <v>9.1510204080000008</v>
      </c>
      <c r="AC83" s="8">
        <v>6.1775510200000001</v>
      </c>
      <c r="AD83" s="8">
        <v>10.419954648999999</v>
      </c>
      <c r="AE83" s="8">
        <v>8.3183673470000006</v>
      </c>
      <c r="AF83" s="8">
        <v>7.8401814060000001</v>
      </c>
      <c r="AG83" s="8">
        <v>9.3302494330000005</v>
      </c>
      <c r="AH83" s="8">
        <v>13.602902494</v>
      </c>
      <c r="AI83" s="8">
        <v>9.4257596370000005</v>
      </c>
      <c r="AJ83" s="8">
        <v>12.577959183999999</v>
      </c>
      <c r="AK83" s="8">
        <v>12.683356009000001</v>
      </c>
      <c r="AL83" s="8">
        <v>10.446077098</v>
      </c>
      <c r="AM83" s="8">
        <v>7.7714285710000004</v>
      </c>
      <c r="AN83" s="8">
        <v>9.7349659860000006</v>
      </c>
      <c r="AO83" s="8">
        <v>11.435827664</v>
      </c>
    </row>
    <row r="84" spans="2:41" x14ac:dyDescent="0.35">
      <c r="B84" s="14" t="s">
        <v>21</v>
      </c>
      <c r="C84" s="9">
        <v>60.266799942377602</v>
      </c>
      <c r="D84" s="9">
        <v>21.577383037575459</v>
      </c>
      <c r="E84" s="9">
        <v>18.155817020046943</v>
      </c>
      <c r="F84" s="2"/>
      <c r="G84" s="4"/>
      <c r="H84" s="14" t="s">
        <v>21</v>
      </c>
      <c r="I84" s="9">
        <v>5.7348909120200382</v>
      </c>
      <c r="J84" s="9">
        <v>7.8744595413590819</v>
      </c>
      <c r="K84" s="9">
        <v>8.621331228283692</v>
      </c>
      <c r="L84" s="9">
        <v>9.8002581430799491</v>
      </c>
      <c r="M84" s="9">
        <v>9.3344948229770957</v>
      </c>
      <c r="N84" s="9">
        <v>2.8865960119309624</v>
      </c>
      <c r="O84" s="9">
        <v>9.1777093752615588</v>
      </c>
      <c r="P84" s="9">
        <v>6.837059907465223</v>
      </c>
      <c r="Q84" s="9">
        <v>6.4929726801244136</v>
      </c>
      <c r="R84" s="9">
        <v>8.2045341672251837</v>
      </c>
      <c r="S84" s="9">
        <v>6.8798761902258629</v>
      </c>
      <c r="T84" s="9">
        <v>10.418525282622275</v>
      </c>
      <c r="U84" s="9">
        <v>0.77069311028987941</v>
      </c>
      <c r="V84" s="9">
        <v>5.2126879442752916</v>
      </c>
      <c r="W84" s="9">
        <v>1.7539106828594941</v>
      </c>
      <c r="X84" s="15"/>
      <c r="AA84" s="2" t="s">
        <v>7</v>
      </c>
      <c r="AB84" s="19">
        <v>13.857142856999999</v>
      </c>
      <c r="AC84" s="8">
        <v>8.8282539680000003</v>
      </c>
      <c r="AD84" s="8">
        <v>14.918820862</v>
      </c>
      <c r="AE84" s="8">
        <v>13.640272109</v>
      </c>
      <c r="AF84" s="8">
        <v>10.800725624</v>
      </c>
      <c r="AG84" s="8">
        <v>14.352743764</v>
      </c>
      <c r="AH84" s="8">
        <v>19.268208616999999</v>
      </c>
      <c r="AI84" s="8">
        <v>12.408163265000001</v>
      </c>
      <c r="AJ84" s="8">
        <v>17.475918366999998</v>
      </c>
      <c r="AK84" s="8">
        <v>17.707573696000001</v>
      </c>
      <c r="AL84" s="8">
        <v>14.968163264999999</v>
      </c>
      <c r="AM84" s="8">
        <v>9.9251473919999995</v>
      </c>
      <c r="AN84" s="8">
        <v>14.094512472</v>
      </c>
      <c r="AO84" s="8">
        <v>14.672108844</v>
      </c>
    </row>
    <row r="85" spans="2:41" x14ac:dyDescent="0.35">
      <c r="B85" s="14" t="s">
        <v>22</v>
      </c>
      <c r="C85" s="9">
        <v>61.962581865907907</v>
      </c>
      <c r="D85" s="9">
        <v>19.187636040048599</v>
      </c>
      <c r="E85" s="9">
        <v>18.849782094043498</v>
      </c>
      <c r="F85" s="2"/>
      <c r="G85" s="4"/>
      <c r="H85" s="14" t="s">
        <v>22</v>
      </c>
      <c r="I85" s="9">
        <v>6.6486678468653544</v>
      </c>
      <c r="J85" s="9">
        <v>7.3613456428150368</v>
      </c>
      <c r="K85" s="9">
        <v>6.3700422406591688</v>
      </c>
      <c r="L85" s="9">
        <v>10.193699359118579</v>
      </c>
      <c r="M85" s="9">
        <v>8.5821174268902798</v>
      </c>
      <c r="N85" s="9">
        <v>5.396892335111918</v>
      </c>
      <c r="O85" s="9">
        <v>9.2429863624104485</v>
      </c>
      <c r="P85" s="9">
        <v>8.1668306520371168</v>
      </c>
      <c r="Q85" s="9">
        <v>6.813681109296617</v>
      </c>
      <c r="R85" s="9">
        <v>7.2557901878517326</v>
      </c>
      <c r="S85" s="9">
        <v>5.1181647429002517</v>
      </c>
      <c r="T85" s="9">
        <v>9.2860244319899206</v>
      </c>
      <c r="U85" s="9">
        <v>2.7128261864590772</v>
      </c>
      <c r="V85" s="9">
        <v>5.585056407296336</v>
      </c>
      <c r="W85" s="9">
        <v>1.2658750682981643</v>
      </c>
      <c r="X85" s="15"/>
      <c r="AA85" s="2" t="s">
        <v>8</v>
      </c>
      <c r="AB85" s="19">
        <v>20.109387755</v>
      </c>
      <c r="AC85" s="8">
        <v>13.387755102</v>
      </c>
      <c r="AD85" s="8">
        <v>21.855782312999999</v>
      </c>
      <c r="AE85" s="8">
        <v>19.847256236</v>
      </c>
      <c r="AF85" s="8">
        <v>15.267120180999999</v>
      </c>
      <c r="AG85" s="8">
        <v>20.062040816</v>
      </c>
      <c r="AH85" s="8">
        <v>28.334149660000001</v>
      </c>
      <c r="AI85" s="8">
        <v>19.314285714</v>
      </c>
      <c r="AJ85" s="8">
        <v>24.177777777999999</v>
      </c>
      <c r="AK85" s="8">
        <v>27.346938775999998</v>
      </c>
      <c r="AL85" s="8">
        <v>23.478367346999999</v>
      </c>
      <c r="AM85" s="8">
        <v>13.313015872999999</v>
      </c>
      <c r="AN85" s="8">
        <v>20.874739228999999</v>
      </c>
      <c r="AO85" s="8">
        <v>22.566893424</v>
      </c>
    </row>
    <row r="86" spans="2:41" x14ac:dyDescent="0.35">
      <c r="B86" s="14" t="s">
        <v>23</v>
      </c>
      <c r="C86" s="9">
        <v>60.578270471315435</v>
      </c>
      <c r="D86" s="9">
        <v>19.307462322590464</v>
      </c>
      <c r="E86" s="9">
        <v>20.114267206094112</v>
      </c>
      <c r="F86" s="2"/>
      <c r="G86" s="4"/>
      <c r="H86" s="14" t="s">
        <v>23</v>
      </c>
      <c r="I86" s="9">
        <v>6.3504576063282805</v>
      </c>
      <c r="J86" s="9">
        <v>6.7089126525002181</v>
      </c>
      <c r="K86" s="9">
        <v>4.6202902275199556</v>
      </c>
      <c r="L86" s="9">
        <v>10.698850337225677</v>
      </c>
      <c r="M86" s="9">
        <v>10.306812086857962</v>
      </c>
      <c r="N86" s="9">
        <v>5.5079266540517322</v>
      </c>
      <c r="O86" s="9">
        <v>9.3547493019300347</v>
      </c>
      <c r="P86" s="9">
        <v>7.0302716049015705</v>
      </c>
      <c r="Q86" s="9">
        <v>4.8661572290469195</v>
      </c>
      <c r="R86" s="9">
        <v>7.4567010252291608</v>
      </c>
      <c r="S86" s="9">
        <v>6.9846040683143844</v>
      </c>
      <c r="T86" s="9">
        <v>10.678545847102159</v>
      </c>
      <c r="U86" s="9">
        <v>1.9863622671647072</v>
      </c>
      <c r="V86" s="9">
        <v>5.6701869317229514</v>
      </c>
      <c r="W86" s="9">
        <v>1.7791721601042909</v>
      </c>
      <c r="X86" s="15"/>
      <c r="AA86" s="2" t="s">
        <v>13</v>
      </c>
      <c r="AB86" s="19">
        <v>25.711201813999999</v>
      </c>
      <c r="AC86" s="8">
        <v>17.779591837000002</v>
      </c>
      <c r="AD86" s="8">
        <v>26.949659864000001</v>
      </c>
      <c r="AE86" s="8">
        <v>25.536145125000001</v>
      </c>
      <c r="AF86" s="8">
        <v>19.255147392000001</v>
      </c>
      <c r="AG86" s="8">
        <v>25.5</v>
      </c>
      <c r="AH86" s="8">
        <v>35.966802721000001</v>
      </c>
      <c r="AI86" s="8">
        <v>25.967346938999999</v>
      </c>
      <c r="AJ86" s="8">
        <v>30.63292517</v>
      </c>
      <c r="AK86" s="8">
        <v>34.710385488</v>
      </c>
      <c r="AL86" s="8">
        <v>29.620045351000002</v>
      </c>
      <c r="AM86" s="8">
        <v>17.636621314999999</v>
      </c>
      <c r="AN86" s="8">
        <v>27.260226757000002</v>
      </c>
      <c r="AO86" s="8">
        <v>28.464761905</v>
      </c>
    </row>
    <row r="87" spans="2:41" x14ac:dyDescent="0.35">
      <c r="B87" s="14" t="s">
        <v>24</v>
      </c>
      <c r="C87" s="9">
        <v>62.025138614298648</v>
      </c>
      <c r="D87" s="9">
        <v>20.462339967038886</v>
      </c>
      <c r="E87" s="9">
        <v>17.512521418662462</v>
      </c>
      <c r="F87" s="31"/>
      <c r="G87" s="4"/>
      <c r="H87" s="14" t="s">
        <v>24</v>
      </c>
      <c r="I87" s="9">
        <v>6.9264885433745222</v>
      </c>
      <c r="J87" s="9">
        <v>4.9599227011430695</v>
      </c>
      <c r="K87" s="9">
        <v>6.5262140788384588</v>
      </c>
      <c r="L87" s="9">
        <v>8.9297945548976276</v>
      </c>
      <c r="M87" s="9">
        <v>8.6010667334399002</v>
      </c>
      <c r="N87" s="9">
        <v>5.31958960937484</v>
      </c>
      <c r="O87" s="9">
        <v>11.294701167492608</v>
      </c>
      <c r="P87" s="9">
        <v>9.4673612257376192</v>
      </c>
      <c r="Q87" s="9">
        <v>6.3811870998416991</v>
      </c>
      <c r="R87" s="9">
        <v>8.1756542606500915</v>
      </c>
      <c r="S87" s="9">
        <v>5.9054986065470958</v>
      </c>
      <c r="T87" s="9">
        <v>9.0386554310595386</v>
      </c>
      <c r="U87" s="9">
        <v>2.1677907774715384</v>
      </c>
      <c r="V87" s="9">
        <v>5.6050812620104606</v>
      </c>
      <c r="W87" s="9">
        <v>0.70099394812092464</v>
      </c>
      <c r="X87" s="15"/>
      <c r="AA87" s="2" t="s">
        <v>14</v>
      </c>
      <c r="AB87" s="19">
        <v>28.443990929999998</v>
      </c>
      <c r="AC87" s="8">
        <v>20.730612245</v>
      </c>
      <c r="AD87" s="8">
        <v>29.351473923</v>
      </c>
      <c r="AE87" s="8">
        <v>28.662131518999999</v>
      </c>
      <c r="AF87" s="8">
        <v>20.968480725999999</v>
      </c>
      <c r="AG87" s="8">
        <v>27.181632653000001</v>
      </c>
      <c r="AH87" s="8">
        <v>40.766621315000002</v>
      </c>
      <c r="AI87" s="8">
        <v>29.522721088000001</v>
      </c>
      <c r="AJ87" s="8">
        <v>34.625306121999998</v>
      </c>
      <c r="AK87" s="8">
        <v>37.906031745999996</v>
      </c>
      <c r="AL87" s="8">
        <v>33.330884353999998</v>
      </c>
      <c r="AM87" s="8">
        <v>19.484444444000001</v>
      </c>
      <c r="AN87" s="8">
        <v>30.577777778000002</v>
      </c>
      <c r="AO87" s="8">
        <v>31.344761904999999</v>
      </c>
    </row>
    <row r="88" spans="2:41" x14ac:dyDescent="0.35">
      <c r="B88" s="14" t="s">
        <v>25</v>
      </c>
      <c r="C88" s="9">
        <v>58.913157185335287</v>
      </c>
      <c r="D88" s="9">
        <v>20.169434075222796</v>
      </c>
      <c r="E88" s="9">
        <v>20.917408739441914</v>
      </c>
      <c r="F88" s="31"/>
      <c r="G88" s="4"/>
      <c r="H88" s="14" t="s">
        <v>25</v>
      </c>
      <c r="I88" s="9">
        <v>6.0554867904255012</v>
      </c>
      <c r="J88" s="9">
        <v>6.5854691270556698</v>
      </c>
      <c r="K88" s="9">
        <v>5.9985250593111248</v>
      </c>
      <c r="L88" s="9">
        <v>11.508652011205852</v>
      </c>
      <c r="M88" s="9">
        <v>8.7913825348615156</v>
      </c>
      <c r="N88" s="9">
        <v>3.8153530267819389</v>
      </c>
      <c r="O88" s="9">
        <v>8.3301116389303047</v>
      </c>
      <c r="P88" s="9">
        <v>7.8281769967633892</v>
      </c>
      <c r="Q88" s="9">
        <v>6.5321893338232391</v>
      </c>
      <c r="R88" s="9">
        <v>7.0553492587061619</v>
      </c>
      <c r="S88" s="9">
        <v>6.5818954826933975</v>
      </c>
      <c r="T88" s="9">
        <v>11.751226681221558</v>
      </c>
      <c r="U88" s="9">
        <v>2.4546607368081625</v>
      </c>
      <c r="V88" s="9">
        <v>5.7720859362824255</v>
      </c>
      <c r="W88" s="9">
        <v>0.93943538512976688</v>
      </c>
      <c r="X88" s="15"/>
      <c r="AA88" s="2" t="s">
        <v>15</v>
      </c>
      <c r="AB88" s="19">
        <v>34.876371882000001</v>
      </c>
      <c r="AC88" s="8">
        <v>25.748571428999998</v>
      </c>
      <c r="AD88" s="8">
        <v>33.487528345000001</v>
      </c>
      <c r="AE88" s="8">
        <v>33.108752834000001</v>
      </c>
      <c r="AF88" s="8">
        <v>24.673469388000001</v>
      </c>
      <c r="AG88" s="8">
        <v>32.528253968000001</v>
      </c>
      <c r="AH88" s="8">
        <v>48.987029477999997</v>
      </c>
      <c r="AI88" s="8">
        <v>35.561224490000001</v>
      </c>
      <c r="AJ88" s="8">
        <v>43.102040815999999</v>
      </c>
      <c r="AK88" s="8">
        <v>44.883129252000003</v>
      </c>
      <c r="AL88" s="8">
        <v>40.751020408000002</v>
      </c>
      <c r="AM88" s="8">
        <v>23.109659864000001</v>
      </c>
      <c r="AN88" s="8">
        <v>37.035827664000003</v>
      </c>
      <c r="AO88" s="8">
        <v>37.990748299000003</v>
      </c>
    </row>
    <row r="89" spans="2:41" x14ac:dyDescent="0.35">
      <c r="B89" s="25" t="s">
        <v>26</v>
      </c>
      <c r="C89" s="9">
        <v>59.100853179558378</v>
      </c>
      <c r="D89" s="9">
        <v>19.48415490528906</v>
      </c>
      <c r="E89" s="9">
        <v>21.414991915152559</v>
      </c>
      <c r="F89" s="31"/>
      <c r="G89" s="4"/>
      <c r="H89" s="25" t="s">
        <v>26</v>
      </c>
      <c r="I89" s="9">
        <v>5.4285933959901413</v>
      </c>
      <c r="J89" s="9">
        <v>6.473982918371024</v>
      </c>
      <c r="K89" s="9">
        <v>5.8077713412706728</v>
      </c>
      <c r="L89" s="9">
        <v>10.929760634922527</v>
      </c>
      <c r="M89" s="9">
        <v>7.8878332215874574</v>
      </c>
      <c r="N89" s="9">
        <v>4.7658765485201817</v>
      </c>
      <c r="O89" s="9">
        <v>9.529772748965506</v>
      </c>
      <c r="P89" s="9">
        <v>8.2772623699308703</v>
      </c>
      <c r="Q89" s="9">
        <v>5.7501083370455817</v>
      </c>
      <c r="R89" s="9">
        <v>7.1113629907901945</v>
      </c>
      <c r="S89" s="9">
        <v>6.6226835774532837</v>
      </c>
      <c r="T89" s="9">
        <v>11.61251392071461</v>
      </c>
      <c r="U89" s="9">
        <v>2.7603688566518887</v>
      </c>
      <c r="V89" s="9">
        <v>5.9680628491319814</v>
      </c>
      <c r="W89" s="9">
        <v>1.074046288654082</v>
      </c>
      <c r="X89" s="15"/>
      <c r="AA89" s="31" t="s">
        <v>0</v>
      </c>
      <c r="AB89" s="19">
        <v>40.646530611999999</v>
      </c>
      <c r="AC89" s="8">
        <v>30.220770975000001</v>
      </c>
      <c r="AD89" s="8">
        <v>37.450884354000003</v>
      </c>
      <c r="AE89" s="8">
        <v>36.746303855000001</v>
      </c>
      <c r="AF89" s="8">
        <v>27.731247165999999</v>
      </c>
      <c r="AG89" s="8">
        <v>36.511292517000001</v>
      </c>
      <c r="AH89" s="8">
        <v>56.250340135999998</v>
      </c>
      <c r="AI89" s="8">
        <v>40.099274375999997</v>
      </c>
      <c r="AJ89" s="8">
        <v>50.207346938999997</v>
      </c>
      <c r="AK89" s="8">
        <v>51.439818594000002</v>
      </c>
      <c r="AL89" s="8">
        <v>47.195918366999997</v>
      </c>
      <c r="AM89" s="8">
        <v>28.447346938999999</v>
      </c>
      <c r="AN89" s="8">
        <v>43.049795918000001</v>
      </c>
      <c r="AO89" s="8">
        <v>42.701496599000002</v>
      </c>
    </row>
    <row r="90" spans="2:41" x14ac:dyDescent="0.35">
      <c r="B90" s="25" t="s">
        <v>27</v>
      </c>
      <c r="C90" s="9">
        <v>51.315960936662542</v>
      </c>
      <c r="D90" s="9">
        <v>24.613785998108042</v>
      </c>
      <c r="E90" s="9">
        <v>24.070253065229409</v>
      </c>
      <c r="F90" s="31"/>
      <c r="G90" s="4"/>
      <c r="H90" s="25" t="s">
        <v>27</v>
      </c>
      <c r="I90" s="9">
        <v>5.7788947925336034</v>
      </c>
      <c r="J90" s="9">
        <v>6.8336160989430867</v>
      </c>
      <c r="K90" s="9">
        <v>4.0315669329087793</v>
      </c>
      <c r="L90" s="9">
        <v>6.3417835271095031</v>
      </c>
      <c r="M90" s="9">
        <v>8.0933985258197509</v>
      </c>
      <c r="N90" s="9">
        <v>3.4589578509981567</v>
      </c>
      <c r="O90" s="9">
        <v>6.7860755403330417</v>
      </c>
      <c r="P90" s="9">
        <v>9.9916676680166248</v>
      </c>
      <c r="Q90" s="9">
        <v>7.932482215124498</v>
      </c>
      <c r="R90" s="9">
        <v>8.2258753931980202</v>
      </c>
      <c r="S90" s="9">
        <v>8.455428389785526</v>
      </c>
      <c r="T90" s="9">
        <v>12.964990197795931</v>
      </c>
      <c r="U90" s="9">
        <v>1.919280370891159</v>
      </c>
      <c r="V90" s="9">
        <v>7.3470541615077236</v>
      </c>
      <c r="W90" s="9">
        <v>1.8389283350345946</v>
      </c>
      <c r="X90" s="15"/>
      <c r="AA90" s="31" t="s">
        <v>1</v>
      </c>
      <c r="AB90" s="19">
        <v>45.089433106999998</v>
      </c>
      <c r="AC90" s="8">
        <v>33.546643991000003</v>
      </c>
      <c r="AD90" s="8">
        <v>42.562176870999998</v>
      </c>
      <c r="AE90" s="8">
        <v>41.754920634999998</v>
      </c>
      <c r="AF90" s="8">
        <v>32.126825396999998</v>
      </c>
      <c r="AG90" s="8">
        <v>40.293877551000001</v>
      </c>
      <c r="AH90" s="8">
        <v>62.310204081999998</v>
      </c>
      <c r="AI90" s="8">
        <v>43.240385488000001</v>
      </c>
      <c r="AJ90" s="8">
        <v>54.996462585000003</v>
      </c>
      <c r="AK90" s="8">
        <v>56.911020407999999</v>
      </c>
      <c r="AL90" s="8">
        <v>51.673106576000002</v>
      </c>
      <c r="AM90" s="8">
        <v>32.684988662000002</v>
      </c>
      <c r="AN90" s="8">
        <v>47.260090703000003</v>
      </c>
      <c r="AO90" s="8">
        <v>47.098775510000003</v>
      </c>
    </row>
    <row r="91" spans="2:41" x14ac:dyDescent="0.35">
      <c r="B91" s="25" t="s">
        <v>28</v>
      </c>
      <c r="C91" s="9">
        <v>56.577199042828809</v>
      </c>
      <c r="D91" s="9">
        <v>17.236050826996131</v>
      </c>
      <c r="E91" s="9">
        <v>26.186750130175074</v>
      </c>
      <c r="F91" s="31"/>
      <c r="G91" s="4"/>
      <c r="H91" s="25" t="s">
        <v>28</v>
      </c>
      <c r="I91" s="9">
        <v>5.1013277435205939</v>
      </c>
      <c r="J91" s="9">
        <v>6.2873396905430941</v>
      </c>
      <c r="K91" s="9">
        <v>5.9133276257029701</v>
      </c>
      <c r="L91" s="9">
        <v>9.1967598738660552</v>
      </c>
      <c r="M91" s="9">
        <v>8.6613320729949415</v>
      </c>
      <c r="N91" s="9">
        <v>4.4999557098789467</v>
      </c>
      <c r="O91" s="9">
        <v>8.7597563007272257</v>
      </c>
      <c r="P91" s="9">
        <v>8.1574000255949688</v>
      </c>
      <c r="Q91" s="9">
        <v>5.7108812910806206</v>
      </c>
      <c r="R91" s="9">
        <v>5.8067218826958982</v>
      </c>
      <c r="S91" s="9">
        <v>5.7184476532196067</v>
      </c>
      <c r="T91" s="9">
        <v>13.110107183313719</v>
      </c>
      <c r="U91" s="9">
        <v>4.7440477948720288</v>
      </c>
      <c r="V91" s="9">
        <v>6.8798535453436696</v>
      </c>
      <c r="W91" s="9">
        <v>1.4527416066456507</v>
      </c>
      <c r="X91" s="15"/>
      <c r="AA91" s="31" t="s">
        <v>5</v>
      </c>
      <c r="AB91" s="19">
        <v>50.895056689</v>
      </c>
      <c r="AC91" s="8">
        <v>39.038390022999998</v>
      </c>
      <c r="AD91" s="8">
        <v>45.818412698000003</v>
      </c>
      <c r="AE91" s="8">
        <v>44.837755102000003</v>
      </c>
      <c r="AF91" s="8">
        <v>36.269659863999998</v>
      </c>
      <c r="AG91" s="8">
        <v>45.073560090999997</v>
      </c>
      <c r="AH91" s="8">
        <v>68.763265305999994</v>
      </c>
      <c r="AI91" s="8">
        <v>48.053696145000004</v>
      </c>
      <c r="AJ91" s="8">
        <v>61.132335601000001</v>
      </c>
      <c r="AK91" s="8">
        <v>62.820408163000003</v>
      </c>
      <c r="AL91" s="8">
        <v>57.210204081999997</v>
      </c>
      <c r="AM91" s="8">
        <v>37.079365078999999</v>
      </c>
      <c r="AN91" s="8">
        <v>51.541043084000002</v>
      </c>
      <c r="AO91" s="8">
        <v>51.550476189999998</v>
      </c>
    </row>
    <row r="92" spans="2:41" x14ac:dyDescent="0.35">
      <c r="B92" s="25" t="s">
        <v>29</v>
      </c>
      <c r="C92" s="9">
        <v>58.951929028672545</v>
      </c>
      <c r="D92" s="9">
        <v>19.147926552168151</v>
      </c>
      <c r="E92" s="9">
        <v>21.900144419159311</v>
      </c>
      <c r="F92" s="31"/>
      <c r="G92" s="4"/>
      <c r="H92" s="25" t="s">
        <v>29</v>
      </c>
      <c r="I92" s="9">
        <v>6.4369713218445357</v>
      </c>
      <c r="J92" s="9">
        <v>8.0668454711370163</v>
      </c>
      <c r="K92" s="9">
        <v>4.600783991346721</v>
      </c>
      <c r="L92" s="9">
        <v>11.22343717698687</v>
      </c>
      <c r="M92" s="9">
        <v>8.3845677743159506</v>
      </c>
      <c r="N92" s="9">
        <v>4.0942851248415169</v>
      </c>
      <c r="O92" s="9">
        <v>9.4481122336296313</v>
      </c>
      <c r="P92" s="9">
        <v>6.6969259345702996</v>
      </c>
      <c r="Q92" s="9">
        <v>6.2512894566272958</v>
      </c>
      <c r="R92" s="9">
        <v>6.3286569008232112</v>
      </c>
      <c r="S92" s="9">
        <v>6.5679801947176442</v>
      </c>
      <c r="T92" s="9">
        <v>11.213121518992814</v>
      </c>
      <c r="U92" s="9">
        <v>3.457808953395066</v>
      </c>
      <c r="V92" s="9">
        <v>6.5442541777772565</v>
      </c>
      <c r="W92" s="9">
        <v>0.6849597689941731</v>
      </c>
      <c r="X92" s="15"/>
      <c r="AA92" s="31" t="s">
        <v>9</v>
      </c>
      <c r="AB92" s="19">
        <v>55.155102040999999</v>
      </c>
      <c r="AC92" s="8">
        <v>44.510204082000001</v>
      </c>
      <c r="AD92" s="8">
        <v>49.110204082000003</v>
      </c>
      <c r="AE92" s="8">
        <v>48.430612244999999</v>
      </c>
      <c r="AF92" s="8">
        <v>39.865306122</v>
      </c>
      <c r="AG92" s="8">
        <v>49.081541950000002</v>
      </c>
      <c r="AH92" s="8">
        <v>73.315192744000001</v>
      </c>
      <c r="AI92" s="8">
        <v>52.562267574000003</v>
      </c>
      <c r="AJ92" s="8">
        <v>65.564444444000003</v>
      </c>
      <c r="AK92" s="8">
        <v>68.333242630000001</v>
      </c>
      <c r="AL92" s="8">
        <v>62.366802720999999</v>
      </c>
      <c r="AM92" s="8">
        <v>41.596371882</v>
      </c>
      <c r="AN92" s="8">
        <v>55.756916099999998</v>
      </c>
      <c r="AO92" s="8">
        <v>56.170521542000003</v>
      </c>
    </row>
    <row r="93" spans="2:41" x14ac:dyDescent="0.35">
      <c r="B93" s="2" t="s">
        <v>36</v>
      </c>
      <c r="C93" s="4">
        <v>59.002262581693266</v>
      </c>
      <c r="D93" s="4">
        <v>21.009994868505515</v>
      </c>
      <c r="E93" s="4">
        <v>19.987742549801229</v>
      </c>
      <c r="F93" s="12"/>
      <c r="G93" s="4"/>
      <c r="H93" s="12" t="s">
        <v>36</v>
      </c>
      <c r="I93" s="4">
        <v>6.3903719525832523</v>
      </c>
      <c r="J93" s="4">
        <v>6.7469861850869224</v>
      </c>
      <c r="K93" s="4">
        <v>6.258762265411014</v>
      </c>
      <c r="L93" s="4">
        <v>9.8965730130495331</v>
      </c>
      <c r="M93" s="4">
        <v>8.7121093862351202</v>
      </c>
      <c r="N93" s="4">
        <v>4.4474235485549594</v>
      </c>
      <c r="O93" s="4">
        <v>8.7929589413303706</v>
      </c>
      <c r="P93" s="4">
        <v>7.7570772894420852</v>
      </c>
      <c r="Q93" s="4">
        <v>6.8691258239693465</v>
      </c>
      <c r="R93" s="4">
        <v>7.4032075535563164</v>
      </c>
      <c r="S93" s="4">
        <v>6.7376614909798525</v>
      </c>
      <c r="T93" s="4">
        <v>10.439603833648031</v>
      </c>
      <c r="U93" s="4">
        <v>2.4520282835879752</v>
      </c>
      <c r="V93" s="4">
        <v>5.7066307035782797</v>
      </c>
      <c r="W93" s="4">
        <v>1.3894797289869394</v>
      </c>
      <c r="X93" s="15"/>
      <c r="AA93" s="31" t="s">
        <v>10</v>
      </c>
      <c r="AB93" s="19">
        <v>61.546938775999998</v>
      </c>
      <c r="AC93" s="8">
        <v>52.166598639</v>
      </c>
      <c r="AD93" s="8">
        <v>53.199092970999999</v>
      </c>
      <c r="AE93" s="8">
        <v>53.031632653000003</v>
      </c>
      <c r="AF93" s="8">
        <v>43.676734693999997</v>
      </c>
      <c r="AG93" s="8">
        <v>55.151020408000001</v>
      </c>
      <c r="AH93" s="8">
        <v>81.573877550999995</v>
      </c>
      <c r="AI93" s="8">
        <v>59.455283446999999</v>
      </c>
      <c r="AJ93" s="8">
        <v>72.348004535000001</v>
      </c>
      <c r="AK93" s="8">
        <v>78.175782312999999</v>
      </c>
      <c r="AL93" s="8">
        <v>71.408616780000003</v>
      </c>
      <c r="AM93" s="8">
        <v>48.52244898</v>
      </c>
      <c r="AN93" s="8">
        <v>65.422222222000002</v>
      </c>
      <c r="AO93" s="8">
        <v>64.058049886999996</v>
      </c>
    </row>
    <row r="94" spans="2:41" x14ac:dyDescent="0.35">
      <c r="B94" s="2" t="s">
        <v>37</v>
      </c>
      <c r="C94" s="26">
        <v>51.087079307149565</v>
      </c>
      <c r="D94" s="26">
        <v>17.236050826996131</v>
      </c>
      <c r="E94" s="26">
        <v>14.807225336772078</v>
      </c>
      <c r="H94" s="2" t="s">
        <v>37</v>
      </c>
      <c r="I94" s="26">
        <v>4.5455522643902837</v>
      </c>
      <c r="J94" s="26">
        <v>4.9599227011430695</v>
      </c>
      <c r="K94" s="26">
        <v>4.0315669329087793</v>
      </c>
      <c r="L94" s="26">
        <v>6.3417835271095031</v>
      </c>
      <c r="M94" s="26">
        <v>7.5704482039638057</v>
      </c>
      <c r="N94" s="26">
        <v>2.8865960119309624</v>
      </c>
      <c r="O94" s="26">
        <v>6.7860755403330417</v>
      </c>
      <c r="P94" s="26">
        <v>6.4394373519588957</v>
      </c>
      <c r="Q94" s="26">
        <v>4.8661572290469195</v>
      </c>
      <c r="R94" s="26">
        <v>5.4711174031396359</v>
      </c>
      <c r="S94" s="26">
        <v>5.1181647429002517</v>
      </c>
      <c r="T94" s="26">
        <v>7.1294820214618815</v>
      </c>
      <c r="U94" s="26">
        <v>0.77069311028987941</v>
      </c>
      <c r="V94" s="26">
        <v>3.991272160996326</v>
      </c>
      <c r="W94" s="26">
        <v>0.6849597689941731</v>
      </c>
      <c r="AA94" s="31" t="s">
        <v>11</v>
      </c>
      <c r="AB94" s="19">
        <v>63.065306122000003</v>
      </c>
      <c r="AC94" s="8">
        <v>53.6</v>
      </c>
      <c r="AD94" s="8">
        <v>54.356462585000003</v>
      </c>
      <c r="AE94" s="8">
        <v>53.518367347000002</v>
      </c>
      <c r="AF94" s="8">
        <v>45.448208616999999</v>
      </c>
      <c r="AG94" s="8">
        <v>55.6</v>
      </c>
      <c r="AH94" s="8">
        <v>83.986575963999996</v>
      </c>
      <c r="AI94" s="8">
        <v>60.737482993</v>
      </c>
      <c r="AJ94" s="8">
        <v>73.974943311000004</v>
      </c>
      <c r="AK94" s="8">
        <v>80.231746032000004</v>
      </c>
      <c r="AL94" s="8">
        <v>73.557913831999997</v>
      </c>
      <c r="AM94" s="8">
        <v>49.547755102000004</v>
      </c>
      <c r="AN94" s="8">
        <v>68.919727890999994</v>
      </c>
      <c r="AO94" s="8">
        <v>66.490340136</v>
      </c>
    </row>
    <row r="95" spans="2:41" x14ac:dyDescent="0.35">
      <c r="B95" s="2" t="s">
        <v>38</v>
      </c>
      <c r="C95" s="4">
        <v>64.538576380783113</v>
      </c>
      <c r="D95" s="4">
        <v>25.553365268827534</v>
      </c>
      <c r="E95" s="4">
        <v>26.186750130175074</v>
      </c>
      <c r="H95" s="12" t="s">
        <v>38</v>
      </c>
      <c r="I95" s="4">
        <v>10.017966040996402</v>
      </c>
      <c r="J95" s="4">
        <v>8.0668454711370163</v>
      </c>
      <c r="K95" s="4">
        <v>9.4448034991526022</v>
      </c>
      <c r="L95" s="4">
        <v>12.095447758810124</v>
      </c>
      <c r="M95" s="4">
        <v>10.306812086857962</v>
      </c>
      <c r="N95" s="4">
        <v>5.5476992830024292</v>
      </c>
      <c r="O95" s="4">
        <v>11.294701167492608</v>
      </c>
      <c r="P95" s="4">
        <v>9.9916676680166248</v>
      </c>
      <c r="Q95" s="4">
        <v>9.2567389454547921</v>
      </c>
      <c r="R95" s="4">
        <v>9.4664217713866581</v>
      </c>
      <c r="S95" s="4">
        <v>9.4320639438297462</v>
      </c>
      <c r="T95" s="4">
        <v>13.197744342579455</v>
      </c>
      <c r="U95" s="4">
        <v>4.7440477948720288</v>
      </c>
      <c r="V95" s="4">
        <v>7.3470541615077236</v>
      </c>
      <c r="W95" s="4">
        <v>2.8294980123455713</v>
      </c>
      <c r="AA95" s="12" t="s">
        <v>12</v>
      </c>
      <c r="AB95" s="19">
        <v>66.751564626000004</v>
      </c>
      <c r="AC95" s="8">
        <v>56.955102041000004</v>
      </c>
      <c r="AD95" s="8">
        <v>57.099319727999998</v>
      </c>
      <c r="AE95" s="8">
        <v>55.767346938999999</v>
      </c>
      <c r="AF95" s="8">
        <v>47.935056689</v>
      </c>
      <c r="AG95" s="8">
        <v>58.636734693999998</v>
      </c>
      <c r="AH95" s="8">
        <v>88.953741496999996</v>
      </c>
      <c r="AI95" s="8">
        <v>64.397596371999995</v>
      </c>
      <c r="AJ95" s="8">
        <v>78.181587301999997</v>
      </c>
      <c r="AK95" s="8">
        <v>85.066303855000001</v>
      </c>
      <c r="AL95" s="8">
        <v>78.204807255999995</v>
      </c>
      <c r="AM95" s="8">
        <v>53.472653061000003</v>
      </c>
      <c r="AN95" s="8">
        <v>73.991836735000007</v>
      </c>
      <c r="AO95" s="8">
        <v>71.093696144999996</v>
      </c>
    </row>
    <row r="96" spans="2:41" x14ac:dyDescent="0.35">
      <c r="B96" s="2" t="s">
        <v>44</v>
      </c>
      <c r="C96" s="15">
        <v>4.0892455133262171</v>
      </c>
      <c r="D96" s="15">
        <v>2.4075124491666435</v>
      </c>
      <c r="E96" s="15">
        <v>3.3681878012379531</v>
      </c>
      <c r="H96" s="12" t="s">
        <v>44</v>
      </c>
      <c r="I96" s="15">
        <v>1.3552108875497562</v>
      </c>
      <c r="J96" s="15">
        <v>0.92037367762661615</v>
      </c>
      <c r="K96" s="15">
        <v>1.5830905782496409</v>
      </c>
      <c r="L96" s="15">
        <v>1.5442842662230722</v>
      </c>
      <c r="M96" s="15">
        <v>0.76432470363099592</v>
      </c>
      <c r="N96" s="15">
        <v>0.84802492321214185</v>
      </c>
      <c r="O96" s="15">
        <v>1.1483175480694479</v>
      </c>
      <c r="P96" s="15">
        <v>1.1071263581606752</v>
      </c>
      <c r="Q96" s="15">
        <v>1.3561435670424657</v>
      </c>
      <c r="R96" s="15">
        <v>1.2466837027084892</v>
      </c>
      <c r="S96" s="15">
        <v>1.1323351035016989</v>
      </c>
      <c r="T96" s="15">
        <v>1.9784288728707868</v>
      </c>
      <c r="U96" s="15">
        <v>1.0456836943487389</v>
      </c>
      <c r="V96" s="15">
        <v>0.83995856266298996</v>
      </c>
      <c r="W96" s="15">
        <v>0.5717248216645836</v>
      </c>
      <c r="AB96" s="19">
        <v>67.494603174999995</v>
      </c>
      <c r="AC96" s="8">
        <v>58.596575964000003</v>
      </c>
      <c r="AD96" s="8">
        <v>57.788662131999999</v>
      </c>
      <c r="AE96" s="8">
        <v>56.774104307999998</v>
      </c>
      <c r="AF96" s="8">
        <v>48.425578231000003</v>
      </c>
      <c r="AG96" s="8">
        <v>59.658503400999997</v>
      </c>
      <c r="AH96" s="8">
        <v>90.079569160999995</v>
      </c>
      <c r="AI96" s="8">
        <v>65.546054421999997</v>
      </c>
      <c r="AJ96" s="8">
        <v>78.707687074999996</v>
      </c>
      <c r="AK96" s="8">
        <v>85.853151926999999</v>
      </c>
      <c r="AL96" s="8">
        <v>79.041088435000006</v>
      </c>
      <c r="AM96" s="8">
        <v>54.455034013999999</v>
      </c>
      <c r="AN96" s="8">
        <v>75.062857143000002</v>
      </c>
      <c r="AO96" s="8">
        <v>71.575510203999997</v>
      </c>
    </row>
    <row r="98" spans="2:34" x14ac:dyDescent="0.35">
      <c r="B98" s="36" t="s">
        <v>60</v>
      </c>
      <c r="C98" s="12">
        <v>1</v>
      </c>
      <c r="D98" s="12">
        <v>2</v>
      </c>
      <c r="E98" s="12">
        <v>3</v>
      </c>
      <c r="H98" s="35" t="s">
        <v>59</v>
      </c>
      <c r="I98" s="2" t="s">
        <v>4</v>
      </c>
      <c r="J98" s="2" t="s">
        <v>3</v>
      </c>
      <c r="K98" s="2" t="s">
        <v>6</v>
      </c>
      <c r="L98" s="2" t="s">
        <v>7</v>
      </c>
      <c r="M98" s="2" t="s">
        <v>8</v>
      </c>
      <c r="N98" s="2" t="s">
        <v>13</v>
      </c>
      <c r="O98" s="2" t="s">
        <v>14</v>
      </c>
      <c r="P98" s="2" t="s">
        <v>15</v>
      </c>
      <c r="Q98" s="31" t="s">
        <v>0</v>
      </c>
      <c r="R98" s="31" t="s">
        <v>1</v>
      </c>
      <c r="S98" s="31" t="s">
        <v>5</v>
      </c>
      <c r="T98" s="31" t="s">
        <v>9</v>
      </c>
      <c r="U98" s="31" t="s">
        <v>10</v>
      </c>
      <c r="V98" s="31" t="s">
        <v>11</v>
      </c>
      <c r="W98" s="12" t="s">
        <v>12</v>
      </c>
    </row>
    <row r="99" spans="2:34" x14ac:dyDescent="0.35">
      <c r="B99" s="14" t="s">
        <v>17</v>
      </c>
      <c r="C99" s="9">
        <v>51.087079307149565</v>
      </c>
      <c r="D99" s="9">
        <v>24.631474193575428</v>
      </c>
      <c r="E99" s="9">
        <v>24.28144649927501</v>
      </c>
      <c r="H99" s="14" t="s">
        <v>17</v>
      </c>
      <c r="I99" s="9">
        <v>4.5455522643902837</v>
      </c>
      <c r="J99" s="9">
        <v>5.0969191694120903</v>
      </c>
      <c r="K99" s="9">
        <v>4.5691610555573536</v>
      </c>
      <c r="L99" s="9">
        <v>7.8594604612189016</v>
      </c>
      <c r="M99" s="9">
        <v>7.5704482039638057</v>
      </c>
      <c r="N99" s="9">
        <v>5.086834619685404</v>
      </c>
      <c r="O99" s="9">
        <v>8.6497295742658018</v>
      </c>
      <c r="P99" s="9">
        <v>7.7089739586559221</v>
      </c>
      <c r="Q99" s="9">
        <v>5.7329884783590197</v>
      </c>
      <c r="R99" s="9">
        <v>9.4664217713866581</v>
      </c>
      <c r="S99" s="9">
        <v>9.4320639438297462</v>
      </c>
      <c r="T99" s="9">
        <v>13.197744342579455</v>
      </c>
      <c r="U99" s="9">
        <v>2.4708320034901594</v>
      </c>
      <c r="V99" s="9">
        <v>5.7833721408598207</v>
      </c>
      <c r="W99" s="9">
        <v>2.8294980123455713</v>
      </c>
    </row>
    <row r="100" spans="2:34" x14ac:dyDescent="0.35">
      <c r="B100" s="14" t="s">
        <v>19</v>
      </c>
      <c r="C100" s="9">
        <v>64.456590589618585</v>
      </c>
      <c r="D100" s="9">
        <v>20.736184073609344</v>
      </c>
      <c r="E100" s="9">
        <v>14.807225336772078</v>
      </c>
      <c r="H100" s="14" t="s">
        <v>19</v>
      </c>
      <c r="I100" s="9">
        <v>6.3599581791673465</v>
      </c>
      <c r="J100" s="9">
        <v>7.6454713672114831</v>
      </c>
      <c r="K100" s="9">
        <v>9.4448034991526022</v>
      </c>
      <c r="L100" s="9">
        <v>11.015557027714108</v>
      </c>
      <c r="M100" s="9">
        <v>10.096091547667118</v>
      </c>
      <c r="N100" s="9">
        <v>5.5476992830024292</v>
      </c>
      <c r="O100" s="9">
        <v>7.8914348214558618</v>
      </c>
      <c r="P100" s="9">
        <v>6.4555748642476232</v>
      </c>
      <c r="Q100" s="9">
        <v>8.8888101920637919</v>
      </c>
      <c r="R100" s="9">
        <v>5.4711174031396359</v>
      </c>
      <c r="S100" s="9">
        <v>6.3762564784059155</v>
      </c>
      <c r="T100" s="9">
        <v>8.1654474464552589</v>
      </c>
      <c r="U100" s="9">
        <v>0.86380980995280787</v>
      </c>
      <c r="V100" s="9">
        <v>3.991272160996326</v>
      </c>
      <c r="W100" s="9">
        <v>1.7866959193676868</v>
      </c>
    </row>
    <row r="101" spans="2:34" x14ac:dyDescent="0.35">
      <c r="B101" s="14" t="s">
        <v>20</v>
      </c>
      <c r="C101" s="9">
        <v>56.419380965962254</v>
      </c>
      <c r="D101" s="9">
        <v>25.553365268827534</v>
      </c>
      <c r="E101" s="9">
        <v>18.027253765210212</v>
      </c>
      <c r="H101" s="14" t="s">
        <v>20</v>
      </c>
      <c r="I101" s="9">
        <v>8.1818598573751213</v>
      </c>
      <c r="J101" s="9">
        <v>6.3485150641410986</v>
      </c>
      <c r="K101" s="9">
        <v>6.2346711905220582</v>
      </c>
      <c r="L101" s="9">
        <v>9.4058725084147436</v>
      </c>
      <c r="M101" s="9">
        <v>8.3984688383532013</v>
      </c>
      <c r="N101" s="9">
        <v>3.6081440406477636</v>
      </c>
      <c r="O101" s="9">
        <v>7.802412114549365</v>
      </c>
      <c r="P101" s="9">
        <v>6.4394373519588957</v>
      </c>
      <c r="Q101" s="9">
        <v>9.2567389454547921</v>
      </c>
      <c r="R101" s="9">
        <v>8.7244806348326271</v>
      </c>
      <c r="S101" s="9">
        <v>7.5721456885401119</v>
      </c>
      <c r="T101" s="9">
        <v>8.0265661185206483</v>
      </c>
      <c r="U101" s="9">
        <v>3.7305835073628355</v>
      </c>
      <c r="V101" s="9">
        <v>5.2371046969796451</v>
      </c>
      <c r="W101" s="9">
        <v>1.0329994423470814</v>
      </c>
    </row>
    <row r="102" spans="2:34" x14ac:dyDescent="0.35">
      <c r="B102" s="14" t="s">
        <v>21</v>
      </c>
      <c r="C102" s="9">
        <v>60.266799942377602</v>
      </c>
      <c r="D102" s="9">
        <v>21.577383037575459</v>
      </c>
      <c r="E102" s="9">
        <v>18.155817020046943</v>
      </c>
      <c r="H102" s="14" t="s">
        <v>21</v>
      </c>
      <c r="I102" s="9">
        <v>5.7348909120200382</v>
      </c>
      <c r="J102" s="9">
        <v>7.8744595413590819</v>
      </c>
      <c r="K102" s="9">
        <v>8.621331228283692</v>
      </c>
      <c r="L102" s="9">
        <v>9.8002581430799491</v>
      </c>
      <c r="M102" s="9">
        <v>9.3344948229770957</v>
      </c>
      <c r="N102" s="9">
        <v>2.8865960119309624</v>
      </c>
      <c r="O102" s="9">
        <v>9.1777093752615588</v>
      </c>
      <c r="P102" s="9">
        <v>6.837059907465223</v>
      </c>
      <c r="Q102" s="9">
        <v>6.4929726801244136</v>
      </c>
      <c r="R102" s="9">
        <v>8.2045341672251837</v>
      </c>
      <c r="S102" s="9">
        <v>6.8798761902258629</v>
      </c>
      <c r="T102" s="9">
        <v>10.418525282622275</v>
      </c>
      <c r="U102" s="9">
        <v>0.77069311028987941</v>
      </c>
      <c r="V102" s="9">
        <v>5.2126879442752916</v>
      </c>
      <c r="W102" s="9">
        <v>1.7539106828594941</v>
      </c>
    </row>
    <row r="103" spans="2:34" x14ac:dyDescent="0.35">
      <c r="B103" s="14" t="s">
        <v>22</v>
      </c>
      <c r="C103" s="9">
        <v>61.962581865907907</v>
      </c>
      <c r="D103" s="9">
        <v>19.187636040048599</v>
      </c>
      <c r="E103" s="9">
        <v>18.849782094043498</v>
      </c>
      <c r="H103" s="14" t="s">
        <v>22</v>
      </c>
      <c r="I103" s="9">
        <v>6.6486678468653544</v>
      </c>
      <c r="J103" s="9">
        <v>7.3613456428150368</v>
      </c>
      <c r="K103" s="9">
        <v>6.3700422406591688</v>
      </c>
      <c r="L103" s="9">
        <v>10.193699359118579</v>
      </c>
      <c r="M103" s="9">
        <v>8.5821174268902798</v>
      </c>
      <c r="N103" s="9">
        <v>5.396892335111918</v>
      </c>
      <c r="O103" s="9">
        <v>9.2429863624104485</v>
      </c>
      <c r="P103" s="9">
        <v>8.1668306520371168</v>
      </c>
      <c r="Q103" s="9">
        <v>6.813681109296617</v>
      </c>
      <c r="R103" s="9">
        <v>7.2557901878517326</v>
      </c>
      <c r="S103" s="9">
        <v>5.1181647429002517</v>
      </c>
      <c r="T103" s="9">
        <v>9.2860244319899206</v>
      </c>
      <c r="U103" s="9">
        <v>2.7128261864590772</v>
      </c>
      <c r="V103" s="9">
        <v>5.585056407296336</v>
      </c>
      <c r="W103" s="9">
        <v>1.2658750682981643</v>
      </c>
    </row>
    <row r="104" spans="2:34" x14ac:dyDescent="0.35">
      <c r="B104" s="14" t="s">
        <v>23</v>
      </c>
      <c r="C104" s="9">
        <v>60.578270471315435</v>
      </c>
      <c r="D104" s="9">
        <v>19.307462322590464</v>
      </c>
      <c r="E104" s="9">
        <v>20.114267206094112</v>
      </c>
      <c r="H104" s="14" t="s">
        <v>23</v>
      </c>
      <c r="I104" s="9">
        <v>6.3504576063282805</v>
      </c>
      <c r="J104" s="9">
        <v>6.7089126525002181</v>
      </c>
      <c r="K104" s="9">
        <v>4.6202902275199556</v>
      </c>
      <c r="L104" s="9">
        <v>10.698850337225677</v>
      </c>
      <c r="M104" s="9">
        <v>10.306812086857962</v>
      </c>
      <c r="N104" s="9">
        <v>5.5079266540517322</v>
      </c>
      <c r="O104" s="9">
        <v>9.3547493019300347</v>
      </c>
      <c r="P104" s="9">
        <v>7.0302716049015705</v>
      </c>
      <c r="Q104" s="9">
        <v>4.8661572290469195</v>
      </c>
      <c r="R104" s="9">
        <v>7.4567010252291608</v>
      </c>
      <c r="S104" s="9">
        <v>6.9846040683143844</v>
      </c>
      <c r="T104" s="9">
        <v>10.678545847102159</v>
      </c>
      <c r="U104" s="9">
        <v>1.9863622671647072</v>
      </c>
      <c r="V104" s="9">
        <v>5.6701869317229514</v>
      </c>
      <c r="W104" s="9">
        <v>1.7791721601042909</v>
      </c>
    </row>
    <row r="105" spans="2:34" x14ac:dyDescent="0.35">
      <c r="B105" s="14" t="s">
        <v>25</v>
      </c>
      <c r="C105" s="9">
        <v>58.913157185335287</v>
      </c>
      <c r="D105" s="9">
        <v>20.169434075222796</v>
      </c>
      <c r="E105" s="9">
        <v>20.917408739441914</v>
      </c>
      <c r="H105" s="14" t="s">
        <v>25</v>
      </c>
      <c r="I105" s="9">
        <v>6.0554867904255012</v>
      </c>
      <c r="J105" s="9">
        <v>6.5854691270556698</v>
      </c>
      <c r="K105" s="9">
        <v>5.9985250593111248</v>
      </c>
      <c r="L105" s="9">
        <v>11.508652011205852</v>
      </c>
      <c r="M105" s="9">
        <v>8.7913825348615156</v>
      </c>
      <c r="N105" s="9">
        <v>3.8153530267819389</v>
      </c>
      <c r="O105" s="9">
        <v>8.3301116389303047</v>
      </c>
      <c r="P105" s="9">
        <v>7.8281769967633892</v>
      </c>
      <c r="Q105" s="9">
        <v>6.5321893338232391</v>
      </c>
      <c r="R105" s="9">
        <v>7.0553492587061619</v>
      </c>
      <c r="S105" s="9">
        <v>6.5818954826933975</v>
      </c>
      <c r="T105" s="9">
        <v>11.751226681221558</v>
      </c>
      <c r="U105" s="9">
        <v>2.4546607368081625</v>
      </c>
      <c r="V105" s="9">
        <v>5.7720859362824255</v>
      </c>
      <c r="W105" s="9">
        <v>0.93943538512976688</v>
      </c>
    </row>
    <row r="106" spans="2:34" x14ac:dyDescent="0.35">
      <c r="B106" s="25" t="s">
        <v>27</v>
      </c>
      <c r="C106" s="9">
        <v>51.315960936662542</v>
      </c>
      <c r="D106" s="9">
        <v>24.613785998108042</v>
      </c>
      <c r="E106" s="9">
        <v>24.070253065229409</v>
      </c>
      <c r="F106" s="3"/>
      <c r="G106" s="3"/>
      <c r="H106" s="25" t="s">
        <v>27</v>
      </c>
      <c r="I106" s="9">
        <v>5.7788947925336034</v>
      </c>
      <c r="J106" s="9">
        <v>6.8336160989430867</v>
      </c>
      <c r="K106" s="9">
        <v>4.0315669329087793</v>
      </c>
      <c r="L106" s="9">
        <v>6.3417835271095031</v>
      </c>
      <c r="M106" s="9">
        <v>8.0933985258197509</v>
      </c>
      <c r="N106" s="9">
        <v>3.4589578509981567</v>
      </c>
      <c r="O106" s="9">
        <v>6.7860755403330417</v>
      </c>
      <c r="P106" s="9">
        <v>9.9916676680166248</v>
      </c>
      <c r="Q106" s="9">
        <v>7.932482215124498</v>
      </c>
      <c r="R106" s="9">
        <v>8.2258753931980202</v>
      </c>
      <c r="S106" s="9">
        <v>8.455428389785526</v>
      </c>
      <c r="T106" s="9">
        <v>12.964990197795931</v>
      </c>
      <c r="U106" s="9">
        <v>1.919280370891159</v>
      </c>
      <c r="V106" s="9">
        <v>7.3470541615077236</v>
      </c>
      <c r="W106" s="9">
        <v>1.8389283350345946</v>
      </c>
      <c r="X106"/>
    </row>
    <row r="107" spans="2:34" x14ac:dyDescent="0.35">
      <c r="B107" s="41" t="s">
        <v>40</v>
      </c>
      <c r="C107" s="42">
        <v>58.124977658041146</v>
      </c>
      <c r="D107" s="42">
        <v>21.972090626194706</v>
      </c>
      <c r="E107" s="42">
        <v>19.902931715764147</v>
      </c>
      <c r="F107" s="3"/>
      <c r="G107" s="3"/>
      <c r="H107" s="44" t="s">
        <v>40</v>
      </c>
      <c r="I107" s="42">
        <v>6.2069710311381918</v>
      </c>
      <c r="J107" s="42">
        <v>6.8068385829297204</v>
      </c>
      <c r="K107" s="42">
        <v>6.2362989292393429</v>
      </c>
      <c r="L107" s="42">
        <v>9.6030166718859142</v>
      </c>
      <c r="M107" s="42">
        <v>8.8966517484238405</v>
      </c>
      <c r="N107" s="42">
        <v>4.4135504777762877</v>
      </c>
      <c r="O107" s="42">
        <v>8.4044010911420521</v>
      </c>
      <c r="P107" s="42">
        <v>7.5572491255057956</v>
      </c>
      <c r="Q107" s="42">
        <v>7.0645025229116616</v>
      </c>
      <c r="R107" s="42">
        <v>7.7325337301961472</v>
      </c>
      <c r="S107" s="42">
        <v>7.1750543730868994</v>
      </c>
      <c r="T107" s="42">
        <v>10.5611337935359</v>
      </c>
      <c r="U107" s="42">
        <v>2.1136309990523485</v>
      </c>
      <c r="V107" s="42">
        <v>5.5748525474900648</v>
      </c>
      <c r="W107" s="42">
        <v>1.6533143756858317</v>
      </c>
      <c r="X107"/>
    </row>
    <row r="108" spans="2:34" x14ac:dyDescent="0.35">
      <c r="B108" s="41" t="s">
        <v>41</v>
      </c>
      <c r="C108" s="43">
        <v>51.087079307149565</v>
      </c>
      <c r="D108" s="43">
        <v>19.187636040048599</v>
      </c>
      <c r="E108" s="43">
        <v>14.807225336772078</v>
      </c>
      <c r="H108" s="44" t="s">
        <v>41</v>
      </c>
      <c r="I108" s="43">
        <v>4.5455522643902837</v>
      </c>
      <c r="J108" s="43">
        <v>5.0969191694120903</v>
      </c>
      <c r="K108" s="43">
        <v>4.0315669329087793</v>
      </c>
      <c r="L108" s="43">
        <v>6.3417835271095031</v>
      </c>
      <c r="M108" s="43">
        <v>7.5704482039638057</v>
      </c>
      <c r="N108" s="43">
        <v>2.8865960119309624</v>
      </c>
      <c r="O108" s="43">
        <v>6.7860755403330417</v>
      </c>
      <c r="P108" s="43">
        <v>6.4394373519588957</v>
      </c>
      <c r="Q108" s="43">
        <v>4.8661572290469195</v>
      </c>
      <c r="R108" s="43">
        <v>5.4711174031396359</v>
      </c>
      <c r="S108" s="43">
        <v>5.1181647429002517</v>
      </c>
      <c r="T108" s="43">
        <v>8.0265661185206483</v>
      </c>
      <c r="U108" s="43">
        <v>0.77069311028987941</v>
      </c>
      <c r="V108" s="43">
        <v>3.991272160996326</v>
      </c>
      <c r="W108" s="43">
        <v>0.93943538512976688</v>
      </c>
    </row>
    <row r="109" spans="2:34" x14ac:dyDescent="0.35">
      <c r="B109" s="41" t="s">
        <v>42</v>
      </c>
      <c r="C109" s="43">
        <v>64.456590589618585</v>
      </c>
      <c r="D109" s="43">
        <v>25.553365268827534</v>
      </c>
      <c r="E109" s="43">
        <v>24.28144649927501</v>
      </c>
      <c r="H109" s="41" t="s">
        <v>42</v>
      </c>
      <c r="I109" s="43">
        <v>8.1818598573751213</v>
      </c>
      <c r="J109" s="43">
        <v>7.8744595413590819</v>
      </c>
      <c r="K109" s="43">
        <v>9.4448034991526022</v>
      </c>
      <c r="L109" s="43">
        <v>11.508652011205852</v>
      </c>
      <c r="M109" s="43">
        <v>10.306812086857962</v>
      </c>
      <c r="N109" s="43">
        <v>5.5476992830024292</v>
      </c>
      <c r="O109" s="43">
        <v>9.3547493019300347</v>
      </c>
      <c r="P109" s="43">
        <v>9.9916676680166248</v>
      </c>
      <c r="Q109" s="43">
        <v>9.2567389454547921</v>
      </c>
      <c r="R109" s="43">
        <v>9.4664217713866581</v>
      </c>
      <c r="S109" s="43">
        <v>9.4320639438297462</v>
      </c>
      <c r="T109" s="43">
        <v>13.197744342579455</v>
      </c>
      <c r="U109" s="43">
        <v>3.7305835073628355</v>
      </c>
      <c r="V109" s="43">
        <v>7.3470541615077236</v>
      </c>
      <c r="W109" s="43">
        <v>2.8294980123455713</v>
      </c>
      <c r="Y109"/>
      <c r="Z109"/>
      <c r="AA109"/>
      <c r="AC109"/>
      <c r="AD109"/>
      <c r="AF109"/>
      <c r="AG109"/>
      <c r="AH109"/>
    </row>
    <row r="110" spans="2:34" x14ac:dyDescent="0.35">
      <c r="B110" s="44" t="s">
        <v>45</v>
      </c>
      <c r="C110" s="45">
        <v>4.8527986866147783</v>
      </c>
      <c r="D110" s="45">
        <v>2.5818781792963437</v>
      </c>
      <c r="E110" s="45">
        <v>3.190559969234942</v>
      </c>
      <c r="H110" s="44" t="s">
        <v>45</v>
      </c>
      <c r="I110" s="45">
        <v>1.0232053359315558</v>
      </c>
      <c r="J110" s="45">
        <v>0.87372710229715789</v>
      </c>
      <c r="K110" s="45">
        <v>1.9386660718974449</v>
      </c>
      <c r="L110" s="45">
        <v>1.7291564279353049</v>
      </c>
      <c r="M110" s="45">
        <v>0.9547734068975221</v>
      </c>
      <c r="N110" s="45">
        <v>1.0792578279896212</v>
      </c>
      <c r="O110" s="45">
        <v>0.88758101270024514</v>
      </c>
      <c r="P110" s="45">
        <v>1.1743674753445723</v>
      </c>
      <c r="Q110" s="45">
        <v>1.5196782792065728</v>
      </c>
      <c r="R110" s="45">
        <v>1.2149337141831447</v>
      </c>
      <c r="S110" s="45">
        <v>1.3220786292082545</v>
      </c>
      <c r="T110" s="45">
        <v>1.9989259585866384</v>
      </c>
      <c r="U110" s="45">
        <v>0.97372398559984019</v>
      </c>
      <c r="V110" s="45">
        <v>0.92468036219520822</v>
      </c>
      <c r="W110" s="45">
        <v>0.59834700523923634</v>
      </c>
      <c r="Y110"/>
      <c r="Z110"/>
      <c r="AA110"/>
      <c r="AC110"/>
      <c r="AD110"/>
      <c r="AF110"/>
      <c r="AG110"/>
      <c r="AH110"/>
    </row>
    <row r="111" spans="2:34" x14ac:dyDescent="0.35">
      <c r="Y111"/>
      <c r="Z111"/>
      <c r="AA111"/>
      <c r="AC111"/>
      <c r="AD111"/>
      <c r="AF111"/>
      <c r="AG111"/>
      <c r="AH111"/>
    </row>
    <row r="112" spans="2:34" x14ac:dyDescent="0.35">
      <c r="Y112"/>
      <c r="Z112"/>
      <c r="AA112"/>
      <c r="AC112"/>
      <c r="AD112"/>
      <c r="AF112"/>
      <c r="AG112"/>
      <c r="AH112"/>
    </row>
    <row r="113" spans="25:34" x14ac:dyDescent="0.35">
      <c r="Y113"/>
      <c r="Z113"/>
      <c r="AA113"/>
      <c r="AC113"/>
      <c r="AD113"/>
      <c r="AF113"/>
      <c r="AG113"/>
      <c r="AH113"/>
    </row>
  </sheetData>
  <conditionalFormatting sqref="T2:U2 U3:U5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2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:C6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9:C95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:D95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9:E95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9:I95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9:J95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9:K95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9:L95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9:M95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9:N95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9:O95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9:P95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9:Q95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9:R95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9:S95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9:T95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9:U95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9:V95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9:W95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5:C75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9:C109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9:D109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9:E109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99:I109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9:J109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99:K109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99:L109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9:M109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9:N109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9:O109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99:P109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99:Q109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99:R109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9:S109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99:T109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99:U109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99:V109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99:W109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:D75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5:E75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:F75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5:I75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5:J75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5:K75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5:L75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5:M75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5:N75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5:O7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5:P75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5:Q75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5:R7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5:S75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5:T7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5:U75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5:V75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5:W75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5:X7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:D6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:E6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5:F6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5:I6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5:J6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5:K6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5:L6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5:M6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5:N6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5:O6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5:P6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5:Q6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5:R6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5:S6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5:T6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5:U6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5:V6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45:W6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5:X6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8</vt:i4>
      </vt:variant>
      <vt:variant>
        <vt:lpstr>Benannte Bereiche</vt:lpstr>
      </vt:variant>
      <vt:variant>
        <vt:i4>16</vt:i4>
      </vt:variant>
    </vt:vector>
  </HeadingPairs>
  <TitlesOfParts>
    <vt:vector size="26" baseType="lpstr">
      <vt:lpstr>score</vt:lpstr>
      <vt:lpstr>KF_29_dur+rat</vt:lpstr>
      <vt:lpstr>diag dur sec 14</vt:lpstr>
      <vt:lpstr>diag dur sec 8</vt:lpstr>
      <vt:lpstr>perc sec 14</vt:lpstr>
      <vt:lpstr>perc sec 8</vt:lpstr>
      <vt:lpstr>dur rel dev  (%) 14</vt:lpstr>
      <vt:lpstr>dur sec rel dev  (%) 8</vt:lpstr>
      <vt:lpstr>perc dev 14</vt:lpstr>
      <vt:lpstr>perc dev 8</vt:lpstr>
      <vt:lpstr>'KF_29_dur+rat'!AP_29</vt:lpstr>
      <vt:lpstr>'KF_29_dur+rat'!Arnold_Pogossian_2006__live_DVD__29_dur</vt:lpstr>
      <vt:lpstr>'KF_29_dur+rat'!BK_2005_32_dur</vt:lpstr>
      <vt:lpstr>'KF_29_dur+rat'!BK_29</vt:lpstr>
      <vt:lpstr>'KF_29_dur+rat'!CK_1990_32_dur</vt:lpstr>
      <vt:lpstr>'KF_29_dur+rat'!CK_29</vt:lpstr>
      <vt:lpstr>'KF_29_dur+rat'!CK87_29</vt:lpstr>
      <vt:lpstr>'KF_29_dur+rat'!Kammer_Widmann_2017_29_Abschnitte_Dauern</vt:lpstr>
      <vt:lpstr>'KF_29_dur+rat'!KO_29</vt:lpstr>
      <vt:lpstr>'KF_29_dur+rat'!KO_94_29</vt:lpstr>
      <vt:lpstr>'KF_29_dur+rat'!Melzer_Stark_2017_Wien_modern_29_dur</vt:lpstr>
      <vt:lpstr>'KF_29_dur+rat'!MS_29</vt:lpstr>
      <vt:lpstr>'KF_29_dur+rat'!MS13_29</vt:lpstr>
      <vt:lpstr>'KF_29_dur+rat'!MS19_29</vt:lpstr>
      <vt:lpstr>'KF_29_dur+rat'!PK_29</vt:lpstr>
      <vt:lpstr>'KF_29_dur+rat'!WS_29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Utz</dc:creator>
  <cp:lastModifiedBy>p3401</cp:lastModifiedBy>
  <cp:lastPrinted>2019-04-01T14:57:22Z</cp:lastPrinted>
  <dcterms:created xsi:type="dcterms:W3CDTF">2019-03-12T16:44:39Z</dcterms:created>
  <dcterms:modified xsi:type="dcterms:W3CDTF">2020-12-08T15:32:45Z</dcterms:modified>
</cp:coreProperties>
</file>