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9.xml" ContentType="application/vnd.ms-office.chartcolorstyle+xml"/>
  <Override PartName="/xl/charts/style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6660" windowHeight="9460" tabRatio="809" activeTab="1"/>
  </bookViews>
  <sheets>
    <sheet name="score" sheetId="1" r:id="rId1"/>
    <sheet name="KF_30_dur+rat" sheetId="3" r:id="rId2"/>
    <sheet name="diag dur sec 14" sheetId="12" r:id="rId3"/>
    <sheet name="diag dur sec 8" sheetId="22" r:id="rId4"/>
    <sheet name="perc sec 14" sheetId="10" r:id="rId5"/>
    <sheet name="perc sec 8" sheetId="23" r:id="rId6"/>
    <sheet name="dur rel dev  (%) 14" sheetId="19" r:id="rId7"/>
    <sheet name="dur sec rel dev  (%) 8" sheetId="24" r:id="rId8"/>
    <sheet name="perc dev 14" sheetId="20" r:id="rId9"/>
    <sheet name="perc dev 8" sheetId="25" r:id="rId10"/>
  </sheets>
  <definedNames>
    <definedName name="_xlnm._FilterDatabase" localSheetId="0" hidden="1">score!$E$1:$E$9</definedName>
    <definedName name="AP_30" localSheetId="1">'KF_30_dur+rat'!#REF!</definedName>
    <definedName name="AP04_30" localSheetId="1">'KF_30_dur+rat'!$AH$41:$AH$46</definedName>
    <definedName name="Arnold_Pogossian_2006__live_DVD__30_dur" localSheetId="1">'KF_30_dur+rat'!$AJ$41:$AJ$46</definedName>
    <definedName name="BK_2005_32_dur" localSheetId="1">'KF_30_dur+rat'!#REF!</definedName>
    <definedName name="BK_30" localSheetId="1">'KF_30_dur+rat'!#REF!</definedName>
    <definedName name="BK05_30" localSheetId="1">'KF_30_dur+rat'!$AI$41:$AI$46</definedName>
    <definedName name="CK_1990_32_dur" localSheetId="1">'KF_30_dur+rat'!$AA$2:$AA$9</definedName>
    <definedName name="CK_30" localSheetId="1">'KF_30_dur+rat'!#REF!</definedName>
    <definedName name="CK87_30" localSheetId="1">'KF_30_dur+rat'!$AB$41:$AB$45</definedName>
    <definedName name="CK87_32" localSheetId="1">'KF_30_dur+rat'!$AB$41:$AB$46</definedName>
    <definedName name="CK90_30" localSheetId="1">'KF_30_dur+rat'!$AC$41:$AC$46</definedName>
    <definedName name="Kammer_Widmann_2017_30_Abschnitte_Dauern" localSheetId="1">'KF_30_dur+rat'!$AM$41:$AM$46</definedName>
    <definedName name="KO_30" localSheetId="1">'KF_30_dur+rat'!#REF!</definedName>
    <definedName name="KO94_30" localSheetId="1">'KF_30_dur+rat'!$AD$41:$AD$46</definedName>
    <definedName name="KO95_30" localSheetId="1">'KF_30_dur+rat'!$AE$41:$AE$46</definedName>
    <definedName name="Melzer_Stark_2017_Wien_modern_30_dur" localSheetId="1">'KF_30_dur+rat'!$AN$41:$AN$46</definedName>
    <definedName name="MS_30" localSheetId="1">'KF_30_dur+rat'!#REF!</definedName>
    <definedName name="MS12_30" localSheetId="1">'KF_30_dur+rat'!$AK$41:$AK$46</definedName>
    <definedName name="MS13_30" localSheetId="1">'KF_30_dur+rat'!#REF!</definedName>
    <definedName name="MS13_31" localSheetId="1">'KF_30_dur+rat'!$AL$41:$AL$46</definedName>
    <definedName name="MS19_30" localSheetId="1">'KF_30_dur+rat'!$AO$41:$AO$46</definedName>
    <definedName name="PK_30" localSheetId="1">'KF_30_dur+rat'!#REF!</definedName>
    <definedName name="PK04_30" localSheetId="1">'KF_30_dur+rat'!$AG$41:$AG$46</definedName>
    <definedName name="WS_30" localSheetId="1">'KF_30_dur+rat'!#REF!</definedName>
    <definedName name="WS97_30" localSheetId="1">'KF_30_dur+rat'!$AF$41:$AF$46</definedName>
  </definedNames>
  <calcPr calcId="145621"/>
</workbook>
</file>

<file path=xl/calcChain.xml><?xml version="1.0" encoding="utf-8"?>
<calcChain xmlns="http://schemas.openxmlformats.org/spreadsheetml/2006/main">
  <c r="P39" i="3" l="1"/>
  <c r="P33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B28" i="3"/>
  <c r="B29" i="3"/>
  <c r="B30" i="3"/>
  <c r="B27" i="3"/>
  <c r="AB3" i="3" l="1"/>
  <c r="AB2" i="3"/>
  <c r="AB4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C6" i="3"/>
  <c r="AD6" i="3"/>
  <c r="D4" i="3" s="1"/>
  <c r="D17" i="3" s="1"/>
  <c r="AE6" i="3"/>
  <c r="AF6" i="3"/>
  <c r="AG6" i="3"/>
  <c r="G4" i="3" s="1"/>
  <c r="AH6" i="3"/>
  <c r="AI6" i="3"/>
  <c r="AJ6" i="3"/>
  <c r="J4" i="3" s="1"/>
  <c r="J17" i="3" s="1"/>
  <c r="AK6" i="3"/>
  <c r="AL6" i="3"/>
  <c r="AM6" i="3"/>
  <c r="AN6" i="3"/>
  <c r="AO6" i="3"/>
  <c r="AB5" i="3"/>
  <c r="AB6" i="3"/>
  <c r="E7" i="1"/>
  <c r="E4" i="1"/>
  <c r="E6" i="1"/>
  <c r="D7" i="1"/>
  <c r="D6" i="1"/>
  <c r="D4" i="1"/>
  <c r="C7" i="1"/>
  <c r="C3" i="1"/>
  <c r="C4" i="1"/>
  <c r="C5" i="1"/>
  <c r="C6" i="1"/>
  <c r="D2" i="1"/>
  <c r="B7" i="1"/>
  <c r="C2" i="1"/>
  <c r="E2" i="1"/>
  <c r="K2" i="3" l="1"/>
  <c r="K15" i="3" s="1"/>
  <c r="AT6" i="3"/>
  <c r="AT28" i="3" s="1"/>
  <c r="AU6" i="3"/>
  <c r="AU28" i="3" s="1"/>
  <c r="AV6" i="3"/>
  <c r="AV28" i="3" s="1"/>
  <c r="AP6" i="3"/>
  <c r="AP28" i="3" s="1"/>
  <c r="AR6" i="3"/>
  <c r="AR28" i="3" s="1"/>
  <c r="AQ6" i="3"/>
  <c r="AQ28" i="3" s="1"/>
  <c r="AT4" i="3"/>
  <c r="AT26" i="3" s="1"/>
  <c r="AU4" i="3"/>
  <c r="AU26" i="3" s="1"/>
  <c r="AV4" i="3"/>
  <c r="AV26" i="3" s="1"/>
  <c r="B3" i="3"/>
  <c r="AP5" i="3"/>
  <c r="AP27" i="3" s="1"/>
  <c r="AQ5" i="3"/>
  <c r="AQ27" i="3" s="1"/>
  <c r="AR5" i="3"/>
  <c r="AR27" i="3" s="1"/>
  <c r="AV2" i="3"/>
  <c r="AV24" i="3" s="1"/>
  <c r="AU2" i="3"/>
  <c r="AU24" i="3" s="1"/>
  <c r="AT2" i="3"/>
  <c r="AT5" i="3"/>
  <c r="AT27" i="3" s="1"/>
  <c r="AU5" i="3"/>
  <c r="AU27" i="3" s="1"/>
  <c r="AV5" i="3"/>
  <c r="AV27" i="3" s="1"/>
  <c r="AP4" i="3"/>
  <c r="AP26" i="3" s="1"/>
  <c r="AQ4" i="3"/>
  <c r="AQ26" i="3" s="1"/>
  <c r="AR4" i="3"/>
  <c r="AR26" i="3" s="1"/>
  <c r="AR2" i="3"/>
  <c r="AR24" i="3" s="1"/>
  <c r="AQ2" i="3"/>
  <c r="AQ24" i="3" s="1"/>
  <c r="AP2" i="3"/>
  <c r="AC33" i="3" s="1"/>
  <c r="AT3" i="3"/>
  <c r="AT25" i="3" s="1"/>
  <c r="AU3" i="3"/>
  <c r="AU25" i="3" s="1"/>
  <c r="AV3" i="3"/>
  <c r="AV25" i="3" s="1"/>
  <c r="AP3" i="3"/>
  <c r="AP25" i="3" s="1"/>
  <c r="AQ3" i="3"/>
  <c r="AQ25" i="3" s="1"/>
  <c r="AR3" i="3"/>
  <c r="AR25" i="3" s="1"/>
  <c r="AB28" i="3"/>
  <c r="AF27" i="3"/>
  <c r="AK26" i="3"/>
  <c r="AH25" i="3"/>
  <c r="AE24" i="3"/>
  <c r="AH28" i="3"/>
  <c r="AM27" i="3"/>
  <c r="AJ26" i="3"/>
  <c r="AO25" i="3"/>
  <c r="AG25" i="3"/>
  <c r="AL24" i="3"/>
  <c r="AD24" i="3"/>
  <c r="AO28" i="3"/>
  <c r="AG28" i="3"/>
  <c r="AL27" i="3"/>
  <c r="AD27" i="3"/>
  <c r="I3" i="3"/>
  <c r="I16" i="3" s="1"/>
  <c r="AI26" i="3"/>
  <c r="AN7" i="3"/>
  <c r="AN13" i="3" s="1"/>
  <c r="AN25" i="3"/>
  <c r="AF25" i="3"/>
  <c r="AK24" i="3"/>
  <c r="AC24" i="3"/>
  <c r="M3" i="3"/>
  <c r="AN28" i="3"/>
  <c r="AF28" i="3"/>
  <c r="AK27" i="3"/>
  <c r="AC27" i="3"/>
  <c r="AH26" i="3"/>
  <c r="AM25" i="3"/>
  <c r="AE25" i="3"/>
  <c r="AJ24" i="3"/>
  <c r="AB26" i="3"/>
  <c r="L3" i="3"/>
  <c r="L16" i="3" s="1"/>
  <c r="AI28" i="3"/>
  <c r="AN27" i="3"/>
  <c r="AC26" i="3"/>
  <c r="AM24" i="3"/>
  <c r="AB27" i="3"/>
  <c r="AE27" i="3"/>
  <c r="AM28" i="3"/>
  <c r="AE28" i="3"/>
  <c r="AJ27" i="3"/>
  <c r="AO26" i="3"/>
  <c r="AG26" i="3"/>
  <c r="AL25" i="3"/>
  <c r="AD25" i="3"/>
  <c r="AI24" i="3"/>
  <c r="AB24" i="3"/>
  <c r="AL28" i="3"/>
  <c r="AD28" i="3"/>
  <c r="AI27" i="3"/>
  <c r="AN26" i="3"/>
  <c r="AF26" i="3"/>
  <c r="AK25" i="3"/>
  <c r="AC25" i="3"/>
  <c r="AH24" i="3"/>
  <c r="AB25" i="3"/>
  <c r="K4" i="3"/>
  <c r="AK28" i="3"/>
  <c r="C4" i="3"/>
  <c r="AC28" i="3"/>
  <c r="H3" i="3"/>
  <c r="H16" i="3" s="1"/>
  <c r="AH27" i="3"/>
  <c r="AM26" i="3"/>
  <c r="E3" i="3"/>
  <c r="AE26" i="3"/>
  <c r="AJ7" i="3"/>
  <c r="AJ16" i="3" s="1"/>
  <c r="AJ25" i="3"/>
  <c r="O2" i="3"/>
  <c r="O15" i="3" s="1"/>
  <c r="AO24" i="3"/>
  <c r="G2" i="3"/>
  <c r="G15" i="3" s="1"/>
  <c r="AG24" i="3"/>
  <c r="J2" i="3"/>
  <c r="J15" i="3" s="1"/>
  <c r="AJ28" i="3"/>
  <c r="AO27" i="3"/>
  <c r="AG27" i="3"/>
  <c r="AL26" i="3"/>
  <c r="AD26" i="3"/>
  <c r="AI25" i="3"/>
  <c r="AN24" i="3"/>
  <c r="AF24" i="3"/>
  <c r="H4" i="3"/>
  <c r="H17" i="3" s="1"/>
  <c r="I4" i="3"/>
  <c r="F3" i="3"/>
  <c r="K3" i="3"/>
  <c r="C3" i="3"/>
  <c r="AC7" i="3"/>
  <c r="AC14" i="3" s="1"/>
  <c r="AM7" i="3"/>
  <c r="AM17" i="3" s="1"/>
  <c r="M2" i="3"/>
  <c r="AE7" i="3"/>
  <c r="E2" i="3"/>
  <c r="M4" i="3"/>
  <c r="E4" i="3"/>
  <c r="J3" i="3"/>
  <c r="O3" i="3"/>
  <c r="G3" i="3"/>
  <c r="L2" i="3"/>
  <c r="AL7" i="3"/>
  <c r="AD7" i="3"/>
  <c r="AD15" i="3" s="1"/>
  <c r="D2" i="3"/>
  <c r="I2" i="3"/>
  <c r="AI7" i="3"/>
  <c r="AI16" i="3" s="1"/>
  <c r="B4" i="3"/>
  <c r="AK7" i="3"/>
  <c r="O4" i="3"/>
  <c r="C2" i="3"/>
  <c r="N4" i="3"/>
  <c r="F4" i="3"/>
  <c r="G17" i="3"/>
  <c r="AO7" i="3"/>
  <c r="AB7" i="3"/>
  <c r="N2" i="3"/>
  <c r="B2" i="3"/>
  <c r="AG7" i="3"/>
  <c r="D3" i="3"/>
  <c r="AF7" i="3"/>
  <c r="F2" i="3"/>
  <c r="H2" i="3"/>
  <c r="N3" i="3"/>
  <c r="L4" i="3"/>
  <c r="AH7" i="3"/>
  <c r="AS3" i="3" l="1"/>
  <c r="AS25" i="3" s="1"/>
  <c r="AM37" i="3"/>
  <c r="AN8" i="3"/>
  <c r="AN15" i="3"/>
  <c r="AC36" i="3"/>
  <c r="AD14" i="3"/>
  <c r="K5" i="3"/>
  <c r="K11" i="3" s="1"/>
  <c r="AD17" i="3"/>
  <c r="AD16" i="3"/>
  <c r="AJ36" i="3"/>
  <c r="AJ14" i="3"/>
  <c r="J5" i="3"/>
  <c r="J18" i="3" s="1"/>
  <c r="AG33" i="3"/>
  <c r="AF36" i="3"/>
  <c r="AC34" i="3"/>
  <c r="AM33" i="3"/>
  <c r="AN36" i="3"/>
  <c r="AE36" i="3"/>
  <c r="AL36" i="3"/>
  <c r="AJ17" i="3"/>
  <c r="AK36" i="3"/>
  <c r="AM36" i="3"/>
  <c r="AJ13" i="3"/>
  <c r="AB36" i="3"/>
  <c r="AJ8" i="3"/>
  <c r="AH36" i="3"/>
  <c r="AG36" i="3"/>
  <c r="AD36" i="3"/>
  <c r="AS5" i="3"/>
  <c r="AS27" i="3" s="1"/>
  <c r="AW4" i="3"/>
  <c r="AW26" i="3" s="1"/>
  <c r="AM14" i="3"/>
  <c r="AW5" i="3"/>
  <c r="AW27" i="3" s="1"/>
  <c r="P2" i="3"/>
  <c r="S2" i="3" s="1"/>
  <c r="S15" i="3" s="1"/>
  <c r="R2" i="3"/>
  <c r="R15" i="3" s="1"/>
  <c r="Q2" i="3"/>
  <c r="Q15" i="3" s="1"/>
  <c r="E16" i="3"/>
  <c r="AF29" i="3"/>
  <c r="AB29" i="3"/>
  <c r="AP7" i="3"/>
  <c r="AP29" i="3" s="1"/>
  <c r="AQ7" i="3"/>
  <c r="AQ29" i="3" s="1"/>
  <c r="AR7" i="3"/>
  <c r="AR29" i="3" s="1"/>
  <c r="X3" i="3"/>
  <c r="X16" i="3" s="1"/>
  <c r="W3" i="3"/>
  <c r="G22" i="3" s="1"/>
  <c r="Y3" i="3"/>
  <c r="Y16" i="3" s="1"/>
  <c r="AM35" i="3"/>
  <c r="AK37" i="3"/>
  <c r="AN35" i="3"/>
  <c r="AE37" i="3"/>
  <c r="AB35" i="3"/>
  <c r="AH37" i="3"/>
  <c r="AS2" i="3"/>
  <c r="AS24" i="3" s="1"/>
  <c r="AP24" i="3"/>
  <c r="AF15" i="3"/>
  <c r="K17" i="3"/>
  <c r="AS6" i="3"/>
  <c r="AS28" i="3" s="1"/>
  <c r="R4" i="3"/>
  <c r="R17" i="3" s="1"/>
  <c r="Q4" i="3"/>
  <c r="Q17" i="3" s="1"/>
  <c r="P4" i="3"/>
  <c r="P17" i="3" s="1"/>
  <c r="AE29" i="3"/>
  <c r="AN29" i="3"/>
  <c r="B16" i="3"/>
  <c r="Q3" i="3"/>
  <c r="Q16" i="3" s="1"/>
  <c r="P3" i="3"/>
  <c r="P16" i="3" s="1"/>
  <c r="R3" i="3"/>
  <c r="R16" i="3" s="1"/>
  <c r="AF37" i="3"/>
  <c r="AD29" i="3"/>
  <c r="AJ33" i="3"/>
  <c r="AN16" i="3"/>
  <c r="AJ37" i="3"/>
  <c r="AJ29" i="3"/>
  <c r="AD37" i="3"/>
  <c r="AN37" i="3"/>
  <c r="AG37" i="3"/>
  <c r="AW2" i="3"/>
  <c r="AW24" i="3" s="1"/>
  <c r="AT24" i="3"/>
  <c r="Y2" i="3"/>
  <c r="Y15" i="3" s="1"/>
  <c r="W2" i="3"/>
  <c r="H21" i="3" s="1"/>
  <c r="X2" i="3"/>
  <c r="X15" i="3" s="1"/>
  <c r="AL29" i="3"/>
  <c r="AO35" i="3"/>
  <c r="M16" i="3"/>
  <c r="AI35" i="3"/>
  <c r="AJ35" i="3"/>
  <c r="AH29" i="3"/>
  <c r="AD13" i="3"/>
  <c r="AN17" i="3"/>
  <c r="AJ15" i="3"/>
  <c r="AD35" i="3"/>
  <c r="AE35" i="3"/>
  <c r="AC37" i="3"/>
  <c r="AI37" i="3"/>
  <c r="AH35" i="3"/>
  <c r="AO37" i="3"/>
  <c r="AS4" i="3"/>
  <c r="AS26" i="3" s="1"/>
  <c r="AI29" i="3"/>
  <c r="AC29" i="3"/>
  <c r="AT7" i="3"/>
  <c r="AT29" i="3" s="1"/>
  <c r="AU7" i="3"/>
  <c r="AU29" i="3" s="1"/>
  <c r="AV7" i="3"/>
  <c r="AV29" i="3" s="1"/>
  <c r="C17" i="3"/>
  <c r="Y4" i="3"/>
  <c r="Y17" i="3" s="1"/>
  <c r="X4" i="3"/>
  <c r="X17" i="3" s="1"/>
  <c r="W4" i="3"/>
  <c r="F23" i="3" s="1"/>
  <c r="AK13" i="3"/>
  <c r="AN14" i="3"/>
  <c r="AK35" i="3"/>
  <c r="AI33" i="3"/>
  <c r="AD33" i="3"/>
  <c r="AB37" i="3"/>
  <c r="AW3" i="3"/>
  <c r="AW25" i="3" s="1"/>
  <c r="AW6" i="3"/>
  <c r="AW28" i="3" s="1"/>
  <c r="AG34" i="3"/>
  <c r="AK34" i="3"/>
  <c r="AE34" i="3"/>
  <c r="AJ34" i="3"/>
  <c r="AD34" i="3"/>
  <c r="AK33" i="3"/>
  <c r="AO34" i="3"/>
  <c r="AE33" i="3"/>
  <c r="AF33" i="3"/>
  <c r="AL35" i="3"/>
  <c r="AB34" i="3"/>
  <c r="AF35" i="3"/>
  <c r="AL37" i="3"/>
  <c r="AM34" i="3"/>
  <c r="AO17" i="3"/>
  <c r="AO29" i="3"/>
  <c r="AL34" i="3"/>
  <c r="AF34" i="3"/>
  <c r="AH34" i="3"/>
  <c r="AL13" i="3"/>
  <c r="AK15" i="3"/>
  <c r="AK29" i="3"/>
  <c r="AN33" i="3"/>
  <c r="AH33" i="3"/>
  <c r="AB33" i="3"/>
  <c r="AG15" i="3"/>
  <c r="AG29" i="3"/>
  <c r="AH16" i="3"/>
  <c r="G5" i="3"/>
  <c r="G18" i="3" s="1"/>
  <c r="AG35" i="3"/>
  <c r="AC35" i="3"/>
  <c r="AN34" i="3"/>
  <c r="AL33" i="3"/>
  <c r="AM13" i="3"/>
  <c r="AM29" i="3"/>
  <c r="AF16" i="3"/>
  <c r="AI34" i="3"/>
  <c r="AO36" i="3"/>
  <c r="AO33" i="3"/>
  <c r="AI36" i="3"/>
  <c r="AL8" i="3"/>
  <c r="H5" i="3"/>
  <c r="H9" i="3" s="1"/>
  <c r="H15" i="3"/>
  <c r="AF13" i="3"/>
  <c r="AF8" i="3"/>
  <c r="N15" i="3"/>
  <c r="N5" i="3"/>
  <c r="N9" i="3" s="1"/>
  <c r="C15" i="3"/>
  <c r="C5" i="3"/>
  <c r="AF14" i="3"/>
  <c r="M17" i="3"/>
  <c r="AP9" i="3"/>
  <c r="I17" i="3"/>
  <c r="AM15" i="3"/>
  <c r="N16" i="3"/>
  <c r="AI8" i="3"/>
  <c r="AI15" i="3"/>
  <c r="O16" i="3"/>
  <c r="AE16" i="3"/>
  <c r="AE8" i="3"/>
  <c r="AB8" i="3"/>
  <c r="AB16" i="3"/>
  <c r="AB14" i="3"/>
  <c r="AB13" i="3"/>
  <c r="AB15" i="3"/>
  <c r="O17" i="3"/>
  <c r="I5" i="3"/>
  <c r="I9" i="3" s="1"/>
  <c r="I15" i="3"/>
  <c r="L5" i="3"/>
  <c r="L11" i="3" s="1"/>
  <c r="L15" i="3"/>
  <c r="J16" i="3"/>
  <c r="AE13" i="3"/>
  <c r="AC8" i="3"/>
  <c r="AC16" i="3"/>
  <c r="AC17" i="3"/>
  <c r="K16" i="3"/>
  <c r="AI17" i="3"/>
  <c r="O5" i="3"/>
  <c r="F5" i="3"/>
  <c r="F9" i="3" s="1"/>
  <c r="F15" i="3"/>
  <c r="AI14" i="3"/>
  <c r="AF17" i="3"/>
  <c r="B17" i="3"/>
  <c r="AI13" i="3"/>
  <c r="AL14" i="3"/>
  <c r="F16" i="3"/>
  <c r="D16" i="3"/>
  <c r="M5" i="3"/>
  <c r="M11" i="3" s="1"/>
  <c r="M15" i="3"/>
  <c r="AL15" i="3"/>
  <c r="AE15" i="3"/>
  <c r="AE14" i="3"/>
  <c r="F17" i="3"/>
  <c r="D5" i="3"/>
  <c r="D15" i="3"/>
  <c r="AC13" i="3"/>
  <c r="AL16" i="3"/>
  <c r="AC15" i="3"/>
  <c r="E17" i="3"/>
  <c r="AH8" i="3"/>
  <c r="AH17" i="3"/>
  <c r="AH15" i="3"/>
  <c r="AH13" i="3"/>
  <c r="AL17" i="3"/>
  <c r="AO14" i="3"/>
  <c r="AO16" i="3"/>
  <c r="AO8" i="3"/>
  <c r="AO13" i="3"/>
  <c r="AE17" i="3"/>
  <c r="AM16" i="3"/>
  <c r="AM8" i="3"/>
  <c r="AG8" i="3"/>
  <c r="AG14" i="3"/>
  <c r="AG13" i="3"/>
  <c r="AG16" i="3"/>
  <c r="AG17" i="3"/>
  <c r="G16" i="3"/>
  <c r="L17" i="3"/>
  <c r="B15" i="3"/>
  <c r="B5" i="3"/>
  <c r="B9" i="3" s="1"/>
  <c r="N17" i="3"/>
  <c r="AK8" i="3"/>
  <c r="AK14" i="3"/>
  <c r="AK16" i="3"/>
  <c r="AK17" i="3"/>
  <c r="AB17" i="3"/>
  <c r="AD8" i="3"/>
  <c r="AO15" i="3"/>
  <c r="E15" i="3"/>
  <c r="E5" i="3"/>
  <c r="E9" i="3" s="1"/>
  <c r="AH14" i="3"/>
  <c r="C16" i="3"/>
  <c r="AK38" i="3" l="1"/>
  <c r="AH38" i="3"/>
  <c r="AN38" i="3"/>
  <c r="AO38" i="3"/>
  <c r="AJ38" i="3"/>
  <c r="K18" i="3"/>
  <c r="AB38" i="3"/>
  <c r="K10" i="3"/>
  <c r="AM38" i="3"/>
  <c r="AD38" i="3"/>
  <c r="AL38" i="3"/>
  <c r="AC38" i="3"/>
  <c r="AE38" i="3"/>
  <c r="J11" i="3"/>
  <c r="J10" i="3"/>
  <c r="J9" i="3"/>
  <c r="G21" i="3"/>
  <c r="AD18" i="3"/>
  <c r="F21" i="3"/>
  <c r="AI38" i="3"/>
  <c r="AG38" i="3"/>
  <c r="AS7" i="3"/>
  <c r="AS29" i="3" s="1"/>
  <c r="K9" i="3"/>
  <c r="AF38" i="3"/>
  <c r="B11" i="3"/>
  <c r="AU14" i="3"/>
  <c r="C23" i="3"/>
  <c r="AJ18" i="3"/>
  <c r="E23" i="3"/>
  <c r="I22" i="3"/>
  <c r="AN18" i="3"/>
  <c r="I23" i="3"/>
  <c r="K23" i="3"/>
  <c r="AW7" i="3"/>
  <c r="AW29" i="3" s="1"/>
  <c r="AT14" i="3"/>
  <c r="H23" i="3"/>
  <c r="F11" i="3"/>
  <c r="M23" i="3"/>
  <c r="AP16" i="3"/>
  <c r="AS16" i="3"/>
  <c r="AQ16" i="3"/>
  <c r="AR16" i="3"/>
  <c r="AW14" i="3"/>
  <c r="AW17" i="3"/>
  <c r="AT17" i="3"/>
  <c r="AU17" i="3"/>
  <c r="AV17" i="3"/>
  <c r="M21" i="3"/>
  <c r="C21" i="3"/>
  <c r="C10" i="3"/>
  <c r="Y5" i="3"/>
  <c r="Y18" i="3" s="1"/>
  <c r="X5" i="3"/>
  <c r="X18" i="3" s="1"/>
  <c r="W5" i="3"/>
  <c r="Z3" i="3"/>
  <c r="Z16" i="3" s="1"/>
  <c r="W16" i="3"/>
  <c r="R5" i="3"/>
  <c r="R18" i="3" s="1"/>
  <c r="Q5" i="3"/>
  <c r="Q18" i="3" s="1"/>
  <c r="P5" i="3"/>
  <c r="P18" i="3" s="1"/>
  <c r="I21" i="3"/>
  <c r="F22" i="3"/>
  <c r="H22" i="3"/>
  <c r="AP17" i="3"/>
  <c r="AS17" i="3"/>
  <c r="AQ17" i="3"/>
  <c r="AR17" i="3"/>
  <c r="AW15" i="3"/>
  <c r="AT15" i="3"/>
  <c r="AU15" i="3"/>
  <c r="AV15" i="3"/>
  <c r="AW16" i="3"/>
  <c r="AT16" i="3"/>
  <c r="AU16" i="3"/>
  <c r="AV16" i="3"/>
  <c r="AW13" i="3"/>
  <c r="AT13" i="3"/>
  <c r="AU13" i="3"/>
  <c r="AV13" i="3"/>
  <c r="K22" i="3"/>
  <c r="C22" i="3"/>
  <c r="P6" i="3"/>
  <c r="P15" i="3"/>
  <c r="AP15" i="3"/>
  <c r="AS15" i="3"/>
  <c r="AQ15" i="3"/>
  <c r="AR15" i="3"/>
  <c r="M22" i="3"/>
  <c r="S3" i="3"/>
  <c r="S16" i="3" s="1"/>
  <c r="S4" i="3"/>
  <c r="S17" i="3" s="1"/>
  <c r="E21" i="3"/>
  <c r="AV14" i="3"/>
  <c r="AP13" i="3"/>
  <c r="AS13" i="3"/>
  <c r="AR13" i="3"/>
  <c r="AQ13" i="3"/>
  <c r="E22" i="3"/>
  <c r="AP14" i="3"/>
  <c r="AS14" i="3"/>
  <c r="AQ14" i="3"/>
  <c r="AR14" i="3"/>
  <c r="Z4" i="3"/>
  <c r="Z17" i="3" s="1"/>
  <c r="W17" i="3"/>
  <c r="G23" i="3"/>
  <c r="Z2" i="3"/>
  <c r="Z15" i="3" s="1"/>
  <c r="W15" i="3"/>
  <c r="K21" i="3"/>
  <c r="C9" i="3"/>
  <c r="G9" i="3"/>
  <c r="G11" i="3"/>
  <c r="G10" i="3"/>
  <c r="M9" i="3"/>
  <c r="N11" i="3"/>
  <c r="D18" i="3"/>
  <c r="D11" i="3"/>
  <c r="O18" i="3"/>
  <c r="O9" i="3"/>
  <c r="O11" i="3"/>
  <c r="D9" i="3"/>
  <c r="AE18" i="3"/>
  <c r="L18" i="3"/>
  <c r="L10" i="3"/>
  <c r="AP8" i="3"/>
  <c r="N10" i="3"/>
  <c r="E11" i="3"/>
  <c r="AF18" i="3"/>
  <c r="B18" i="3"/>
  <c r="B10" i="3"/>
  <c r="AI18" i="3"/>
  <c r="AB18" i="3"/>
  <c r="O10" i="3"/>
  <c r="AM18" i="3"/>
  <c r="AC18" i="3"/>
  <c r="D10" i="3"/>
  <c r="N18" i="3"/>
  <c r="AK18" i="3"/>
  <c r="I18" i="3"/>
  <c r="I10" i="3"/>
  <c r="I11" i="3"/>
  <c r="AG18" i="3"/>
  <c r="AO18" i="3"/>
  <c r="AH18" i="3"/>
  <c r="F18" i="3"/>
  <c r="AL18" i="3"/>
  <c r="M18" i="3"/>
  <c r="M10" i="3"/>
  <c r="F10" i="3"/>
  <c r="L9" i="3"/>
  <c r="C18" i="3"/>
  <c r="C11" i="3"/>
  <c r="H18" i="3"/>
  <c r="H10" i="3"/>
  <c r="H11" i="3"/>
  <c r="E18" i="3"/>
  <c r="E10" i="3"/>
  <c r="K12" i="3" l="1"/>
  <c r="J12" i="3"/>
  <c r="R11" i="3"/>
  <c r="B12" i="3"/>
  <c r="S11" i="3"/>
  <c r="G12" i="3"/>
  <c r="Q9" i="3"/>
  <c r="F12" i="3"/>
  <c r="P11" i="3"/>
  <c r="L41" i="3" s="1"/>
  <c r="M12" i="3"/>
  <c r="S5" i="3"/>
  <c r="S18" i="3" s="1"/>
  <c r="N12" i="3"/>
  <c r="W11" i="3"/>
  <c r="Z11" i="3"/>
  <c r="Y11" i="3"/>
  <c r="X11" i="3"/>
  <c r="W9" i="3"/>
  <c r="C33" i="3" s="1"/>
  <c r="Z9" i="3"/>
  <c r="Y9" i="3"/>
  <c r="X9" i="3"/>
  <c r="P9" i="3"/>
  <c r="G39" i="3" s="1"/>
  <c r="Z5" i="3"/>
  <c r="Z18" i="3" s="1"/>
  <c r="W18" i="3"/>
  <c r="S10" i="3"/>
  <c r="R10" i="3"/>
  <c r="P10" i="3"/>
  <c r="O40" i="3" s="1"/>
  <c r="Q10" i="3"/>
  <c r="R9" i="3"/>
  <c r="S9" i="3"/>
  <c r="Q11" i="3"/>
  <c r="W10" i="3"/>
  <c r="M34" i="3" s="1"/>
  <c r="Z10" i="3"/>
  <c r="Y10" i="3"/>
  <c r="X10" i="3"/>
  <c r="H12" i="3"/>
  <c r="C12" i="3"/>
  <c r="E12" i="3"/>
  <c r="D12" i="3"/>
  <c r="AP18" i="3"/>
  <c r="O12" i="3"/>
  <c r="I12" i="3"/>
  <c r="L12" i="3"/>
  <c r="M41" i="3" l="1"/>
  <c r="B41" i="3"/>
  <c r="J41" i="3"/>
  <c r="G34" i="3"/>
  <c r="M33" i="3"/>
  <c r="R12" i="3"/>
  <c r="H41" i="3"/>
  <c r="C34" i="3"/>
  <c r="G33" i="3"/>
  <c r="F34" i="3"/>
  <c r="H34" i="3"/>
  <c r="M39" i="3"/>
  <c r="E39" i="3"/>
  <c r="I34" i="3"/>
  <c r="E34" i="3"/>
  <c r="H39" i="3"/>
  <c r="J39" i="3"/>
  <c r="U10" i="3"/>
  <c r="P40" i="3"/>
  <c r="P35" i="3"/>
  <c r="K35" i="3"/>
  <c r="F35" i="3"/>
  <c r="M35" i="3"/>
  <c r="G35" i="3"/>
  <c r="B39" i="3"/>
  <c r="X12" i="3"/>
  <c r="W12" i="3"/>
  <c r="Y12" i="3"/>
  <c r="P34" i="3"/>
  <c r="K34" i="3"/>
  <c r="C35" i="3"/>
  <c r="E35" i="3"/>
  <c r="U9" i="3"/>
  <c r="P12" i="3"/>
  <c r="K33" i="3"/>
  <c r="F33" i="3"/>
  <c r="I33" i="3"/>
  <c r="H33" i="3"/>
  <c r="E33" i="3"/>
  <c r="C39" i="3"/>
  <c r="I39" i="3"/>
  <c r="O39" i="3"/>
  <c r="D39" i="3"/>
  <c r="I35" i="3"/>
  <c r="H35" i="3"/>
  <c r="L39" i="3"/>
  <c r="Q12" i="3"/>
  <c r="U11" i="3"/>
  <c r="P41" i="3"/>
  <c r="K39" i="3"/>
  <c r="E41" i="3"/>
  <c r="D41" i="3"/>
  <c r="F41" i="3"/>
  <c r="C41" i="3"/>
  <c r="K41" i="3"/>
  <c r="O41" i="3"/>
  <c r="N41" i="3"/>
  <c r="G41" i="3"/>
  <c r="N39" i="3"/>
  <c r="F39" i="3"/>
  <c r="I41" i="3"/>
  <c r="E40" i="3"/>
  <c r="B40" i="3"/>
  <c r="N40" i="3"/>
  <c r="H40" i="3"/>
  <c r="F40" i="3"/>
  <c r="D40" i="3"/>
  <c r="C40" i="3"/>
  <c r="J40" i="3"/>
  <c r="K40" i="3"/>
  <c r="G40" i="3"/>
  <c r="M40" i="3"/>
  <c r="L40" i="3"/>
  <c r="I40" i="3"/>
</calcChain>
</file>

<file path=xl/connections.xml><?xml version="1.0" encoding="utf-8"?>
<connections xmlns="http://schemas.openxmlformats.org/spreadsheetml/2006/main">
  <connection id="1" name="AP_30" type="6" refreshedVersion="6" background="1" saveData="1">
    <textPr codePage="850" sourceFile="D:\Dropbox (PETAL)\Team-Ordner „PETAL“\Audio\Kurtag_Kafka-Fragmente\_tempo mapping\30_Penetrant jüdisch\AP_30.txt" decimal="," thousands=".">
      <textFields count="2">
        <textField type="text"/>
        <textField type="skip"/>
      </textFields>
    </textPr>
  </connection>
  <connection id="2" name="AP04_30" type="6" refreshedVersion="4" background="1" saveData="1">
    <textPr codePage="850" sourceFile="C:\Users\p3039\Dropbox (PETAL)\Team-Ordner „PETAL“\Audio\Kurtag_Kafka-Fragmente\_tempo mapping\30_Penetrant jüdisch\_data_KF30\AP04_30.txt" decimal="," thousands=" " comma="1">
      <textFields count="2">
        <textField type="text"/>
        <textField type="skip"/>
      </textFields>
    </textPr>
  </connection>
  <connection id="3" name="Arnold+Pogossian_2006 [live DVD]_30_dur" type="6" refreshedVersion="4" background="1" saveData="1">
    <textPr codePage="850" sourceFile="C:\Users\p3039\Dropbox (PETAL)\Team-Ordner „PETAL“\Audio\Kurtag_Kafka-Fragmente\_tempo mapping\30_Penetrant jüdisch\_data_KF30\Arnold+Pogossian_2006 [live DVD]_30_dur.txt" decimal="," thousands=" " comma="1">
      <textFields count="2">
        <textField type="text"/>
        <textField type="skip"/>
      </textFields>
    </textPr>
  </connection>
  <connection id="4" name="BK_2005_32_dur2" type="6" refreshedVersion="6" background="1" saveData="1">
    <textPr codePage="850" sourceFile="D:\Dropbox (PETAL)\Team-Ordner „PETAL“\Audio\Kurtag_Kafka-Fragmente\_tempo mapping\32_Szene in der Elektrischen\_data_KF32\BK_2005_32_dur.txt" decimal="," thousands=".">
      <textFields count="2">
        <textField type="skip"/>
        <textField type="skip"/>
      </textFields>
    </textPr>
  </connection>
  <connection id="5" name="BK_30" type="6" refreshedVersion="6" background="1" saveData="1">
    <textPr codePage="850" sourceFile="D:\Dropbox (PETAL)\Team-Ordner „PETAL“\Audio\Kurtag_Kafka-Fragmente\_tempo mapping\30_Penetrant jüdisch\BK_30.txt" decimal="," thousands=".">
      <textFields count="2">
        <textField type="text"/>
        <textField type="skip"/>
      </textFields>
    </textPr>
  </connection>
  <connection id="6" name="BK05_30" type="6" refreshedVersion="4" background="1" saveData="1">
    <textPr codePage="850" sourceFile="C:\Users\p3039\Dropbox (PETAL)\Team-Ordner „PETAL“\Audio\Kurtag_Kafka-Fragmente\_tempo mapping\30_Penetrant jüdisch\_data_KF30\BK05_30.txt" decimal="," thousands=" " comma="1">
      <textFields count="2">
        <textField type="text"/>
        <textField type="skip"/>
      </textFields>
    </textPr>
  </connection>
  <connection id="7" name="CK_1990_32_dur2" type="6" refreshedVersion="6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8" name="CK_30" type="6" refreshedVersion="6" background="1" saveData="1">
    <textPr codePage="850" sourceFile="D:\Dropbox (PETAL)\Team-Ordner „PETAL“\Audio\Kurtag_Kafka-Fragmente\_tempo mapping\30_Penetrant jüdisch\CK_30.txt" decimal="," thousands=".">
      <textFields count="2">
        <textField type="text"/>
        <textField type="skip"/>
      </textFields>
    </textPr>
  </connection>
  <connection id="9" name="CK87_30" type="6" refreshedVersion="6" background="1" saveData="1">
    <textPr codePage="850" sourceFile="D:\Dropbox (PETAL)\Team-Ordner „PETAL“\Audio\Kurtag_Kafka-Fragmente\_tempo mapping\30_Penetrant jüdisch\CK87_30.txt" decimal="," thousands=".">
      <textFields count="2">
        <textField type="text"/>
        <textField type="skip"/>
      </textFields>
    </textPr>
  </connection>
  <connection id="10" name="CK87_3011" type="6" refreshedVersion="4" background="1" saveData="1">
    <textPr codePage="850" sourceFile="C:\Users\p3039\Dropbox (PETAL)\Team-Ordner „PETAL“\Audio\Kurtag_Kafka-Fragmente\_tempo mapping\30_Penetrant jüdisch\_data_KF30\CK87_30.txt" decimal="," thousands=" " comma="1">
      <textFields count="2">
        <textField type="text"/>
        <textField type="skip"/>
      </textFields>
    </textPr>
  </connection>
  <connection id="11" name="CK90_30" type="6" refreshedVersion="4" background="1" saveData="1">
    <textPr codePage="850" sourceFile="C:\Users\p3039\Dropbox (PETAL)\Team-Ordner „PETAL“\Audio\Kurtag_Kafka-Fragmente\_tempo mapping\30_Penetrant jüdisch\_data_KF30\CK90_30.txt" decimal="," thousands=" " comma="1">
      <textFields count="2">
        <textField type="text"/>
        <textField type="skip"/>
      </textFields>
    </textPr>
  </connection>
  <connection id="12" name="Kammer+Widmann_2017_30_Abschnitte-Dauern" type="6" refreshedVersion="4" background="1" saveData="1">
    <textPr codePage="850" sourceFile="C:\Users\p3039\Dropbox (PETAL)\Team-Ordner „PETAL“\Audio\Kurtag_Kafka-Fragmente\_tempo mapping\30_Penetrant jüdisch\_data_KF30\Kammer+Widmann_2017_30_Abschnitte-Dauern.txt" decimal="," thousands=" " comma="1">
      <textFields count="2">
        <textField type="text"/>
        <textField type="skip"/>
      </textFields>
    </textPr>
  </connection>
  <connection id="13" name="KO_30" type="6" refreshedVersion="6" background="1" saveData="1">
    <textPr codePage="850" sourceFile="D:\Dropbox (PETAL)\Team-Ordner „PETAL“\Audio\Kurtag_Kafka-Fragmente\_tempo mapping\30_Penetrant jüdisch\KO_30.txt" decimal="," thousands=".">
      <textFields count="2">
        <textField type="text"/>
        <textField type="skip"/>
      </textFields>
    </textPr>
  </connection>
  <connection id="14" name="KO94_30" type="6" refreshedVersion="4" background="1" saveData="1">
    <textPr codePage="850" sourceFile="C:\Users\p3039\Dropbox (PETAL)\Team-Ordner „PETAL“\Audio\Kurtag_Kafka-Fragmente\_tempo mapping\30_Penetrant jüdisch\_data_KF30\KO94_30.txt" decimal="," thousands=" " comma="1">
      <textFields count="2">
        <textField type="text"/>
        <textField type="skip"/>
      </textFields>
    </textPr>
  </connection>
  <connection id="15" name="KO95_30" type="6" refreshedVersion="4" background="1" saveData="1">
    <textPr codePage="850" sourceFile="C:\Users\p3039\Dropbox (PETAL)\Team-Ordner „PETAL“\Audio\Kurtag_Kafka-Fragmente\_tempo mapping\30_Penetrant jüdisch\_data_KF30\KO95_30.txt" decimal="," thousands=" " comma="1">
      <textFields count="2">
        <textField type="text"/>
        <textField type="skip"/>
      </textFields>
    </textPr>
  </connection>
  <connection id="16" name="Melzer_Stark_2017_Wien modern_30_dur" type="6" refreshedVersion="4" background="1" saveData="1">
    <textPr codePage="850" sourceFile="C:\Users\p3039\Dropbox (PETAL)\Team-Ordner „PETAL“\Audio\Kurtag_Kafka-Fragmente\_tempo mapping\30_Penetrant jüdisch\_data_KF30\Melzer_Stark_2017_Wien modern_30_dur.txt" decimal="," thousands=" " comma="1">
      <textFields count="2">
        <textField type="text"/>
        <textField type="skip"/>
      </textFields>
    </textPr>
  </connection>
  <connection id="17" name="MS_30" type="6" refreshedVersion="6" background="1" saveData="1">
    <textPr codePage="850" sourceFile="D:\Dropbox (PETAL)\Team-Ordner „PETAL“\Audio\Kurtag_Kafka-Fragmente\_tempo mapping\30_Penetrant jüdisch\MS_30.txt" decimal="," thousands=".">
      <textFields count="2">
        <textField type="text"/>
        <textField type="skip"/>
      </textFields>
    </textPr>
  </connection>
  <connection id="18" name="MS12_30" type="6" refreshedVersion="4" background="1" saveData="1">
    <textPr codePage="850" sourceFile="C:\Users\p3039\Dropbox (PETAL)\Team-Ordner „PETAL“\Audio\Kurtag_Kafka-Fragmente\_tempo mapping\30_Penetrant jüdisch\_data_KF30\MS12_30.txt" decimal="," thousands=" " comma="1">
      <textFields count="2">
        <textField type="text"/>
        <textField type="skip"/>
      </textFields>
    </textPr>
  </connection>
  <connection id="19" name="MS13_30" type="6" refreshedVersion="6" background="1" saveData="1">
    <textPr codePage="850" sourceFile="D:\Dropbox (PETAL)\Team-Ordner „PETAL“\Audio\Kurtag_Kafka-Fragmente\_tempo mapping\30_Penetrant jüdisch\MS13_30.txt" decimal="," thousands=".">
      <textFields count="2">
        <textField type="text"/>
        <textField type="skip"/>
      </textFields>
    </textPr>
  </connection>
  <connection id="20" name="MS13_301" type="6" refreshedVersion="4" background="1" saveData="1">
    <textPr codePage="850" sourceFile="C:\Users\p3039\Dropbox (PETAL)\Team-Ordner „PETAL“\Audio\Kurtag_Kafka-Fragmente\_tempo mapping\30_Penetrant jüdisch\_data_KF30\MS13_30.txt" decimal="," thousands=" " comma="1">
      <textFields count="2">
        <textField type="text"/>
        <textField type="skip"/>
      </textFields>
    </textPr>
  </connection>
  <connection id="21" name="MS19_30" type="6" refreshedVersion="4" background="1" saveData="1">
    <textPr codePage="850" sourceFile="C:\Users\p3039\Dropbox (PETAL)\Team-Ordner „PETAL“\Audio\Kurtag_Kafka-Fragmente\_tempo mapping\30_Penetrant jüdisch\_data_KF30\MS19_30.txt" decimal="," thousands=" " comma="1">
      <textFields count="2">
        <textField type="text"/>
        <textField type="skip"/>
      </textFields>
    </textPr>
  </connection>
  <connection id="22" name="PK_30" type="6" refreshedVersion="6" background="1" saveData="1">
    <textPr codePage="850" sourceFile="D:\Dropbox (PETAL)\Team-Ordner „PETAL“\Audio\Kurtag_Kafka-Fragmente\_tempo mapping\30_Penetrant jüdisch\PK_30.txt" decimal="," thousands=".">
      <textFields count="2">
        <textField type="text"/>
        <textField type="skip"/>
      </textFields>
    </textPr>
  </connection>
  <connection id="23" name="PK04_30" type="6" refreshedVersion="4" background="1" saveData="1">
    <textPr codePage="850" sourceFile="C:\Users\p3039\Dropbox (PETAL)\Team-Ordner „PETAL“\Audio\Kurtag_Kafka-Fragmente\_tempo mapping\30_Penetrant jüdisch\_data_KF30\PK04_30.txt" decimal="," thousands=" " comma="1">
      <textFields count="2">
        <textField type="text"/>
        <textField type="skip"/>
      </textFields>
    </textPr>
  </connection>
  <connection id="24" name="WS_30" type="6" refreshedVersion="6" background="1" saveData="1">
    <textPr codePage="850" sourceFile="D:\Dropbox (PETAL)\Team-Ordner „PETAL“\Audio\Kurtag_Kafka-Fragmente\_tempo mapping\30_Penetrant jüdisch\WS_30.txt" decimal="," thousands=".">
      <textFields count="2">
        <textField type="text"/>
        <textField type="skip"/>
      </textFields>
    </textPr>
  </connection>
  <connection id="25" name="WS97_30" type="6" refreshedVersion="4" background="1" saveData="1">
    <textPr codePage="850" sourceFile="C:\Users\p3039\Dropbox (PETAL)\Team-Ordner „PETAL“\Audio\Kurtag_Kafka-Fragmente\_tempo mapping\30_Penetrant jüdisch\_data_KF30\WS97_30.txt" decimal="," thousands=" " comma="1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<sst xmlns="http://schemas.openxmlformats.org/spreadsheetml/2006/main" count="414" uniqueCount="56">
  <si>
    <t>2a</t>
  </si>
  <si>
    <t>2b</t>
  </si>
  <si>
    <t>score</t>
  </si>
  <si>
    <t>1b</t>
  </si>
  <si>
    <t>1a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</si>
  <si>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</si>
  <si>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</si>
  <si>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</si>
  <si>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</si>
  <si>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</si>
  <si>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</si>
  <si>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</si>
  <si>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</si>
  <si>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</si>
  <si>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</si>
  <si>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</si>
  <si>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</si>
  <si>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</si>
  <si>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</si>
  <si>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</t>
  </si>
  <si>
    <t>dur</t>
  </si>
  <si>
    <t>total</t>
  </si>
  <si>
    <t>perc</t>
  </si>
  <si>
    <t>dur abs dev</t>
  </si>
  <si>
    <t>mean 14</t>
  </si>
  <si>
    <t>min 14</t>
  </si>
  <si>
    <t>max 14</t>
  </si>
  <si>
    <t>rel stdv (%) 14</t>
  </si>
  <si>
    <t>mean 8</t>
  </si>
  <si>
    <t>min 8</t>
  </si>
  <si>
    <t>max 8</t>
  </si>
  <si>
    <t>rel stdv (%) 8</t>
  </si>
  <si>
    <t>abs stdv 14</t>
  </si>
  <si>
    <t>abs stdv 8</t>
  </si>
  <si>
    <t>dur (min:sec)</t>
  </si>
  <si>
    <t>dur 8 rel dev (%)</t>
  </si>
  <si>
    <t>dur 14 rel dev (%)</t>
  </si>
  <si>
    <t>perc 8 dev</t>
  </si>
  <si>
    <t>perc 14 dev</t>
  </si>
  <si>
    <t>rel stdv 14 (%)</t>
  </si>
  <si>
    <t>rel stdv 8 (%)</t>
  </si>
  <si>
    <t>score dev</t>
  </si>
  <si>
    <t>dur sec 14</t>
  </si>
  <si>
    <t>dur sec 8</t>
  </si>
  <si>
    <t>perc sec 14</t>
  </si>
  <si>
    <t>dur seg 14</t>
  </si>
  <si>
    <t>perc seg 14</t>
  </si>
  <si>
    <t>dur seg 8</t>
  </si>
  <si>
    <t>perc seg 8</t>
  </si>
  <si>
    <t>perc sec 8</t>
  </si>
  <si>
    <t>MS 2013</t>
  </si>
  <si>
    <t>BK 2005</t>
  </si>
  <si>
    <t>MS 2012</t>
  </si>
  <si>
    <t>segment</t>
  </si>
  <si>
    <t>[quarter notes]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</si>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</sst>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4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45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5" fontId="5" fillId="0" borderId="0" xfId="0" applyNumberFormat="1" applyFont="1" applyFill="1" applyBorder="1" applyAlignment="1">
      <alignment horizontal="center" vertical="center"/>
    </xf>
    <xf numFmtId="45" fontId="6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5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45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84931669366825"/>
          <c:y val="5.1043343326935067E-2"/>
          <c:w val="0.78335752655702418"/>
          <c:h val="0.816598068021881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'KF_30_dur+rat'!$A$15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Lbls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'KF_30_dur+rat'!$B$14:$P$14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'KF_30_dur+rat'!$B$15:$P$15</c:f>
              <c:numCache>
                <c:formatCode>mm:ss</c:formatCode>
                <c:ptCount val="15"/>
                <c:pt idx="0">
                  <c:v>1.0479943520833333E-4</c:v>
                </c:pt>
                <c:pt idx="1">
                  <c:v>1.0962826488425926E-4</c:v>
                </c:pt>
                <c:pt idx="2">
                  <c:v>1.1101452925925928E-4</c:v>
                </c:pt>
                <c:pt idx="3">
                  <c:v>1.0168230872685186E-4</c:v>
                </c:pt>
                <c:pt idx="4">
                  <c:v>1.1607877718749999E-4</c:v>
                </c:pt>
                <c:pt idx="5">
                  <c:v>1.1808783697916669E-4</c:v>
                </c:pt>
                <c:pt idx="6">
                  <c:v>1.0634290753472222E-4</c:v>
                </c:pt>
                <c:pt idx="7">
                  <c:v>1.2157659359953704E-4</c:v>
                </c:pt>
                <c:pt idx="8">
                  <c:v>1.013689426388889E-4</c:v>
                </c:pt>
                <c:pt idx="9">
                  <c:v>8.9010665983796285E-5</c:v>
                </c:pt>
                <c:pt idx="10">
                  <c:v>8.3849048877314823E-5</c:v>
                </c:pt>
                <c:pt idx="11">
                  <c:v>8.765432098379629E-5</c:v>
                </c:pt>
                <c:pt idx="12">
                  <c:v>8.6058620983796281E-5</c:v>
                </c:pt>
                <c:pt idx="13">
                  <c:v>9.7946586041666665E-5</c:v>
                </c:pt>
                <c:pt idx="14">
                  <c:v>1.0250705992063493E-4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7-45C4-9DB8-E12512AB4715}"/>
            </c:ext>
          </c:extLst>
        </c:ser>
        <c:ser>
          <c:idx val="1"/>
          <c:order val="1"/>
          <c:tx>
            <c:strRef>
              <c:f>'KF_30_dur+rat'!$A$16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dLbls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'KF_30_dur+rat'!$B$14:$P$14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'KF_30_dur+rat'!$B$16:$P$16</c:f>
              <c:numCache>
                <c:formatCode>mm:ss</c:formatCode>
                <c:ptCount val="15"/>
                <c:pt idx="0">
                  <c:v>1.0332524984953705E-4</c:v>
                </c:pt>
                <c:pt idx="1">
                  <c:v>9.6982867222222203E-5</c:v>
                </c:pt>
                <c:pt idx="2">
                  <c:v>1.0859788359953705E-4</c:v>
                </c:pt>
                <c:pt idx="3">
                  <c:v>9.3738452164351848E-5</c:v>
                </c:pt>
                <c:pt idx="4">
                  <c:v>1.0450890232638888E-4</c:v>
                </c:pt>
                <c:pt idx="5">
                  <c:v>1.0230142983796297E-4</c:v>
                </c:pt>
                <c:pt idx="6">
                  <c:v>1.0683631476851851E-4</c:v>
                </c:pt>
                <c:pt idx="7">
                  <c:v>1.1456968590277779E-4</c:v>
                </c:pt>
                <c:pt idx="8">
                  <c:v>1.061476442361111E-4</c:v>
                </c:pt>
                <c:pt idx="9">
                  <c:v>7.9501553715277795E-5</c:v>
                </c:pt>
                <c:pt idx="10">
                  <c:v>7.335600907407406E-5</c:v>
                </c:pt>
                <c:pt idx="11">
                  <c:v>7.9213907789351857E-5</c:v>
                </c:pt>
                <c:pt idx="12">
                  <c:v>7.8793986724537068E-5</c:v>
                </c:pt>
                <c:pt idx="13">
                  <c:v>9.9701856053240745E-5</c:v>
                </c:pt>
                <c:pt idx="14">
                  <c:v>9.6255410233134916E-5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7-45C4-9DB8-E12512AB4715}"/>
            </c:ext>
          </c:extLst>
        </c:ser>
        <c:ser>
          <c:idx val="2"/>
          <c:order val="2"/>
          <c:tx>
            <c:strRef>
              <c:f>'KF_30_dur+rat'!$A$17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dLbls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'KF_30_dur+rat'!$B$14:$P$14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'KF_30_dur+rat'!$B$17:$P$17</c:f>
              <c:numCache>
                <c:formatCode>mm:ss</c:formatCode>
                <c:ptCount val="15"/>
                <c:pt idx="0">
                  <c:v>2.9584488113425923E-5</c:v>
                </c:pt>
                <c:pt idx="1">
                  <c:v>3.2003495844907436E-5</c:v>
                </c:pt>
                <c:pt idx="2">
                  <c:v>2.5796537754629619E-5</c:v>
                </c:pt>
                <c:pt idx="3">
                  <c:v>2.4229707314814799E-5</c:v>
                </c:pt>
                <c:pt idx="4">
                  <c:v>3.6289052662037042E-5</c:v>
                </c:pt>
                <c:pt idx="5">
                  <c:v>3.9879902569444438E-5</c:v>
                </c:pt>
                <c:pt idx="6">
                  <c:v>3.8869467546296306E-5</c:v>
                </c:pt>
                <c:pt idx="7">
                  <c:v>3.4674981099537014E-5</c:v>
                </c:pt>
                <c:pt idx="8">
                  <c:v>3.2420529942129646E-5</c:v>
                </c:pt>
                <c:pt idx="9">
                  <c:v>3.1851536909722218E-5</c:v>
                </c:pt>
                <c:pt idx="10">
                  <c:v>3.1592498101851843E-5</c:v>
                </c:pt>
                <c:pt idx="11">
                  <c:v>4.5284286550925914E-5</c:v>
                </c:pt>
                <c:pt idx="12">
                  <c:v>3.1845500555555539E-5</c:v>
                </c:pt>
                <c:pt idx="13">
                  <c:v>2.7756781724537011E-5</c:v>
                </c:pt>
                <c:pt idx="14">
                  <c:v>3.3005626192129616E-5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76-48BC-A4C1-F9923FC95D91}"/>
            </c:ext>
          </c:extLst>
        </c:ser>
        <c:ser>
          <c:idx val="3"/>
          <c:order val="3"/>
          <c:spPr>
            <a:noFill/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'KF_30_dur+rat'!$B$14:$P$14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'KF_30_dur+rat'!$B$18:$P$18</c:f>
              <c:numCache>
                <c:formatCode>mm:ss</c:formatCode>
                <c:ptCount val="15"/>
                <c:pt idx="0">
                  <c:v>2.377091731712963E-4</c:v>
                </c:pt>
                <c:pt idx="1">
                  <c:v>2.3861462795138892E-4</c:v>
                </c:pt>
                <c:pt idx="2">
                  <c:v>2.4540895061342594E-4</c:v>
                </c:pt>
                <c:pt idx="3">
                  <c:v>2.1965046820601847E-4</c:v>
                </c:pt>
                <c:pt idx="4">
                  <c:v>2.5687673217592591E-4</c:v>
                </c:pt>
                <c:pt idx="5">
                  <c:v>2.6026916938657409E-4</c:v>
                </c:pt>
                <c:pt idx="6">
                  <c:v>2.5204868984953703E-4</c:v>
                </c:pt>
                <c:pt idx="7">
                  <c:v>2.7082126060185187E-4</c:v>
                </c:pt>
                <c:pt idx="8">
                  <c:v>2.3993711681712961E-4</c:v>
                </c:pt>
                <c:pt idx="9">
                  <c:v>2.0036375660879629E-4</c:v>
                </c:pt>
                <c:pt idx="10">
                  <c:v>1.8879755605324071E-4</c:v>
                </c:pt>
                <c:pt idx="11">
                  <c:v>2.1215251532407406E-4</c:v>
                </c:pt>
                <c:pt idx="12">
                  <c:v>1.9669810826388888E-4</c:v>
                </c:pt>
                <c:pt idx="13">
                  <c:v>2.2540522381944442E-4</c:v>
                </c:pt>
                <c:pt idx="14">
                  <c:v>2.3176809634589947E-4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543744"/>
        <c:axId val="212557824"/>
      </c:barChart>
      <c:catAx>
        <c:axId val="21254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212557824"/>
        <c:crosses val="autoZero"/>
        <c:auto val="1"/>
        <c:lblAlgn val="ctr"/>
        <c:lblOffset val="100"/>
        <c:noMultiLvlLbl val="0"/>
      </c:catAx>
      <c:valAx>
        <c:axId val="212557824"/>
        <c:scaling>
          <c:orientation val="minMax"/>
          <c:max val="3.4722200000000006E-4"/>
          <c:min val="0"/>
        </c:scaling>
        <c:delete val="0"/>
        <c:axPos val="b"/>
        <c:majorGridlines/>
        <c:minorGridlines/>
        <c:numFmt formatCode="mm:ss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212543744"/>
        <c:crosses val="autoZero"/>
        <c:crossBetween val="between"/>
        <c:majorUnit val="3.4722200000000006E-4"/>
      </c:valAx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51505169459428635"/>
          <c:y val="0.93589007930551182"/>
          <c:w val="7.8878112146230514E-2"/>
          <c:h val="3.8178894670186203E-2"/>
        </c:manualLayout>
      </c:layout>
      <c:overlay val="0"/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'KF_30_dur+rat'!$C$63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'KF_30_dur+rat'!$B$64:$B$72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'KF_30_dur+rat'!$C$64:$C$72</c:f>
              <c:numCache>
                <c:formatCode>mm:ss</c:formatCode>
                <c:ptCount val="9"/>
                <c:pt idx="0">
                  <c:v>1.0962826488425926E-4</c:v>
                </c:pt>
                <c:pt idx="1">
                  <c:v>1.0168230872685186E-4</c:v>
                </c:pt>
                <c:pt idx="2">
                  <c:v>1.1607877718749999E-4</c:v>
                </c:pt>
                <c:pt idx="3">
                  <c:v>1.1808783697916669E-4</c:v>
                </c:pt>
                <c:pt idx="4">
                  <c:v>1.0634290753472222E-4</c:v>
                </c:pt>
                <c:pt idx="5">
                  <c:v>1.2157659359953704E-4</c:v>
                </c:pt>
                <c:pt idx="6">
                  <c:v>8.9010665983796285E-5</c:v>
                </c:pt>
                <c:pt idx="7">
                  <c:v>8.765432098379629E-5</c:v>
                </c:pt>
                <c:pt idx="8">
                  <c:v>1.0625770948495371E-4</c:v>
                </c:pt>
              </c:numCache>
            </c:numRef>
          </c:val>
        </c:ser>
        <c:ser>
          <c:idx val="1"/>
          <c:order val="1"/>
          <c:tx>
            <c:strRef>
              <c:f>'KF_30_dur+rat'!$D$63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'KF_30_dur+rat'!$B$64:$B$72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'KF_30_dur+rat'!$D$64:$D$72</c:f>
              <c:numCache>
                <c:formatCode>mm:ss</c:formatCode>
                <c:ptCount val="9"/>
                <c:pt idx="0">
                  <c:v>9.6982867222222203E-5</c:v>
                </c:pt>
                <c:pt idx="1">
                  <c:v>9.3738452164351848E-5</c:v>
                </c:pt>
                <c:pt idx="2">
                  <c:v>1.0450890232638888E-4</c:v>
                </c:pt>
                <c:pt idx="3">
                  <c:v>1.0230142983796297E-4</c:v>
                </c:pt>
                <c:pt idx="4">
                  <c:v>1.0683631476851851E-4</c:v>
                </c:pt>
                <c:pt idx="5">
                  <c:v>1.1456968590277779E-4</c:v>
                </c:pt>
                <c:pt idx="6">
                  <c:v>7.9501553715277795E-5</c:v>
                </c:pt>
                <c:pt idx="7">
                  <c:v>7.9213907789351857E-5</c:v>
                </c:pt>
                <c:pt idx="8">
                  <c:v>9.7206639215856493E-5</c:v>
                </c:pt>
              </c:numCache>
            </c:numRef>
          </c:val>
        </c:ser>
        <c:ser>
          <c:idx val="2"/>
          <c:order val="2"/>
          <c:tx>
            <c:strRef>
              <c:f>'KF_30_dur+rat'!$E$63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'KF_30_dur+rat'!$B$64:$B$72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'KF_30_dur+rat'!$E$64:$E$72</c:f>
              <c:numCache>
                <c:formatCode>mm:ss</c:formatCode>
                <c:ptCount val="9"/>
                <c:pt idx="0">
                  <c:v>3.2003495844907436E-5</c:v>
                </c:pt>
                <c:pt idx="1">
                  <c:v>2.4229707314814799E-5</c:v>
                </c:pt>
                <c:pt idx="2">
                  <c:v>3.6289052662037042E-5</c:v>
                </c:pt>
                <c:pt idx="3">
                  <c:v>3.9879902569444438E-5</c:v>
                </c:pt>
                <c:pt idx="4">
                  <c:v>3.8869467546296306E-5</c:v>
                </c:pt>
                <c:pt idx="5">
                  <c:v>3.4674981099537014E-5</c:v>
                </c:pt>
                <c:pt idx="6">
                  <c:v>3.1851536909722218E-5</c:v>
                </c:pt>
                <c:pt idx="7">
                  <c:v>4.5284286550925914E-5</c:v>
                </c:pt>
                <c:pt idx="8">
                  <c:v>3.5385303812210647E-5</c:v>
                </c:pt>
              </c:numCache>
            </c:numRef>
          </c:val>
        </c:ser>
        <c:ser>
          <c:idx val="3"/>
          <c:order val="3"/>
          <c:tx>
            <c:strRef>
              <c:f>'KF_30_dur+rat'!$F$63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'KF_30_dur+rat'!$B$64:$B$72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'KF_30_dur+rat'!$F$64:$F$72</c:f>
              <c:numCache>
                <c:formatCode>mm:ss</c:formatCode>
                <c:ptCount val="9"/>
                <c:pt idx="0">
                  <c:v>2.3861462795138892E-4</c:v>
                </c:pt>
                <c:pt idx="1">
                  <c:v>2.1965046820601847E-4</c:v>
                </c:pt>
                <c:pt idx="2">
                  <c:v>2.5687673217592591E-4</c:v>
                </c:pt>
                <c:pt idx="3">
                  <c:v>2.6026916938657409E-4</c:v>
                </c:pt>
                <c:pt idx="4">
                  <c:v>2.5204868984953703E-4</c:v>
                </c:pt>
                <c:pt idx="5">
                  <c:v>2.7082126060185187E-4</c:v>
                </c:pt>
                <c:pt idx="6">
                  <c:v>2.0036375660879629E-4</c:v>
                </c:pt>
                <c:pt idx="7">
                  <c:v>2.1215251532407406E-4</c:v>
                </c:pt>
                <c:pt idx="8">
                  <c:v>2.3884965251302082E-4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01984"/>
        <c:axId val="213403520"/>
      </c:barChart>
      <c:catAx>
        <c:axId val="213401984"/>
        <c:scaling>
          <c:orientation val="minMax"/>
        </c:scaling>
        <c:delete val="0"/>
        <c:axPos val="l"/>
        <c:majorTickMark val="out"/>
        <c:minorTickMark val="none"/>
        <c:tickLblPos val="nextTo"/>
        <c:crossAx val="213403520"/>
        <c:crosses val="autoZero"/>
        <c:auto val="1"/>
        <c:lblAlgn val="ctr"/>
        <c:lblOffset val="100"/>
        <c:noMultiLvlLbl val="0"/>
      </c:catAx>
      <c:valAx>
        <c:axId val="213403520"/>
        <c:scaling>
          <c:orientation val="minMax"/>
          <c:max val="3.4722200000000006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crossAx val="213401984"/>
        <c:crosses val="autoZero"/>
        <c:crossBetween val="between"/>
        <c:majorUnit val="3.4722200000000006E-4"/>
      </c:valAx>
    </c:plotArea>
    <c:legend>
      <c:legendPos val="b"/>
      <c:legendEntry>
        <c:idx val="3"/>
        <c:delete val="1"/>
      </c:legendEntry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7366797319943"/>
          <c:y val="7.8658925954474837E-2"/>
          <c:w val="0.79126074104153266"/>
          <c:h val="0.765544616022730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'KF_30_dur+rat'!$A$9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'KF_30_dur+rat'!$B$8:$P$8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'KF_30_dur+rat'!$B$9:$P$9</c:f>
              <c:numCache>
                <c:formatCode>0.00</c:formatCode>
                <c:ptCount val="15"/>
                <c:pt idx="0">
                  <c:v>44.087249057407433</c:v>
                </c:pt>
                <c:pt idx="1">
                  <c:v>45.943648059411082</c:v>
                </c:pt>
                <c:pt idx="2">
                  <c:v>45.236544544021953</c:v>
                </c:pt>
                <c:pt idx="3">
                  <c:v>46.292780323818924</c:v>
                </c:pt>
                <c:pt idx="4">
                  <c:v>45.188513651754839</c:v>
                </c:pt>
                <c:pt idx="5">
                  <c:v>45.371427302544816</c:v>
                </c:pt>
                <c:pt idx="6">
                  <c:v>42.191414523203704</c:v>
                </c:pt>
                <c:pt idx="7">
                  <c:v>44.891820283737985</c:v>
                </c:pt>
                <c:pt idx="8">
                  <c:v>42.248129002962145</c:v>
                </c:pt>
                <c:pt idx="9">
                  <c:v>44.424534401991025</c:v>
                </c:pt>
                <c:pt idx="10">
                  <c:v>44.412147397538071</c:v>
                </c:pt>
                <c:pt idx="11">
                  <c:v>41.316654129648064</c:v>
                </c:pt>
                <c:pt idx="12">
                  <c:v>43.751626156129888</c:v>
                </c:pt>
                <c:pt idx="13">
                  <c:v>43.453556391454569</c:v>
                </c:pt>
                <c:pt idx="14">
                  <c:v>44.200717516116036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B-42AA-AD4B-B33D44BD994C}"/>
            </c:ext>
          </c:extLst>
        </c:ser>
        <c:ser>
          <c:idx val="1"/>
          <c:order val="1"/>
          <c:tx>
            <c:strRef>
              <c:f>'KF_30_dur+rat'!$A$10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'KF_30_dur+rat'!$B$8:$P$8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'KF_30_dur+rat'!$B$10:$P$10</c:f>
              <c:numCache>
                <c:formatCode>0.00</c:formatCode>
                <c:ptCount val="15"/>
                <c:pt idx="0">
                  <c:v>43.467085628655795</c:v>
                </c:pt>
                <c:pt idx="1">
                  <c:v>40.644141582962703</c:v>
                </c:pt>
                <c:pt idx="2">
                  <c:v>44.251802278639389</c:v>
                </c:pt>
                <c:pt idx="3">
                  <c:v>42.676190462945428</c:v>
                </c:pt>
                <c:pt idx="4">
                  <c:v>40.684456486628925</c:v>
                </c:pt>
                <c:pt idx="5">
                  <c:v>39.30601157220282</c:v>
                </c:pt>
                <c:pt idx="6">
                  <c:v>42.387173221291292</c:v>
                </c:pt>
                <c:pt idx="7">
                  <c:v>42.304539033666387</c:v>
                </c:pt>
                <c:pt idx="8">
                  <c:v>44.239776506530482</c:v>
                </c:pt>
                <c:pt idx="9">
                  <c:v>39.678610074426778</c:v>
                </c:pt>
                <c:pt idx="10">
                  <c:v>38.854321320445351</c:v>
                </c:pt>
                <c:pt idx="11">
                  <c:v>37.338189306098243</c:v>
                </c:pt>
                <c:pt idx="12">
                  <c:v>40.058334785216928</c:v>
                </c:pt>
                <c:pt idx="13">
                  <c:v>44.232273930396829</c:v>
                </c:pt>
                <c:pt idx="14">
                  <c:v>41.437350442150525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7B-42AA-AD4B-B33D44BD994C}"/>
            </c:ext>
          </c:extLst>
        </c:ser>
        <c:ser>
          <c:idx val="2"/>
          <c:order val="2"/>
          <c:tx>
            <c:strRef>
              <c:f>'KF_30_dur+rat'!$A$11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'KF_30_dur+rat'!$B$8:$P$8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'KF_30_dur+rat'!$B$11:$P$11</c:f>
              <c:numCache>
                <c:formatCode>0.00</c:formatCode>
                <c:ptCount val="15"/>
                <c:pt idx="0">
                  <c:v>12.445665313936773</c:v>
                </c:pt>
                <c:pt idx="1">
                  <c:v>13.412210357626211</c:v>
                </c:pt>
                <c:pt idx="2">
                  <c:v>10.511653177338646</c:v>
                </c:pt>
                <c:pt idx="3">
                  <c:v>11.031029213235657</c:v>
                </c:pt>
                <c:pt idx="4">
                  <c:v>14.127029861616247</c:v>
                </c:pt>
                <c:pt idx="5">
                  <c:v>15.322561125252369</c:v>
                </c:pt>
                <c:pt idx="6">
                  <c:v>15.421412255505007</c:v>
                </c:pt>
                <c:pt idx="7">
                  <c:v>12.803640682595624</c:v>
                </c:pt>
                <c:pt idx="8">
                  <c:v>13.512094490507387</c:v>
                </c:pt>
                <c:pt idx="9">
                  <c:v>15.896855523582195</c:v>
                </c:pt>
                <c:pt idx="10">
                  <c:v>16.733531282016592</c:v>
                </c:pt>
                <c:pt idx="11">
                  <c:v>21.345156564253692</c:v>
                </c:pt>
                <c:pt idx="12">
                  <c:v>16.190039058653184</c:v>
                </c:pt>
                <c:pt idx="13">
                  <c:v>12.3141696781486</c:v>
                </c:pt>
                <c:pt idx="14">
                  <c:v>14.361932041733441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179008"/>
        <c:axId val="213201280"/>
      </c:barChart>
      <c:catAx>
        <c:axId val="21317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01280"/>
        <c:crosses val="autoZero"/>
        <c:auto val="1"/>
        <c:lblAlgn val="ctr"/>
        <c:lblOffset val="100"/>
        <c:noMultiLvlLbl val="0"/>
      </c:catAx>
      <c:valAx>
        <c:axId val="2132012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1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626796339184625"/>
          <c:y val="0.92517805614009274"/>
          <c:w val="7.1029277403636043E-2"/>
          <c:h val="3.5670980914525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7366797319943"/>
          <c:y val="7.8658925954474837E-2"/>
          <c:w val="0.79126074104153266"/>
          <c:h val="0.765544616022730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'KF_30_dur+rat'!$C$97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'KF_30_dur+rat'!$B$98:$B$106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'KF_30_dur+rat'!$C$98:$C$106</c:f>
              <c:numCache>
                <c:formatCode>0.00</c:formatCode>
                <c:ptCount val="9"/>
                <c:pt idx="0">
                  <c:v>45.943648059411082</c:v>
                </c:pt>
                <c:pt idx="1">
                  <c:v>46.292780323818924</c:v>
                </c:pt>
                <c:pt idx="2">
                  <c:v>45.188513651754839</c:v>
                </c:pt>
                <c:pt idx="3">
                  <c:v>45.371427302544816</c:v>
                </c:pt>
                <c:pt idx="4">
                  <c:v>42.191414523203704</c:v>
                </c:pt>
                <c:pt idx="5">
                  <c:v>44.891820283737985</c:v>
                </c:pt>
                <c:pt idx="6">
                  <c:v>44.424534401991025</c:v>
                </c:pt>
                <c:pt idx="7">
                  <c:v>41.316654129648064</c:v>
                </c:pt>
                <c:pt idx="8">
                  <c:v>44.452599084513807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B-42AA-AD4B-B33D44BD994C}"/>
            </c:ext>
          </c:extLst>
        </c:ser>
        <c:ser>
          <c:idx val="1"/>
          <c:order val="1"/>
          <c:tx>
            <c:strRef>
              <c:f>'KF_30_dur+rat'!$D$97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'KF_30_dur+rat'!$B$98:$B$106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'KF_30_dur+rat'!$D$98:$D$106</c:f>
              <c:numCache>
                <c:formatCode>0.00</c:formatCode>
                <c:ptCount val="9"/>
                <c:pt idx="0">
                  <c:v>40.644141582962703</c:v>
                </c:pt>
                <c:pt idx="1">
                  <c:v>42.676190462945428</c:v>
                </c:pt>
                <c:pt idx="2">
                  <c:v>40.684456486628925</c:v>
                </c:pt>
                <c:pt idx="3">
                  <c:v>39.30601157220282</c:v>
                </c:pt>
                <c:pt idx="4">
                  <c:v>42.387173221291292</c:v>
                </c:pt>
                <c:pt idx="5">
                  <c:v>42.304539033666387</c:v>
                </c:pt>
                <c:pt idx="6">
                  <c:v>39.678610074426778</c:v>
                </c:pt>
                <c:pt idx="7">
                  <c:v>37.338189306098243</c:v>
                </c:pt>
                <c:pt idx="8">
                  <c:v>40.627413967527822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7B-42AA-AD4B-B33D44BD994C}"/>
            </c:ext>
          </c:extLst>
        </c:ser>
        <c:ser>
          <c:idx val="2"/>
          <c:order val="2"/>
          <c:tx>
            <c:strRef>
              <c:f>'KF_30_dur+rat'!$E$97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'KF_30_dur+rat'!$B$98:$B$106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'KF_30_dur+rat'!$E$98:$E$106</c:f>
              <c:numCache>
                <c:formatCode>0.00</c:formatCode>
                <c:ptCount val="9"/>
                <c:pt idx="0">
                  <c:v>13.412210357626211</c:v>
                </c:pt>
                <c:pt idx="1">
                  <c:v>11.031029213235657</c:v>
                </c:pt>
                <c:pt idx="2">
                  <c:v>14.127029861616247</c:v>
                </c:pt>
                <c:pt idx="3">
                  <c:v>15.322561125252369</c:v>
                </c:pt>
                <c:pt idx="4">
                  <c:v>15.421412255505007</c:v>
                </c:pt>
                <c:pt idx="5">
                  <c:v>12.803640682595624</c:v>
                </c:pt>
                <c:pt idx="6">
                  <c:v>15.896855523582195</c:v>
                </c:pt>
                <c:pt idx="7">
                  <c:v>21.345156564253692</c:v>
                </c:pt>
                <c:pt idx="8">
                  <c:v>14.919986947958375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247104"/>
        <c:axId val="213248640"/>
      </c:barChart>
      <c:catAx>
        <c:axId val="2132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48640"/>
        <c:crosses val="autoZero"/>
        <c:auto val="1"/>
        <c:lblAlgn val="ctr"/>
        <c:lblOffset val="100"/>
        <c:noMultiLvlLbl val="0"/>
      </c:catAx>
      <c:valAx>
        <c:axId val="2132486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626796339184625"/>
          <c:y val="0.92517805614009274"/>
          <c:w val="7.0977953575661029E-2"/>
          <c:h val="3.5628847140452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072694440229557E-2"/>
          <c:y val="3.166986468572356E-2"/>
          <c:w val="0.95473871963184465"/>
          <c:h val="0.81140886510167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'KF_30_dur+rat'!$B$26</c:f>
              <c:strCache>
                <c:ptCount val="1"/>
                <c:pt idx="0">
                  <c:v>Csengery+Keller 1987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'KF_30_dur+rat'!$B$27:$B$29</c:f>
              <c:numCache>
                <c:formatCode>0.00</c:formatCode>
                <c:ptCount val="3"/>
                <c:pt idx="0">
                  <c:v>2.2363096644009199</c:v>
                </c:pt>
                <c:pt idx="1">
                  <c:v>7.3448750561435006</c:v>
                </c:pt>
                <c:pt idx="2">
                  <c:v>-10.365317896981706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97-4417-B252-93ABCA91C3FC}"/>
            </c:ext>
          </c:extLst>
        </c:ser>
        <c:ser>
          <c:idx val="2"/>
          <c:order val="1"/>
          <c:tx>
            <c:strRef>
              <c:f>'KF_30_dur+rat'!$C$26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'KF_30_dur+rat'!$C$27:$C$29</c:f>
              <c:numCache>
                <c:formatCode>0.00</c:formatCode>
                <c:ptCount val="3"/>
                <c:pt idx="0">
                  <c:v>6.9470385446015737</c:v>
                </c:pt>
                <c:pt idx="1">
                  <c:v>0.75575698791928136</c:v>
                </c:pt>
                <c:pt idx="2">
                  <c:v>-3.0362409771857175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797-4417-B252-93ABCA91C3FC}"/>
            </c:ext>
          </c:extLst>
        </c:ser>
        <c:ser>
          <c:idx val="3"/>
          <c:order val="2"/>
          <c:tx>
            <c:strRef>
              <c:f>'KF_30_dur+rat'!$D$26</c:f>
              <c:strCache>
                <c:ptCount val="1"/>
                <c:pt idx="0">
                  <c:v>Komsi+Oramo 1994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'KF_30_dur+rat'!$D$27:$D$29</c:f>
              <c:numCache>
                <c:formatCode>0.00</c:formatCode>
                <c:ptCount val="3"/>
                <c:pt idx="0">
                  <c:v>8.2993984465179</c:v>
                </c:pt>
                <c:pt idx="1">
                  <c:v>12.822628189426549</c:v>
                </c:pt>
                <c:pt idx="2">
                  <c:v>-21.841998680876547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797-4417-B252-93ABCA91C3FC}"/>
            </c:ext>
          </c:extLst>
        </c:ser>
        <c:ser>
          <c:idx val="4"/>
          <c:order val="3"/>
          <c:tx>
            <c:strRef>
              <c:f>'KF_30_dur+rat'!$E$26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'KF_30_dur+rat'!$E$27:$E$29</c:f>
              <c:numCache>
                <c:formatCode>0.00</c:formatCode>
                <c:ptCount val="3"/>
                <c:pt idx="0">
                  <c:v>-0.80457989373768735</c:v>
                </c:pt>
                <c:pt idx="1">
                  <c:v>-2.6148743875143099</c:v>
                </c:pt>
                <c:pt idx="2">
                  <c:v>-26.589160363839682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797-4417-B252-93ABCA91C3FC}"/>
            </c:ext>
          </c:extLst>
        </c:ser>
        <c:ser>
          <c:idx val="6"/>
          <c:order val="4"/>
          <c:tx>
            <c:strRef>
              <c:f>'KF_30_dur+rat'!$F$26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'KF_30_dur+rat'!$F$27:$F$29</c:f>
              <c:numCache>
                <c:formatCode>0.00</c:formatCode>
                <c:ptCount val="3"/>
                <c:pt idx="0">
                  <c:v>13.23978785204924</c:v>
                </c:pt>
                <c:pt idx="1">
                  <c:v>8.5745747415793421</c:v>
                </c:pt>
                <c:pt idx="2">
                  <c:v>9.9480811265152749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797-4417-B252-93ABCA91C3FC}"/>
            </c:ext>
          </c:extLst>
        </c:ser>
        <c:ser>
          <c:idx val="5"/>
          <c:order val="5"/>
          <c:tx>
            <c:strRef>
              <c:f>'KF_30_dur+rat'!$G$26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'KF_30_dur+rat'!$G$27:$G$29</c:f>
              <c:numCache>
                <c:formatCode>0.00</c:formatCode>
                <c:ptCount val="3"/>
                <c:pt idx="0">
                  <c:v>15.199711191204798</c:v>
                </c:pt>
                <c:pt idx="1">
                  <c:v>6.2812257411654286</c:v>
                </c:pt>
                <c:pt idx="2">
                  <c:v>20.827589627595181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797-4417-B252-93ABCA91C3FC}"/>
            </c:ext>
          </c:extLst>
        </c:ser>
        <c:ser>
          <c:idx val="7"/>
          <c:order val="6"/>
          <c:tx>
            <c:strRef>
              <c:f>'KF_30_dur+rat'!$H$26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'KF_30_dur+rat'!$H$27:$H$29</c:f>
              <c:numCache>
                <c:formatCode>0.00</c:formatCode>
                <c:ptCount val="3"/>
                <c:pt idx="0">
                  <c:v>3.7420326141996032</c:v>
                </c:pt>
                <c:pt idx="1">
                  <c:v>10.99252967677989</c:v>
                </c:pt>
                <c:pt idx="2">
                  <c:v>17.76618725556844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797-4417-B252-93ABCA91C3FC}"/>
            </c:ext>
          </c:extLst>
        </c:ser>
        <c:ser>
          <c:idx val="8"/>
          <c:order val="7"/>
          <c:tx>
            <c:strRef>
              <c:f>'KF_30_dur+rat'!$I$26</c:f>
              <c:strCache>
                <c:ptCount val="1"/>
                <c:pt idx="0">
                  <c:v>Banse+Keller 2005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'KF_30_dur+rat'!$I$27:$I$29</c:f>
              <c:numCache>
                <c:formatCode>0.00</c:formatCode>
                <c:ptCount val="3"/>
                <c:pt idx="0">
                  <c:v>18.603141767666063</c:v>
                </c:pt>
                <c:pt idx="1">
                  <c:v>19.026749379889267</c:v>
                </c:pt>
                <c:pt idx="2">
                  <c:v>5.0577889287416919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797-4417-B252-93ABCA91C3FC}"/>
            </c:ext>
          </c:extLst>
        </c:ser>
        <c:ser>
          <c:idx val="9"/>
          <c:order val="8"/>
          <c:tx>
            <c:strRef>
              <c:f>'KF_30_dur+rat'!$J$26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'KF_30_dur+rat'!$J$27:$J$29</c:f>
              <c:numCache>
                <c:formatCode>0.00</c:formatCode>
                <c:ptCount val="3"/>
                <c:pt idx="0">
                  <c:v>-1.1102818504668968</c:v>
                </c:pt>
                <c:pt idx="1">
                  <c:v>10.277068041179968</c:v>
                </c:pt>
                <c:pt idx="2">
                  <c:v>-1.7727167077335741</c:v>
                </c:pt>
              </c:numCache>
            </c:numRef>
          </c:val>
        </c:ser>
        <c:ser>
          <c:idx val="10"/>
          <c:order val="9"/>
          <c:tx>
            <c:strRef>
              <c:f>'KF_30_dur+rat'!$K$26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'KF_30_dur+rat'!$K$27:$K$29</c:f>
              <c:numCache>
                <c:formatCode>0.00</c:formatCode>
                <c:ptCount val="3"/>
                <c:pt idx="0">
                  <c:v>-13.166306737592603</c:v>
                </c:pt>
                <c:pt idx="1">
                  <c:v>-17.405625800439196</c:v>
                </c:pt>
                <c:pt idx="2">
                  <c:v>-3.4966441045211654</c:v>
                </c:pt>
              </c:numCache>
            </c:numRef>
          </c:val>
        </c:ser>
        <c:ser>
          <c:idx val="11"/>
          <c:order val="10"/>
          <c:tx>
            <c:strRef>
              <c:f>'KF_30_dur+rat'!$L$26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'KF_30_dur+rat'!$L$27:$L$29</c:f>
              <c:numCache>
                <c:formatCode>0.00</c:formatCode>
                <c:ptCount val="3"/>
                <c:pt idx="0">
                  <c:v>-18.201683920859583</c:v>
                </c:pt>
                <c:pt idx="1">
                  <c:v>-23.79024836484254</c:v>
                </c:pt>
                <c:pt idx="2">
                  <c:v>-4.2814763823955015</c:v>
                </c:pt>
              </c:numCache>
            </c:numRef>
          </c:val>
        </c:ser>
        <c:ser>
          <c:idx val="12"/>
          <c:order val="11"/>
          <c:tx>
            <c:strRef>
              <c:f>'KF_30_dur+rat'!$M$26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'KF_30_dur+rat'!$M$27:$M$29</c:f>
              <c:numCache>
                <c:formatCode>0.00</c:formatCode>
                <c:ptCount val="3"/>
                <c:pt idx="0">
                  <c:v>-14.489479015726545</c:v>
                </c:pt>
                <c:pt idx="1">
                  <c:v>-17.704461912850181</c:v>
                </c:pt>
                <c:pt idx="2">
                  <c:v>37.201719147277437</c:v>
                </c:pt>
              </c:numCache>
            </c:numRef>
          </c:val>
        </c:ser>
        <c:ser>
          <c:idx val="13"/>
          <c:order val="12"/>
          <c:tx>
            <c:strRef>
              <c:f>'KF_30_dur+rat'!$N$26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'KF_30_dur+rat'!$N$27:$N$29</c:f>
              <c:numCache>
                <c:formatCode>0.00</c:formatCode>
                <c:ptCount val="3"/>
                <c:pt idx="0">
                  <c:v>-16.04615228411944</c:v>
                </c:pt>
                <c:pt idx="1">
                  <c:v>-18.140719016526454</c:v>
                </c:pt>
                <c:pt idx="2">
                  <c:v>-3.5149329687637119</c:v>
                </c:pt>
              </c:numCache>
            </c:numRef>
          </c:val>
        </c:ser>
        <c:ser>
          <c:idx val="14"/>
          <c:order val="13"/>
          <c:tx>
            <c:strRef>
              <c:f>'KF_30_dur+rat'!$O$26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'KF_30_dur+rat'!$O$27:$O$29</c:f>
              <c:numCache>
                <c:formatCode>0.00</c:formatCode>
                <c:ptCount val="3"/>
                <c:pt idx="0">
                  <c:v>-4.4489363781374323</c:v>
                </c:pt>
                <c:pt idx="1">
                  <c:v>3.5805216680894922</c:v>
                </c:pt>
                <c:pt idx="2">
                  <c:v>-15.902878003399984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897408"/>
        <c:axId val="214898944"/>
      </c:barChart>
      <c:catAx>
        <c:axId val="21489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898944"/>
        <c:crosses val="autoZero"/>
        <c:auto val="1"/>
        <c:lblAlgn val="ctr"/>
        <c:lblOffset val="100"/>
        <c:noMultiLvlLbl val="0"/>
      </c:catAx>
      <c:valAx>
        <c:axId val="214898944"/>
        <c:scaling>
          <c:orientation val="minMax"/>
          <c:max val="4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8974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917857056825622E-3"/>
          <c:y val="0.88347486225625937"/>
          <c:w val="0.99300821566629083"/>
          <c:h val="0.10371955495278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072694440229557E-2"/>
          <c:y val="3.166986468572356E-2"/>
          <c:w val="0.95473871963184465"/>
          <c:h val="0.811408865101671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'KF_30_dur+rat'!$C$20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'KF_30_dur+rat'!$C$21:$C$23</c:f>
              <c:numCache>
                <c:formatCode>0.00</c:formatCode>
                <c:ptCount val="3"/>
                <c:pt idx="0">
                  <c:v>3.1720572706141801</c:v>
                </c:pt>
                <c:pt idx="1">
                  <c:v>-0.23020237654485443</c:v>
                </c:pt>
                <c:pt idx="2">
                  <c:v>-9.5570974471504453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797-4417-B252-93ABCA91C3FC}"/>
            </c:ext>
          </c:extLst>
        </c:ser>
        <c:ser>
          <c:idx val="4"/>
          <c:order val="1"/>
          <c:tx>
            <c:strRef>
              <c:f>'KF_30_dur+rat'!$E$20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'KF_30_dur+rat'!$E$21:$E$23</c:f>
              <c:numCache>
                <c:formatCode>0.00</c:formatCode>
                <c:ptCount val="3"/>
                <c:pt idx="0">
                  <c:v>-4.3059470981253645</c:v>
                </c:pt>
                <c:pt idx="1">
                  <c:v>-3.5678499735015112</c:v>
                </c:pt>
                <c:pt idx="2">
                  <c:v>-31.526072396038916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797-4417-B252-93ABCA91C3FC}"/>
            </c:ext>
          </c:extLst>
        </c:ser>
        <c:ser>
          <c:idx val="6"/>
          <c:order val="2"/>
          <c:tx>
            <c:strRef>
              <c:f>'KF_30_dur+rat'!$F$20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'KF_30_dur+rat'!$F$21:$F$23</c:f>
              <c:numCache>
                <c:formatCode>0.00</c:formatCode>
                <c:ptCount val="3"/>
                <c:pt idx="0">
                  <c:v>9.2426871896170208</c:v>
                </c:pt>
                <c:pt idx="1">
                  <c:v>7.5121032569771593</c:v>
                </c:pt>
                <c:pt idx="2">
                  <c:v>2.5540231465090155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797-4417-B252-93ABCA91C3FC}"/>
            </c:ext>
          </c:extLst>
        </c:ser>
        <c:ser>
          <c:idx val="5"/>
          <c:order val="3"/>
          <c:tx>
            <c:strRef>
              <c:f>'KF_30_dur+rat'!$G$20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'KF_30_dur+rat'!$G$21:$G$23</c:f>
              <c:numCache>
                <c:formatCode>0.00</c:formatCode>
                <c:ptCount val="3"/>
                <c:pt idx="0">
                  <c:v>11.133429801522452</c:v>
                </c:pt>
                <c:pt idx="1">
                  <c:v>5.2411961396926996</c:v>
                </c:pt>
                <c:pt idx="2">
                  <c:v>12.701879800401239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797-4417-B252-93ABCA91C3FC}"/>
            </c:ext>
          </c:extLst>
        </c:ser>
        <c:ser>
          <c:idx val="7"/>
          <c:order val="4"/>
          <c:tx>
            <c:strRef>
              <c:f>'KF_30_dur+rat'!$H$20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'KF_30_dur+rat'!$H$21:$H$23</c:f>
              <c:numCache>
                <c:formatCode>0.00</c:formatCode>
                <c:ptCount val="3"/>
                <c:pt idx="0">
                  <c:v>8.0180581890466035E-2</c:v>
                </c:pt>
                <c:pt idx="1">
                  <c:v>9.9063969604775757</c:v>
                </c:pt>
                <c:pt idx="2">
                  <c:v>9.8463581168500678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797-4417-B252-93ABCA91C3FC}"/>
            </c:ext>
          </c:extLst>
        </c:ser>
        <c:ser>
          <c:idx val="8"/>
          <c:order val="5"/>
          <c:tx>
            <c:strRef>
              <c:f>'KF_30_dur+rat'!$I$20</c:f>
              <c:strCache>
                <c:ptCount val="1"/>
                <c:pt idx="0">
                  <c:v>Banse+Keller 2005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'KF_30_dur+rat'!$I$21:$I$23</c:f>
              <c:numCache>
                <c:formatCode>0.00</c:formatCode>
                <c:ptCount val="3"/>
                <c:pt idx="0">
                  <c:v>14.416727208629061</c:v>
                </c:pt>
                <c:pt idx="1">
                  <c:v>17.861996697946751</c:v>
                </c:pt>
                <c:pt idx="2">
                  <c:v>-2.0073946982151276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797-4417-B252-93ABCA91C3FC}"/>
            </c:ext>
          </c:extLst>
        </c:ser>
        <c:ser>
          <c:idx val="10"/>
          <c:order val="6"/>
          <c:tx>
            <c:strRef>
              <c:f>'KF_30_dur+rat'!$K$20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'KF_30_dur+rat'!$K$21:$K$23</c:f>
              <c:numCache>
                <c:formatCode>0.00</c:formatCode>
                <c:ptCount val="3"/>
                <c:pt idx="0">
                  <c:v>-16.231333787220052</c:v>
                </c:pt>
                <c:pt idx="1">
                  <c:v>-18.213864447327396</c:v>
                </c:pt>
                <c:pt idx="2">
                  <c:v>-9.9865382567918068</c:v>
                </c:pt>
              </c:numCache>
            </c:numRef>
          </c:val>
        </c:ser>
        <c:ser>
          <c:idx val="12"/>
          <c:order val="7"/>
          <c:tx>
            <c:strRef>
              <c:f>'KF_30_dur+rat'!$M$20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'KF_30_dur+rat'!$M$21:$M$23</c:f>
              <c:numCache>
                <c:formatCode>0.00</c:formatCode>
                <c:ptCount val="3"/>
                <c:pt idx="0">
                  <c:v>-17.507801166927734</c:v>
                </c:pt>
                <c:pt idx="1">
                  <c:v>-18.50977625772051</c:v>
                </c:pt>
                <c:pt idx="2">
                  <c:v>27.974841734435973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944384"/>
        <c:axId val="214950272"/>
      </c:barChart>
      <c:catAx>
        <c:axId val="2149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950272"/>
        <c:crosses val="autoZero"/>
        <c:auto val="1"/>
        <c:lblAlgn val="ctr"/>
        <c:lblOffset val="100"/>
        <c:noMultiLvlLbl val="0"/>
      </c:catAx>
      <c:valAx>
        <c:axId val="214950272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944384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917857056825622E-3"/>
          <c:y val="0.88347486225625937"/>
          <c:w val="0.99300821566629083"/>
          <c:h val="0.10371955495278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248872833624697E-2"/>
          <c:y val="2.3224567436197274E-2"/>
          <c:w val="0.95473871963184465"/>
          <c:h val="0.737776180338350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'KF_30_dur+rat'!$B$38</c:f>
              <c:strCache>
                <c:ptCount val="1"/>
                <c:pt idx="0">
                  <c:v>Csengery+Keller 1987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'KF_30_dur+rat'!$B$39:$B$41</c:f>
              <c:numCache>
                <c:formatCode>General</c:formatCode>
                <c:ptCount val="3"/>
                <c:pt idx="0">
                  <c:v>-0.11346845870860278</c:v>
                </c:pt>
                <c:pt idx="1">
                  <c:v>2.0297351865052704</c:v>
                </c:pt>
                <c:pt idx="2">
                  <c:v>-1.9162667277966676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742-48BB-980B-BE4CF9C15E09}"/>
            </c:ext>
          </c:extLst>
        </c:ser>
        <c:ser>
          <c:idx val="2"/>
          <c:order val="1"/>
          <c:tx>
            <c:strRef>
              <c:f>'KF_30_dur+rat'!$C$38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'KF_30_dur+rat'!$C$39:$C$41</c:f>
              <c:numCache>
                <c:formatCode>General</c:formatCode>
                <c:ptCount val="3"/>
                <c:pt idx="0">
                  <c:v>1.7429305432950457</c:v>
                </c:pt>
                <c:pt idx="1">
                  <c:v>-0.79320885918782125</c:v>
                </c:pt>
                <c:pt idx="2">
                  <c:v>-0.94972168410722979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742-48BB-980B-BE4CF9C15E09}"/>
            </c:ext>
          </c:extLst>
        </c:ser>
        <c:ser>
          <c:idx val="3"/>
          <c:order val="2"/>
          <c:tx>
            <c:strRef>
              <c:f>'KF_30_dur+rat'!$D$38</c:f>
              <c:strCache>
                <c:ptCount val="1"/>
                <c:pt idx="0">
                  <c:v>Komsi+Oramo 1994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'KF_30_dur+rat'!$D$39:$D$41</c:f>
              <c:numCache>
                <c:formatCode>General</c:formatCode>
                <c:ptCount val="3"/>
                <c:pt idx="0">
                  <c:v>1.035827027905917</c:v>
                </c:pt>
                <c:pt idx="1">
                  <c:v>2.814451836488864</c:v>
                </c:pt>
                <c:pt idx="2">
                  <c:v>-3.8502788643947952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742-48BB-980B-BE4CF9C15E09}"/>
            </c:ext>
          </c:extLst>
        </c:ser>
        <c:ser>
          <c:idx val="4"/>
          <c:order val="3"/>
          <c:tx>
            <c:strRef>
              <c:f>'KF_30_dur+rat'!$E$38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'KF_30_dur+rat'!$E$39:$E$41</c:f>
              <c:numCache>
                <c:formatCode>General</c:formatCode>
                <c:ptCount val="3"/>
                <c:pt idx="0">
                  <c:v>2.092062807702888</c:v>
                </c:pt>
                <c:pt idx="1">
                  <c:v>1.2388400207949033</c:v>
                </c:pt>
                <c:pt idx="2">
                  <c:v>-3.3309028284977842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742-48BB-980B-BE4CF9C15E09}"/>
            </c:ext>
          </c:extLst>
        </c:ser>
        <c:ser>
          <c:idx val="6"/>
          <c:order val="4"/>
          <c:tx>
            <c:strRef>
              <c:f>'KF_30_dur+rat'!$F$38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'KF_30_dur+rat'!$F$39:$F$41</c:f>
              <c:numCache>
                <c:formatCode>General</c:formatCode>
                <c:ptCount val="3"/>
                <c:pt idx="0">
                  <c:v>0.98779613563880275</c:v>
                </c:pt>
                <c:pt idx="1">
                  <c:v>-0.75289395552159988</c:v>
                </c:pt>
                <c:pt idx="2">
                  <c:v>-0.23490218011719399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742-48BB-980B-BE4CF9C15E09}"/>
            </c:ext>
          </c:extLst>
        </c:ser>
        <c:ser>
          <c:idx val="5"/>
          <c:order val="5"/>
          <c:tx>
            <c:strRef>
              <c:f>'KF_30_dur+rat'!$G$38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'KF_30_dur+rat'!$G$39:$G$41</c:f>
              <c:numCache>
                <c:formatCode>General</c:formatCode>
                <c:ptCount val="3"/>
                <c:pt idx="0">
                  <c:v>1.1707097864287803</c:v>
                </c:pt>
                <c:pt idx="1">
                  <c:v>-2.1313388699477045</c:v>
                </c:pt>
                <c:pt idx="2">
                  <c:v>0.96062908351892773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742-48BB-980B-BE4CF9C15E09}"/>
            </c:ext>
          </c:extLst>
        </c:ser>
        <c:ser>
          <c:idx val="7"/>
          <c:order val="6"/>
          <c:tx>
            <c:strRef>
              <c:f>'KF_30_dur+rat'!$H$38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'KF_30_dur+rat'!$H$39:$H$41</c:f>
              <c:numCache>
                <c:formatCode>General</c:formatCode>
                <c:ptCount val="3"/>
                <c:pt idx="0">
                  <c:v>-2.0093029929123318</c:v>
                </c:pt>
                <c:pt idx="1">
                  <c:v>0.94982277914076718</c:v>
                </c:pt>
                <c:pt idx="2">
                  <c:v>1.0594802137715664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742-48BB-980B-BE4CF9C15E09}"/>
            </c:ext>
          </c:extLst>
        </c:ser>
        <c:ser>
          <c:idx val="8"/>
          <c:order val="7"/>
          <c:tx>
            <c:strRef>
              <c:f>'KF_30_dur+rat'!$I$38</c:f>
              <c:strCache>
                <c:ptCount val="1"/>
                <c:pt idx="0">
                  <c:v>Banse+Keller 2005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'KF_30_dur+rat'!$I$39:$I$41</c:f>
              <c:numCache>
                <c:formatCode>General</c:formatCode>
                <c:ptCount val="3"/>
                <c:pt idx="0">
                  <c:v>0.691102767621949</c:v>
                </c:pt>
                <c:pt idx="1">
                  <c:v>0.86718859151586258</c:v>
                </c:pt>
                <c:pt idx="2">
                  <c:v>-1.5582913591378169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742-48BB-980B-BE4CF9C15E09}"/>
            </c:ext>
          </c:extLst>
        </c:ser>
        <c:ser>
          <c:idx val="9"/>
          <c:order val="8"/>
          <c:tx>
            <c:strRef>
              <c:f>'KF_30_dur+rat'!$J$38</c:f>
              <c:strCache>
                <c:ptCount val="1"/>
                <c:pt idx="0">
                  <c:v>Arnold+Pogossian 2006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'KF_30_dur+rat'!$J$39:$J$41</c:f>
              <c:numCache>
                <c:formatCode>General</c:formatCode>
                <c:ptCount val="3"/>
                <c:pt idx="0">
                  <c:v>-1.9525885131538914</c:v>
                </c:pt>
                <c:pt idx="1">
                  <c:v>2.8024260643799579</c:v>
                </c:pt>
                <c:pt idx="2">
                  <c:v>-0.84983755122605409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742-48BB-980B-BE4CF9C15E09}"/>
            </c:ext>
          </c:extLst>
        </c:ser>
        <c:ser>
          <c:idx val="10"/>
          <c:order val="9"/>
          <c:tx>
            <c:strRef>
              <c:f>'KF_30_dur+rat'!$K$38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'KF_30_dur+rat'!$K$39:$K$41</c:f>
              <c:numCache>
                <c:formatCode>General</c:formatCode>
                <c:ptCount val="3"/>
                <c:pt idx="0">
                  <c:v>0.22381688587498871</c:v>
                </c:pt>
                <c:pt idx="1">
                  <c:v>-1.7587403677237461</c:v>
                </c:pt>
                <c:pt idx="2">
                  <c:v>1.5349234818487538</c:v>
                </c:pt>
              </c:numCache>
            </c:numRef>
          </c:val>
        </c:ser>
        <c:ser>
          <c:idx val="11"/>
          <c:order val="10"/>
          <c:tx>
            <c:strRef>
              <c:f>'KF_30_dur+rat'!$L$38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'KF_30_dur+rat'!$L$39:$L$41</c:f>
              <c:numCache>
                <c:formatCode>General</c:formatCode>
                <c:ptCount val="3"/>
                <c:pt idx="0">
                  <c:v>0.21142988142203478</c:v>
                </c:pt>
                <c:pt idx="1">
                  <c:v>-2.5830291217051737</c:v>
                </c:pt>
                <c:pt idx="2">
                  <c:v>2.3715992402831514</c:v>
                </c:pt>
              </c:numCache>
            </c:numRef>
          </c:val>
        </c:ser>
        <c:ser>
          <c:idx val="12"/>
          <c:order val="11"/>
          <c:tx>
            <c:strRef>
              <c:f>'KF_30_dur+rat'!$M$38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'KF_30_dur+rat'!$M$39:$M$41</c:f>
              <c:numCache>
                <c:formatCode>General</c:formatCode>
                <c:ptCount val="3"/>
                <c:pt idx="0">
                  <c:v>-2.8840633864679717</c:v>
                </c:pt>
                <c:pt idx="1">
                  <c:v>-4.0991611360522811</c:v>
                </c:pt>
                <c:pt idx="2">
                  <c:v>6.9832245225202509</c:v>
                </c:pt>
              </c:numCache>
            </c:numRef>
          </c:val>
        </c:ser>
        <c:ser>
          <c:idx val="13"/>
          <c:order val="12"/>
          <c:tx>
            <c:strRef>
              <c:f>'KF_30_dur+rat'!$N$38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'KF_30_dur+rat'!$N$39:$N$41</c:f>
              <c:numCache>
                <c:formatCode>General</c:formatCode>
                <c:ptCount val="3"/>
                <c:pt idx="0">
                  <c:v>-0.44909135998614857</c:v>
                </c:pt>
                <c:pt idx="1">
                  <c:v>-1.3790156569335963</c:v>
                </c:pt>
                <c:pt idx="2">
                  <c:v>1.8281070169197431</c:v>
                </c:pt>
              </c:numCache>
            </c:numRef>
          </c:val>
        </c:ser>
        <c:ser>
          <c:idx val="14"/>
          <c:order val="13"/>
          <c:tx>
            <c:strRef>
              <c:f>'KF_30_dur+rat'!$O$38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'KF_30_dur+rat'!$O$39:$O$41</c:f>
              <c:numCache>
                <c:formatCode>General</c:formatCode>
                <c:ptCount val="3"/>
                <c:pt idx="0">
                  <c:v>-0.74716112466146711</c:v>
                </c:pt>
                <c:pt idx="1">
                  <c:v>2.7949234882463045</c:v>
                </c:pt>
                <c:pt idx="2">
                  <c:v>-2.047762363584841</c:v>
                </c:pt>
              </c:numCache>
            </c:numRef>
          </c:val>
        </c:ser>
        <c:ser>
          <c:idx val="15"/>
          <c:order val="14"/>
          <c:tx>
            <c:strRef>
              <c:f>'KF_30_dur+rat'!$P$38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'KF_30_dur+rat'!$P$39:$P$41</c:f>
              <c:numCache>
                <c:formatCode>0.00</c:formatCode>
                <c:ptCount val="3"/>
                <c:pt idx="0">
                  <c:v>1.7452284298299148</c:v>
                </c:pt>
                <c:pt idx="1">
                  <c:v>4.5085955037954264</c:v>
                </c:pt>
                <c:pt idx="2">
                  <c:v>-6.2538239336253323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063936"/>
        <c:axId val="214566016"/>
      </c:barChart>
      <c:catAx>
        <c:axId val="2150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566016"/>
        <c:crosses val="autoZero"/>
        <c:auto val="1"/>
        <c:lblAlgn val="ctr"/>
        <c:lblOffset val="100"/>
        <c:noMultiLvlLbl val="0"/>
      </c:catAx>
      <c:valAx>
        <c:axId val="214566016"/>
        <c:scaling>
          <c:orientation val="minMax"/>
          <c:max val="8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06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228737939029637E-2"/>
          <c:y val="0.83928167094528483"/>
          <c:w val="0.96511662394703601"/>
          <c:h val="0.14805038318042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248872833624697E-2"/>
          <c:y val="2.3224567436197274E-2"/>
          <c:w val="0.95473871963184465"/>
          <c:h val="0.72510823446406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'KF_30_dur+rat'!$C$32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'KF_30_dur+rat'!$C$33:$C$35</c:f>
              <c:numCache>
                <c:formatCode>0.00</c:formatCode>
                <c:ptCount val="3"/>
                <c:pt idx="0">
                  <c:v>1.4910489748972751</c:v>
                </c:pt>
                <c:pt idx="1">
                  <c:v>1.6727615434881216E-2</c:v>
                </c:pt>
                <c:pt idx="2">
                  <c:v>-1.5077765903321634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42-48BB-980B-BE4CF9C15E09}"/>
            </c:ext>
          </c:extLst>
        </c:ser>
        <c:ser>
          <c:idx val="2"/>
          <c:order val="1"/>
          <c:tx>
            <c:strRef>
              <c:f>'KF_30_dur+rat'!$E$32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'KF_30_dur+rat'!$E$33:$E$35</c:f>
              <c:numCache>
                <c:formatCode>0.00</c:formatCode>
                <c:ptCount val="3"/>
                <c:pt idx="0">
                  <c:v>1.8401812393051173</c:v>
                </c:pt>
                <c:pt idx="1">
                  <c:v>2.0487764954176058</c:v>
                </c:pt>
                <c:pt idx="2">
                  <c:v>-3.8889577347227178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742-48BB-980B-BE4CF9C15E09}"/>
            </c:ext>
          </c:extLst>
        </c:ser>
        <c:ser>
          <c:idx val="3"/>
          <c:order val="2"/>
          <c:tx>
            <c:strRef>
              <c:f>'KF_30_dur+rat'!$F$32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'KF_30_dur+rat'!$F$33:$F$35</c:f>
              <c:numCache>
                <c:formatCode>0.00</c:formatCode>
                <c:ptCount val="3"/>
                <c:pt idx="0">
                  <c:v>0.7359145672410321</c:v>
                </c:pt>
                <c:pt idx="1">
                  <c:v>5.7042519101102585E-2</c:v>
                </c:pt>
                <c:pt idx="2">
                  <c:v>-0.79295708634212758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742-48BB-980B-BE4CF9C15E09}"/>
            </c:ext>
          </c:extLst>
        </c:ser>
        <c:ser>
          <c:idx val="4"/>
          <c:order val="3"/>
          <c:tx>
            <c:strRef>
              <c:f>'KF_30_dur+rat'!$G$32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'KF_30_dur+rat'!$G$33:$G$35</c:f>
              <c:numCache>
                <c:formatCode>0.00</c:formatCode>
                <c:ptCount val="3"/>
                <c:pt idx="0">
                  <c:v>0.91882821803100967</c:v>
                </c:pt>
                <c:pt idx="1">
                  <c:v>-1.321402395325002</c:v>
                </c:pt>
                <c:pt idx="2">
                  <c:v>0.40257417729399414</c:v>
                </c:pt>
              </c:numCache>
            </c:numRef>
          </c:val>
        </c:ser>
        <c:ser>
          <c:idx val="5"/>
          <c:order val="4"/>
          <c:tx>
            <c:strRef>
              <c:f>'KF_30_dur+rat'!$H$32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'KF_30_dur+rat'!$H$33:$H$35</c:f>
              <c:numCache>
                <c:formatCode>0.00</c:formatCode>
                <c:ptCount val="3"/>
                <c:pt idx="0">
                  <c:v>-2.2611845613101025</c:v>
                </c:pt>
                <c:pt idx="1">
                  <c:v>1.7597592537634696</c:v>
                </c:pt>
                <c:pt idx="2">
                  <c:v>0.50142530754663284</c:v>
                </c:pt>
              </c:numCache>
            </c:numRef>
          </c:val>
        </c:ser>
        <c:ser>
          <c:idx val="6"/>
          <c:order val="5"/>
          <c:tx>
            <c:strRef>
              <c:f>'KF_30_dur+rat'!$I$32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'KF_30_dur+rat'!$I$33:$I$35</c:f>
              <c:numCache>
                <c:formatCode>0.00</c:formatCode>
                <c:ptCount val="3"/>
                <c:pt idx="0">
                  <c:v>0.43922119922417835</c:v>
                </c:pt>
                <c:pt idx="1">
                  <c:v>1.677125066138565</c:v>
                </c:pt>
                <c:pt idx="2">
                  <c:v>-2.1163462653627505</c:v>
                </c:pt>
              </c:numCache>
            </c:numRef>
          </c:val>
        </c:ser>
        <c:ser>
          <c:idx val="8"/>
          <c:order val="6"/>
          <c:tx>
            <c:strRef>
              <c:f>'KF_30_dur+rat'!$K$32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'KF_30_dur+rat'!$K$33:$K$35</c:f>
              <c:numCache>
                <c:formatCode>0.00</c:formatCode>
                <c:ptCount val="3"/>
                <c:pt idx="0">
                  <c:v>-2.8064682522781936E-2</c:v>
                </c:pt>
                <c:pt idx="1">
                  <c:v>-0.94880389310104363</c:v>
                </c:pt>
                <c:pt idx="2">
                  <c:v>0.97686857562382023</c:v>
                </c:pt>
              </c:numCache>
            </c:numRef>
          </c:val>
        </c:ser>
        <c:ser>
          <c:idx val="10"/>
          <c:order val="7"/>
          <c:tx>
            <c:strRef>
              <c:f>'KF_30_dur+rat'!$M$32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'KF_30_dur+rat'!$M$33:$M$35</c:f>
              <c:numCache>
                <c:formatCode>0.00</c:formatCode>
                <c:ptCount val="3"/>
                <c:pt idx="0">
                  <c:v>-3.1359449548657423</c:v>
                </c:pt>
                <c:pt idx="1">
                  <c:v>-3.2892246614295786</c:v>
                </c:pt>
                <c:pt idx="2">
                  <c:v>6.4251696162953174</c:v>
                </c:pt>
              </c:numCache>
            </c:numRef>
          </c:val>
        </c:ser>
        <c:ser>
          <c:idx val="13"/>
          <c:order val="8"/>
          <c:tx>
            <c:strRef>
              <c:f>'KF_30_dur+rat'!$P$32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'KF_30_dur+rat'!$P$33:$P$35</c:f>
              <c:numCache>
                <c:formatCode>0.00</c:formatCode>
                <c:ptCount val="3"/>
                <c:pt idx="0">
                  <c:v>1.4933468614321441</c:v>
                </c:pt>
                <c:pt idx="1">
                  <c:v>5.3185319784181289</c:v>
                </c:pt>
                <c:pt idx="2">
                  <c:v>-6.8118788398502659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14784"/>
        <c:axId val="214616320"/>
      </c:barChart>
      <c:catAx>
        <c:axId val="2146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616320"/>
        <c:crosses val="autoZero"/>
        <c:auto val="1"/>
        <c:lblAlgn val="ctr"/>
        <c:lblOffset val="100"/>
        <c:noMultiLvlLbl val="0"/>
      </c:catAx>
      <c:valAx>
        <c:axId val="214616320"/>
        <c:scaling>
          <c:orientation val="minMax"/>
          <c:max val="8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6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228737939029637E-2"/>
          <c:y val="0.83928167094528483"/>
          <c:w val="0.94572579456148942"/>
          <c:h val="0.11876249130948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9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15182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E585B09-71B0-431A-9DA2-B4E10E2B02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220" cy="600559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15182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58495C84-7FC8-436D-8F7F-D3BE44644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1518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03636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417FD0CA-B547-483E-A313-D48826A8BE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1518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15182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F3095D22-50E6-4F5E-A9C6-05A0069CA3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0363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KO94_30" connectionId="1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K87_30" connectionId="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Arnold+Pogossian_2006 [live DVD]_30_dur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K90_30" connectionId="1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KO95_30" connectionId="1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AP04_30" connectionId="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MS19_30" connectionId="2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MS13_31" connectionId="2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S12_30" connectionId="1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Kammer+Widmann_2017_30_Abschnitte-Dauern" connectionId="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K05_30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elzer_Stark_2017_Wien modern_30_dur" connectionId="1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K_1990_32_dur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K04_30" connectionId="2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K87_32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S97_30" connectionId="2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zoomScaleNormal="100" workbookViewId="0">
      <selection activeCell="E16" sqref="E16"/>
    </sheetView>
  </sheetViews>
  <sheetFormatPr baseColWidth="10" defaultRowHeight="14.5" x14ac:dyDescent="0.35"/>
  <cols>
    <col min="1" max="1" width="8" style="7" customWidth="1"/>
    <col min="2" max="2" width="13.6328125" style="5" customWidth="1"/>
    <col min="3" max="3" width="10.1796875" style="4" customWidth="1"/>
    <col min="4" max="4" width="13.6328125" style="4" bestFit="1" customWidth="1"/>
    <col min="5" max="5" width="10.1796875" style="5" bestFit="1" customWidth="1"/>
    <col min="6" max="6" width="8.26953125" bestFit="1" customWidth="1"/>
  </cols>
  <sheetData>
    <row r="1" spans="1:28" s="1" customFormat="1" x14ac:dyDescent="0.35">
      <c r="A1" s="2" t="s">
        <v>53</v>
      </c>
      <c r="B1" s="2" t="s">
        <v>54</v>
      </c>
      <c r="C1" s="12" t="s">
        <v>55</v>
      </c>
      <c r="D1" s="2" t="s">
        <v>54</v>
      </c>
      <c r="E1" s="12" t="s">
        <v>55</v>
      </c>
      <c r="G1"/>
      <c r="H1"/>
      <c r="I1"/>
      <c r="J1"/>
      <c r="K1"/>
      <c r="L1"/>
      <c r="M1"/>
      <c r="N1"/>
      <c r="O1"/>
      <c r="P1"/>
      <c r="Q1"/>
    </row>
    <row r="2" spans="1:28" x14ac:dyDescent="0.35">
      <c r="A2" s="2" t="s">
        <v>4</v>
      </c>
      <c r="B2" s="24">
        <v>14.5</v>
      </c>
      <c r="C2" s="24">
        <f>B2/B$7*100</f>
        <v>39.189189189189186</v>
      </c>
      <c r="D2" s="24">
        <f>SUM(B2:B3)</f>
        <v>17</v>
      </c>
      <c r="E2" s="24">
        <f>D2/D$7*100</f>
        <v>45.945945945945951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x14ac:dyDescent="0.35">
      <c r="A3" s="2" t="s">
        <v>3</v>
      </c>
      <c r="B3" s="24">
        <v>2.5</v>
      </c>
      <c r="C3" s="24">
        <f t="shared" ref="C3:C6" si="0">B3/B$7*100</f>
        <v>6.756756756756757</v>
      </c>
      <c r="D3" s="24"/>
      <c r="E3" s="2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35">
      <c r="A4" s="2" t="s">
        <v>0</v>
      </c>
      <c r="B4" s="24">
        <v>11</v>
      </c>
      <c r="C4" s="24">
        <f t="shared" si="0"/>
        <v>29.72972972972973</v>
      </c>
      <c r="D4" s="24">
        <f>SUM(B4:B5)</f>
        <v>17</v>
      </c>
      <c r="E4" s="24">
        <f t="shared" ref="E4:E6" si="1">D4/D$7*100</f>
        <v>45.945945945945951</v>
      </c>
    </row>
    <row r="5" spans="1:28" x14ac:dyDescent="0.35">
      <c r="A5" s="2" t="s">
        <v>1</v>
      </c>
      <c r="B5" s="24">
        <v>6</v>
      </c>
      <c r="C5" s="24">
        <f t="shared" si="0"/>
        <v>16.216216216216218</v>
      </c>
      <c r="D5" s="24"/>
      <c r="E5" s="24"/>
    </row>
    <row r="6" spans="1:28" x14ac:dyDescent="0.35">
      <c r="A6" s="2">
        <v>3</v>
      </c>
      <c r="B6" s="24">
        <v>3</v>
      </c>
      <c r="C6" s="24">
        <f t="shared" si="0"/>
        <v>8.1081081081081088</v>
      </c>
      <c r="D6" s="24">
        <f>SUM(B6)</f>
        <v>3</v>
      </c>
      <c r="E6" s="24">
        <f t="shared" si="1"/>
        <v>8.1081081081081088</v>
      </c>
    </row>
    <row r="7" spans="1:28" x14ac:dyDescent="0.3">
      <c r="B7" s="28">
        <f>SUM(B2:B6)</f>
        <v>37</v>
      </c>
      <c r="C7" s="28">
        <f>SUM(C2:C6)</f>
        <v>100.00000000000001</v>
      </c>
      <c r="D7" s="28">
        <f>SUM(D2:D6)</f>
        <v>37</v>
      </c>
      <c r="E7" s="28">
        <f>SUM(E2:E6)</f>
        <v>100.00000000000001</v>
      </c>
    </row>
    <row r="12" spans="1:28" x14ac:dyDescent="0.3">
      <c r="A12" s="2"/>
      <c r="B12" s="2"/>
      <c r="C12" s="12"/>
    </row>
    <row r="13" spans="1:28" x14ac:dyDescent="0.3">
      <c r="A13" s="3"/>
      <c r="B13" s="3"/>
    </row>
    <row r="14" spans="1:28" x14ac:dyDescent="0.3">
      <c r="A14" s="3"/>
      <c r="B14" s="3"/>
    </row>
    <row r="15" spans="1:28" x14ac:dyDescent="0.3">
      <c r="A15" s="3"/>
      <c r="B15" s="3"/>
    </row>
    <row r="16" spans="1:28" x14ac:dyDescent="0.3">
      <c r="A16" s="3"/>
      <c r="B16" s="3"/>
    </row>
    <row r="17" spans="1:3" x14ac:dyDescent="0.3">
      <c r="A17" s="3"/>
      <c r="B17" s="3"/>
    </row>
    <row r="18" spans="1:3" x14ac:dyDescent="0.3">
      <c r="A18" s="3"/>
      <c r="B18" s="3"/>
    </row>
    <row r="19" spans="1:3" x14ac:dyDescent="0.3">
      <c r="A19" s="3"/>
      <c r="B19" s="3"/>
    </row>
    <row r="20" spans="1:3" x14ac:dyDescent="0.35">
      <c r="A20" s="3"/>
      <c r="B20" s="3"/>
    </row>
    <row r="21" spans="1:3" x14ac:dyDescent="0.35">
      <c r="A21"/>
      <c r="B21" s="2"/>
      <c r="C21" s="1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9"/>
  <sheetViews>
    <sheetView tabSelected="1" zoomScale="55" zoomScaleNormal="55" workbookViewId="0"/>
  </sheetViews>
  <sheetFormatPr baseColWidth="10" defaultColWidth="11.08984375" defaultRowHeight="14.5" x14ac:dyDescent="0.35"/>
  <cols>
    <col min="1" max="1" width="20.90625" style="6" bestFit="1" customWidth="1"/>
    <col min="2" max="2" width="32.453125" style="7" bestFit="1" customWidth="1"/>
    <col min="3" max="3" width="25.54296875" style="7" bestFit="1" customWidth="1"/>
    <col min="4" max="4" width="25.54296875" style="7" customWidth="1"/>
    <col min="5" max="5" width="22.54296875" style="7" bestFit="1" customWidth="1"/>
    <col min="6" max="7" width="33.453125" style="7" bestFit="1" customWidth="1"/>
    <col min="8" max="8" width="32.453125" style="7" bestFit="1" customWidth="1"/>
    <col min="9" max="9" width="22.54296875" style="7" bestFit="1" customWidth="1"/>
    <col min="10" max="10" width="22.54296875" style="7" customWidth="1"/>
    <col min="11" max="12" width="21.7265625" style="7" bestFit="1" customWidth="1"/>
    <col min="13" max="15" width="21.7265625" style="7" customWidth="1"/>
    <col min="16" max="16" width="10.81640625" style="7" bestFit="1" customWidth="1"/>
    <col min="17" max="17" width="8.54296875" style="7" bestFit="1" customWidth="1"/>
    <col min="18" max="18" width="9.1796875" style="7" bestFit="1" customWidth="1"/>
    <col min="19" max="19" width="17.08984375" style="7" bestFit="1" customWidth="1"/>
    <col min="20" max="20" width="8" style="7" bestFit="1" customWidth="1"/>
    <col min="21" max="21" width="12.6328125" style="7" bestFit="1" customWidth="1"/>
    <col min="22" max="22" width="6.81640625" style="7" bestFit="1" customWidth="1"/>
    <col min="23" max="23" width="9.81640625" style="7" bestFit="1" customWidth="1"/>
    <col min="24" max="25" width="8.1796875" style="7" bestFit="1" customWidth="1"/>
    <col min="26" max="26" width="16.08984375" style="7" bestFit="1" customWidth="1"/>
    <col min="27" max="27" width="10.6328125" style="6" bestFit="1" customWidth="1"/>
    <col min="28" max="29" width="25.54296875" style="7" bestFit="1" customWidth="1"/>
    <col min="30" max="30" width="25.54296875" style="7" customWidth="1"/>
    <col min="31" max="31" width="22.54296875" style="7" bestFit="1" customWidth="1"/>
    <col min="32" max="33" width="33.453125" style="7" bestFit="1" customWidth="1"/>
    <col min="34" max="34" width="28.26953125" style="7" bestFit="1" customWidth="1"/>
    <col min="35" max="35" width="22.54296875" style="7" bestFit="1" customWidth="1"/>
    <col min="36" max="36" width="22.54296875" style="7" customWidth="1"/>
    <col min="37" max="38" width="21.7265625" style="7" bestFit="1" customWidth="1"/>
    <col min="39" max="41" width="21.7265625" style="7" customWidth="1"/>
    <col min="42" max="43" width="9.26953125" style="7" bestFit="1" customWidth="1"/>
    <col min="44" max="44" width="9.26953125" style="7" customWidth="1"/>
    <col min="45" max="45" width="14" style="7" bestFit="1" customWidth="1"/>
    <col min="46" max="47" width="14" style="7" customWidth="1"/>
    <col min="48" max="48" width="17.7265625" style="7" customWidth="1"/>
    <col min="49" max="49" width="14" style="7" customWidth="1"/>
    <col min="50" max="50" width="17.7265625" style="7" customWidth="1"/>
    <col min="51" max="51" width="11.08984375" style="7"/>
    <col min="52" max="53" width="18.54296875" style="7" customWidth="1"/>
    <col min="54" max="55" width="17.1796875" style="7" customWidth="1"/>
    <col min="56" max="56" width="24.6328125" style="7" customWidth="1"/>
    <col min="57" max="57" width="26.1796875" style="7" bestFit="1" customWidth="1"/>
    <col min="58" max="58" width="20.26953125" style="7" customWidth="1"/>
    <col min="59" max="59" width="16.08984375" style="7" customWidth="1"/>
    <col min="60" max="60" width="20.26953125" style="7" customWidth="1"/>
    <col min="61" max="62" width="16.26953125" style="7" customWidth="1"/>
    <col min="63" max="63" width="21.6328125" style="7" customWidth="1"/>
    <col min="64" max="65" width="16.26953125" style="7" customWidth="1"/>
    <col min="66" max="16384" width="11.08984375" style="7"/>
  </cols>
  <sheetData>
    <row r="1" spans="1:62" x14ac:dyDescent="0.35">
      <c r="A1" s="25" t="s">
        <v>20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14" t="s">
        <v>15</v>
      </c>
      <c r="M1" s="14" t="s">
        <v>16</v>
      </c>
      <c r="N1" s="14" t="s">
        <v>17</v>
      </c>
      <c r="O1" s="14" t="s">
        <v>18</v>
      </c>
      <c r="P1" s="2" t="s">
        <v>24</v>
      </c>
      <c r="Q1" s="2" t="s">
        <v>25</v>
      </c>
      <c r="R1" s="2" t="s">
        <v>26</v>
      </c>
      <c r="S1" s="2" t="s">
        <v>39</v>
      </c>
      <c r="T1" s="2"/>
      <c r="U1" s="2"/>
      <c r="V1" s="6" t="s">
        <v>20</v>
      </c>
      <c r="W1" s="2" t="s">
        <v>28</v>
      </c>
      <c r="X1" s="2" t="s">
        <v>29</v>
      </c>
      <c r="Y1" s="2" t="s">
        <v>30</v>
      </c>
      <c r="Z1" s="6" t="s">
        <v>40</v>
      </c>
      <c r="AA1" s="6" t="s">
        <v>20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9</v>
      </c>
      <c r="AG1" s="9" t="s">
        <v>10</v>
      </c>
      <c r="AH1" s="9" t="s">
        <v>11</v>
      </c>
      <c r="AI1" s="9" t="s">
        <v>12</v>
      </c>
      <c r="AJ1" s="9" t="s">
        <v>13</v>
      </c>
      <c r="AK1" s="9" t="s">
        <v>14</v>
      </c>
      <c r="AL1" s="14" t="s">
        <v>15</v>
      </c>
      <c r="AM1" s="14" t="s">
        <v>16</v>
      </c>
      <c r="AN1" s="14" t="s">
        <v>17</v>
      </c>
      <c r="AO1" s="14" t="s">
        <v>18</v>
      </c>
      <c r="AP1" s="6" t="s">
        <v>24</v>
      </c>
      <c r="AQ1" s="2" t="s">
        <v>25</v>
      </c>
      <c r="AR1" s="6" t="s">
        <v>26</v>
      </c>
      <c r="AS1" s="6" t="s">
        <v>27</v>
      </c>
      <c r="AT1" s="6" t="s">
        <v>28</v>
      </c>
      <c r="AU1" s="6" t="s">
        <v>29</v>
      </c>
      <c r="AV1" s="2" t="s">
        <v>30</v>
      </c>
      <c r="AW1" s="6" t="s">
        <v>31</v>
      </c>
      <c r="AX1" s="14"/>
    </row>
    <row r="2" spans="1:62" x14ac:dyDescent="0.35">
      <c r="A2" s="6">
        <v>1</v>
      </c>
      <c r="B2" s="8">
        <f>SUM(AB2:AB3)</f>
        <v>9.0546712019999998</v>
      </c>
      <c r="C2" s="8">
        <f t="shared" ref="C2" si="0">SUM(AC2:AC3)</f>
        <v>9.4718820860000008</v>
      </c>
      <c r="D2" s="8">
        <f t="shared" ref="D2" si="1">SUM(AD2:AD3)</f>
        <v>9.5916553280000016</v>
      </c>
      <c r="E2" s="8">
        <f t="shared" ref="E2" si="2">SUM(AE2:AE3)</f>
        <v>8.7853514740000005</v>
      </c>
      <c r="F2" s="8">
        <f t="shared" ref="F2" si="3">SUM(AF2:AF3)</f>
        <v>10.029206348999999</v>
      </c>
      <c r="G2" s="8">
        <f t="shared" ref="G2" si="4">SUM(AG2:AG3)</f>
        <v>10.202789115000002</v>
      </c>
      <c r="H2" s="8">
        <f t="shared" ref="H2" si="5">SUM(AH2:AH3)</f>
        <v>9.1880272109999996</v>
      </c>
      <c r="I2" s="8">
        <f t="shared" ref="I2" si="6">SUM(AI2:AI3)</f>
        <v>10.504217687000001</v>
      </c>
      <c r="J2" s="8">
        <f t="shared" ref="J2" si="7">SUM(AJ2:AJ3)</f>
        <v>8.7582766440000004</v>
      </c>
      <c r="K2" s="8">
        <f t="shared" ref="K2" si="8">SUM(AK2:AK3)</f>
        <v>7.690521540999999</v>
      </c>
      <c r="L2" s="8">
        <f t="shared" ref="L2" si="9">SUM(AL2:AL3)</f>
        <v>7.244557823000001</v>
      </c>
      <c r="M2" s="8">
        <f t="shared" ref="M2" si="10">SUM(AM2:AM3)</f>
        <v>7.5733333329999999</v>
      </c>
      <c r="N2" s="8">
        <f t="shared" ref="N2" si="11">SUM(AN2:AN3)</f>
        <v>7.4354648529999992</v>
      </c>
      <c r="O2" s="8">
        <f t="shared" ref="O2" si="12">SUM(AO2:AO3)</f>
        <v>8.462585034</v>
      </c>
      <c r="P2" s="4">
        <f>AVERAGE(B2:O2)</f>
        <v>8.8566099771428579</v>
      </c>
      <c r="Q2" s="13">
        <f>MIN(B2:O2)</f>
        <v>7.244557823000001</v>
      </c>
      <c r="R2" s="4">
        <f>MAX(B2:O2)</f>
        <v>10.504217687000001</v>
      </c>
      <c r="S2" s="8">
        <f>STDEV(B2:O2)/P2*100</f>
        <v>12.032952767077838</v>
      </c>
      <c r="T2" s="3"/>
      <c r="U2" s="3"/>
      <c r="V2" s="6">
        <v>1</v>
      </c>
      <c r="W2" s="13">
        <f>AVERAGE(C2,E2:I2,K2,M2)</f>
        <v>9.1806660994999998</v>
      </c>
      <c r="X2" s="4">
        <f>MIN(C2,E2:I2,K2,M2)</f>
        <v>7.5733333329999999</v>
      </c>
      <c r="Y2" s="4">
        <f>MAX(C2,E2:I2,K2,M2)</f>
        <v>10.504217687000001</v>
      </c>
      <c r="Z2" s="8">
        <f>STDEV(C2,E2:I2,K2,M2)/W2*100</f>
        <v>12.046406719237417</v>
      </c>
      <c r="AA2" s="6" t="s">
        <v>4</v>
      </c>
      <c r="AB2" s="13">
        <f t="shared" ref="AB2:AO2" si="13">AB42-AB41</f>
        <v>7.9383446710000012</v>
      </c>
      <c r="AC2" s="13">
        <f t="shared" si="13"/>
        <v>8.1190022670000008</v>
      </c>
      <c r="AD2" s="13">
        <f t="shared" si="13"/>
        <v>7.5160090700000008</v>
      </c>
      <c r="AE2" s="13">
        <f t="shared" si="13"/>
        <v>6.6641269840000001</v>
      </c>
      <c r="AF2" s="13">
        <f t="shared" si="13"/>
        <v>7.251428572</v>
      </c>
      <c r="AG2" s="13">
        <f t="shared" si="13"/>
        <v>7.470408163000001</v>
      </c>
      <c r="AH2" s="13">
        <f t="shared" si="13"/>
        <v>6.836099772999999</v>
      </c>
      <c r="AI2" s="13">
        <f t="shared" si="13"/>
        <v>7.3071201810000002</v>
      </c>
      <c r="AJ2" s="13">
        <f t="shared" si="13"/>
        <v>6.5618140589999996</v>
      </c>
      <c r="AK2" s="13">
        <f t="shared" si="13"/>
        <v>6.1298866209999989</v>
      </c>
      <c r="AL2" s="13">
        <f t="shared" si="13"/>
        <v>5.3042403629999999</v>
      </c>
      <c r="AM2" s="13">
        <f t="shared" si="13"/>
        <v>5.8405442169999997</v>
      </c>
      <c r="AN2" s="13">
        <f t="shared" si="13"/>
        <v>5.0873469389999997</v>
      </c>
      <c r="AO2" s="13">
        <f t="shared" si="13"/>
        <v>6.6858956919999999</v>
      </c>
      <c r="AP2" s="13">
        <f>AVERAGE(AB2:AO2)</f>
        <v>6.765161969428573</v>
      </c>
      <c r="AQ2" s="13">
        <f t="shared" ref="AQ2" si="14">MIN(AB2:AO2)</f>
        <v>5.0873469389999997</v>
      </c>
      <c r="AR2" s="13">
        <f>MAX(AB2:AO2)</f>
        <v>8.1190022670000008</v>
      </c>
      <c r="AS2" s="8">
        <f t="shared" ref="AS2" si="15">STDEV(AB2:AO2)/AP2*100</f>
        <v>13.641089244686928</v>
      </c>
      <c r="AT2" s="13">
        <f t="shared" ref="AT2" si="16">AVERAGE(AC2,AE2:AI2,AK2,AM2)</f>
        <v>6.9523270972500004</v>
      </c>
      <c r="AU2" s="4">
        <f t="shared" ref="AU2" si="17">MIN(AC2,AE2:AI2,AK2,AM2)</f>
        <v>5.8405442169999997</v>
      </c>
      <c r="AV2" s="4">
        <f t="shared" ref="AV2" si="18">MAX(AC2,AE2:AI2,AK2,AM2)</f>
        <v>8.1190022670000008</v>
      </c>
      <c r="AW2" s="8">
        <f t="shared" ref="AW2" si="19">STDEV(AC2,AE2:AI2,AK2,AM2)/AT2*100</f>
        <v>10.672641620986102</v>
      </c>
      <c r="AX2" s="13"/>
    </row>
    <row r="3" spans="1:62" x14ac:dyDescent="0.35">
      <c r="A3" s="6">
        <v>2</v>
      </c>
      <c r="B3" s="8">
        <f>SUM(AB4:AB5)</f>
        <v>8.9273015870000005</v>
      </c>
      <c r="C3" s="8">
        <f t="shared" ref="C3" si="20">SUM(AC4:AC5)</f>
        <v>8.3793197279999987</v>
      </c>
      <c r="D3" s="8">
        <f t="shared" ref="D3" si="21">SUM(AD4:AD5)</f>
        <v>9.3828571430000007</v>
      </c>
      <c r="E3" s="8">
        <f t="shared" ref="E3" si="22">SUM(AE4:AE5)</f>
        <v>8.0990022669999995</v>
      </c>
      <c r="F3" s="8">
        <f t="shared" ref="F3" si="23">SUM(AF4:AF5)</f>
        <v>9.0295691609999995</v>
      </c>
      <c r="G3" s="8">
        <f t="shared" ref="G3" si="24">SUM(AG4:AG5)</f>
        <v>8.8388435380000008</v>
      </c>
      <c r="H3" s="8">
        <f t="shared" ref="H3" si="25">SUM(AH4:AH5)</f>
        <v>9.2306575959999986</v>
      </c>
      <c r="I3" s="8">
        <f t="shared" ref="I3" si="26">SUM(AI4:AI5)</f>
        <v>9.8988208620000009</v>
      </c>
      <c r="J3" s="8">
        <f t="shared" ref="J3" si="27">SUM(AJ4:AJ5)</f>
        <v>9.171156461999999</v>
      </c>
      <c r="K3" s="8">
        <f t="shared" ref="K3" si="28">SUM(AK4:AK5)</f>
        <v>6.8689342410000016</v>
      </c>
      <c r="L3" s="8">
        <f t="shared" ref="L3" si="29">SUM(AL4:AL5)</f>
        <v>6.3379591839999989</v>
      </c>
      <c r="M3" s="8">
        <f t="shared" ref="M3" si="30">SUM(AM4:AM5)</f>
        <v>6.8440816330000001</v>
      </c>
      <c r="N3" s="8">
        <f t="shared" ref="N3" si="31">SUM(AN4:AN5)</f>
        <v>6.8078004530000022</v>
      </c>
      <c r="O3" s="8">
        <f t="shared" ref="O3" si="32">SUM(AO4:AO5)</f>
        <v>8.6142403630000004</v>
      </c>
      <c r="P3" s="4">
        <f>AVERAGE(B3:O3)</f>
        <v>8.316467444142857</v>
      </c>
      <c r="Q3" s="13">
        <f>MIN(B3:O3)</f>
        <v>6.3379591839999989</v>
      </c>
      <c r="R3" s="4">
        <f t="shared" ref="R3:R4" si="33">MAX(B3:O3)</f>
        <v>9.8988208620000009</v>
      </c>
      <c r="S3" s="8">
        <f>STDEV(B3:O3)/P3*100</f>
        <v>13.732357624902845</v>
      </c>
      <c r="T3" s="3"/>
      <c r="U3" s="3"/>
      <c r="V3" s="6">
        <v>2</v>
      </c>
      <c r="W3" s="13">
        <f>AVERAGE(C3,E3:I3,K3,M3)</f>
        <v>8.3986536282500008</v>
      </c>
      <c r="X3" s="4">
        <f>MIN(C3,E3:I3,K3,M3)</f>
        <v>6.8440816330000001</v>
      </c>
      <c r="Y3" s="4">
        <f>MAX(C3,E3:I3,K3,M3)</f>
        <v>9.8988208620000009</v>
      </c>
      <c r="Z3" s="8">
        <f>STDEV(C3,E3:I3,K3,M3)/W3*100</f>
        <v>13.028697341299484</v>
      </c>
      <c r="AA3" s="6" t="s">
        <v>3</v>
      </c>
      <c r="AB3" s="13">
        <f t="shared" ref="AB3:AO3" si="34">AB43-AB42</f>
        <v>1.1163265309999986</v>
      </c>
      <c r="AC3" s="13">
        <f t="shared" si="34"/>
        <v>1.352879819</v>
      </c>
      <c r="AD3" s="13">
        <f t="shared" si="34"/>
        <v>2.0756462579999999</v>
      </c>
      <c r="AE3" s="13">
        <f t="shared" si="34"/>
        <v>2.1212244900000004</v>
      </c>
      <c r="AF3" s="13">
        <f t="shared" si="34"/>
        <v>2.7777777769999998</v>
      </c>
      <c r="AG3" s="13">
        <f t="shared" si="34"/>
        <v>2.7323809519999998</v>
      </c>
      <c r="AH3" s="13">
        <f t="shared" si="34"/>
        <v>2.3519274380000006</v>
      </c>
      <c r="AI3" s="13">
        <f t="shared" si="34"/>
        <v>3.1970975059999995</v>
      </c>
      <c r="AJ3" s="13">
        <f t="shared" si="34"/>
        <v>2.1964625850000008</v>
      </c>
      <c r="AK3" s="13">
        <f t="shared" si="34"/>
        <v>1.56063492</v>
      </c>
      <c r="AL3" s="13">
        <f t="shared" si="34"/>
        <v>1.940317460000001</v>
      </c>
      <c r="AM3" s="13">
        <f t="shared" si="34"/>
        <v>1.7327891160000002</v>
      </c>
      <c r="AN3" s="13">
        <f t="shared" si="34"/>
        <v>2.3481179139999995</v>
      </c>
      <c r="AO3" s="13">
        <f t="shared" si="34"/>
        <v>1.7766893420000009</v>
      </c>
      <c r="AP3" s="13">
        <f t="shared" ref="AP3:AP7" si="35">AVERAGE(AB3:AO3)</f>
        <v>2.0914480077142859</v>
      </c>
      <c r="AQ3" s="13">
        <f t="shared" ref="AQ3:AQ7" si="36">MIN(AB3:AO3)</f>
        <v>1.1163265309999986</v>
      </c>
      <c r="AR3" s="13">
        <f t="shared" ref="AR3:AR7" si="37">MAX(AB3:AO3)</f>
        <v>3.1970975059999995</v>
      </c>
      <c r="AS3" s="8">
        <f t="shared" ref="AS3:AS7" si="38">STDEV(AB3:AO3)/AP3*100</f>
        <v>27.431213948600934</v>
      </c>
      <c r="AT3" s="13">
        <f t="shared" ref="AT3:AT7" si="39">AVERAGE(AC3,AE3:AI3,AK3,AM3)</f>
        <v>2.2283390022500003</v>
      </c>
      <c r="AU3" s="4">
        <f t="shared" ref="AU3:AU7" si="40">MIN(AC3,AE3:AI3,AK3,AM3)</f>
        <v>1.352879819</v>
      </c>
      <c r="AV3" s="4">
        <f t="shared" ref="AV3:AV7" si="41">MAX(AC3,AE3:AI3,AK3,AM3)</f>
        <v>3.1970975059999995</v>
      </c>
      <c r="AW3" s="8">
        <f t="shared" ref="AW3:AW7" si="42">STDEV(AC3,AE3:AI3,AK3,AM3)/AT3*100</f>
        <v>29.275588569101085</v>
      </c>
      <c r="AX3" s="13"/>
    </row>
    <row r="4" spans="1:62" x14ac:dyDescent="0.35">
      <c r="A4" s="6">
        <v>3</v>
      </c>
      <c r="B4" s="8">
        <f>AB6</f>
        <v>2.5560997729999997</v>
      </c>
      <c r="C4" s="8">
        <f t="shared" ref="C4:O4" si="43">AC6</f>
        <v>2.7651020410000022</v>
      </c>
      <c r="D4" s="8">
        <f t="shared" si="43"/>
        <v>2.2288208619999992</v>
      </c>
      <c r="E4" s="8">
        <f t="shared" si="43"/>
        <v>2.0934467119999987</v>
      </c>
      <c r="F4" s="8">
        <f t="shared" si="43"/>
        <v>3.1353741500000005</v>
      </c>
      <c r="G4" s="8">
        <f t="shared" si="43"/>
        <v>3.4456235819999996</v>
      </c>
      <c r="H4" s="8">
        <f t="shared" si="43"/>
        <v>3.3583219960000008</v>
      </c>
      <c r="I4" s="8">
        <f t="shared" si="43"/>
        <v>2.995918366999998</v>
      </c>
      <c r="J4" s="8">
        <f t="shared" si="43"/>
        <v>2.8011337870000013</v>
      </c>
      <c r="K4" s="8">
        <f t="shared" si="43"/>
        <v>2.7519727889999999</v>
      </c>
      <c r="L4" s="8">
        <f t="shared" si="43"/>
        <v>2.7295918359999991</v>
      </c>
      <c r="M4" s="8">
        <f t="shared" si="43"/>
        <v>3.9125623579999989</v>
      </c>
      <c r="N4" s="8">
        <f t="shared" si="43"/>
        <v>2.7514512479999986</v>
      </c>
      <c r="O4" s="8">
        <f t="shared" si="43"/>
        <v>2.3981859409999977</v>
      </c>
      <c r="P4" s="4">
        <f>AVERAGE(B4:O4)</f>
        <v>2.8516861029999987</v>
      </c>
      <c r="Q4" s="13">
        <f>MIN(B4:O4)</f>
        <v>2.0934467119999987</v>
      </c>
      <c r="R4" s="4">
        <f t="shared" si="33"/>
        <v>3.9125623579999989</v>
      </c>
      <c r="S4" s="8">
        <f>STDEV(B4:O4)/P4*100</f>
        <v>17.22612204777019</v>
      </c>
      <c r="T4" s="3"/>
      <c r="U4" s="3"/>
      <c r="V4" s="6">
        <v>3</v>
      </c>
      <c r="W4" s="13">
        <f>AVERAGE(C4,E4:I4,K4,M4)</f>
        <v>3.0572902493749998</v>
      </c>
      <c r="X4" s="4">
        <f>MIN(C4,E4:I4,K4,M4)</f>
        <v>2.0934467119999987</v>
      </c>
      <c r="Y4" s="4">
        <f>MAX(C4,E4:I4,K4,M4)</f>
        <v>3.9125623579999989</v>
      </c>
      <c r="Z4" s="8">
        <f>STDEV(C4,E4:I4,K4,M4)/W4*100</f>
        <v>17.874144355513501</v>
      </c>
      <c r="AA4" s="6" t="s">
        <v>0</v>
      </c>
      <c r="AB4" s="13">
        <f t="shared" ref="AB4:AO4" si="44">AB44-AB43</f>
        <v>5.9900680270000013</v>
      </c>
      <c r="AC4" s="13">
        <f t="shared" si="44"/>
        <v>5.8220861680000002</v>
      </c>
      <c r="AD4" s="13">
        <f t="shared" si="44"/>
        <v>6.3067573700000015</v>
      </c>
      <c r="AE4" s="13">
        <f t="shared" si="44"/>
        <v>5.438321994999999</v>
      </c>
      <c r="AF4" s="13">
        <f t="shared" si="44"/>
        <v>6.5914739230000006</v>
      </c>
      <c r="AG4" s="13">
        <f t="shared" si="44"/>
        <v>5.3499773249999993</v>
      </c>
      <c r="AH4" s="13">
        <f t="shared" si="44"/>
        <v>6.0486167800000015</v>
      </c>
      <c r="AI4" s="13">
        <f t="shared" si="44"/>
        <v>6.9906575960000019</v>
      </c>
      <c r="AJ4" s="13">
        <f t="shared" si="44"/>
        <v>5.8927891159999994</v>
      </c>
      <c r="AK4" s="13">
        <f t="shared" si="44"/>
        <v>5.0839002270000009</v>
      </c>
      <c r="AL4" s="13">
        <f t="shared" si="44"/>
        <v>4.5220861679999995</v>
      </c>
      <c r="AM4" s="13">
        <f t="shared" si="44"/>
        <v>5.0394557819999992</v>
      </c>
      <c r="AN4" s="13">
        <f t="shared" si="44"/>
        <v>4.7049433100000009</v>
      </c>
      <c r="AO4" s="13">
        <f t="shared" si="44"/>
        <v>5.7567346939999986</v>
      </c>
      <c r="AP4" s="13">
        <f t="shared" si="35"/>
        <v>5.6812763200714302</v>
      </c>
      <c r="AQ4" s="13">
        <f t="shared" si="36"/>
        <v>4.5220861679999995</v>
      </c>
      <c r="AR4" s="13">
        <f t="shared" si="37"/>
        <v>6.9906575960000019</v>
      </c>
      <c r="AS4" s="8">
        <f t="shared" si="38"/>
        <v>12.416783057810495</v>
      </c>
      <c r="AT4" s="13">
        <f t="shared" si="39"/>
        <v>5.795561224500001</v>
      </c>
      <c r="AU4" s="4">
        <f t="shared" si="40"/>
        <v>5.0394557819999992</v>
      </c>
      <c r="AV4" s="4">
        <f t="shared" si="41"/>
        <v>6.9906575960000019</v>
      </c>
      <c r="AW4" s="8">
        <f t="shared" si="42"/>
        <v>12.254390555594945</v>
      </c>
      <c r="AX4" s="13"/>
    </row>
    <row r="5" spans="1:62" x14ac:dyDescent="0.35">
      <c r="B5" s="8">
        <f>SUM(B2:B4)</f>
        <v>20.538072562</v>
      </c>
      <c r="C5" s="8">
        <f t="shared" ref="C5:O5" si="45">SUM(C2:C4)</f>
        <v>20.616303855000002</v>
      </c>
      <c r="D5" s="8">
        <f t="shared" si="45"/>
        <v>21.203333333000003</v>
      </c>
      <c r="E5" s="8">
        <f t="shared" si="45"/>
        <v>18.977800452999997</v>
      </c>
      <c r="F5" s="8">
        <f t="shared" si="45"/>
        <v>22.194149659999997</v>
      </c>
      <c r="G5" s="8">
        <f t="shared" si="45"/>
        <v>22.487256235</v>
      </c>
      <c r="H5" s="8">
        <f t="shared" si="45"/>
        <v>21.777006802999999</v>
      </c>
      <c r="I5" s="8">
        <f t="shared" si="45"/>
        <v>23.398956915999999</v>
      </c>
      <c r="J5" s="8">
        <f t="shared" si="45"/>
        <v>20.730566892999999</v>
      </c>
      <c r="K5" s="8">
        <f t="shared" si="45"/>
        <v>17.311428571</v>
      </c>
      <c r="L5" s="8">
        <f t="shared" si="45"/>
        <v>16.312108842999997</v>
      </c>
      <c r="M5" s="8">
        <f t="shared" si="45"/>
        <v>18.329977323999998</v>
      </c>
      <c r="N5" s="8">
        <f t="shared" si="45"/>
        <v>16.994716554</v>
      </c>
      <c r="O5" s="8">
        <f t="shared" si="45"/>
        <v>19.475011337999998</v>
      </c>
      <c r="P5" s="4">
        <f>AVERAGE(B5:O5)</f>
        <v>20.024763524285714</v>
      </c>
      <c r="Q5" s="13">
        <f>MIN(B5:O5)</f>
        <v>16.312108842999997</v>
      </c>
      <c r="R5" s="4">
        <f>MAX(B5:O5)</f>
        <v>23.398956915999999</v>
      </c>
      <c r="S5" s="8">
        <f>STDEV(B5:O5)/P5*100</f>
        <v>10.934245835267909</v>
      </c>
      <c r="T5" s="3"/>
      <c r="U5" s="3"/>
      <c r="V5" s="6" t="s">
        <v>21</v>
      </c>
      <c r="W5" s="13">
        <f>AVERAGE(C5,E5:I5,K5,M5)</f>
        <v>20.636609977124998</v>
      </c>
      <c r="X5" s="4">
        <f>MIN(C5,E5:I5,K5,M5)</f>
        <v>17.311428571</v>
      </c>
      <c r="Y5" s="4">
        <f>MAX(C5,E5:I5,K5,M5)</f>
        <v>23.398956915999999</v>
      </c>
      <c r="Z5" s="8">
        <f>STDEV(C5,E5:I5,K5,M5)/W5*100</f>
        <v>10.665594312637031</v>
      </c>
      <c r="AA5" s="6" t="s">
        <v>1</v>
      </c>
      <c r="AB5" s="13">
        <f t="shared" ref="AB5:AO5" si="46">AB45-AB44</f>
        <v>2.9372335599999992</v>
      </c>
      <c r="AC5" s="13">
        <f t="shared" si="46"/>
        <v>2.5572335599999985</v>
      </c>
      <c r="AD5" s="13">
        <f t="shared" si="46"/>
        <v>3.0760997729999993</v>
      </c>
      <c r="AE5" s="13">
        <f t="shared" si="46"/>
        <v>2.6606802720000005</v>
      </c>
      <c r="AF5" s="13">
        <f t="shared" si="46"/>
        <v>2.4380952379999989</v>
      </c>
      <c r="AG5" s="13">
        <f t="shared" si="46"/>
        <v>3.4888662130000014</v>
      </c>
      <c r="AH5" s="13">
        <f t="shared" si="46"/>
        <v>3.1820408159999971</v>
      </c>
      <c r="AI5" s="13">
        <f t="shared" si="46"/>
        <v>2.908163265999999</v>
      </c>
      <c r="AJ5" s="13">
        <f t="shared" si="46"/>
        <v>3.2783673459999996</v>
      </c>
      <c r="AK5" s="13">
        <f t="shared" si="46"/>
        <v>1.7850340140000007</v>
      </c>
      <c r="AL5" s="13">
        <f t="shared" si="46"/>
        <v>1.8158730159999994</v>
      </c>
      <c r="AM5" s="13">
        <f t="shared" si="46"/>
        <v>1.8046258510000008</v>
      </c>
      <c r="AN5" s="13">
        <f t="shared" si="46"/>
        <v>2.1028571430000014</v>
      </c>
      <c r="AO5" s="13">
        <f t="shared" si="46"/>
        <v>2.8575056690000018</v>
      </c>
      <c r="AP5" s="13">
        <f t="shared" si="35"/>
        <v>2.635191124071429</v>
      </c>
      <c r="AQ5" s="13">
        <f t="shared" si="36"/>
        <v>1.7850340140000007</v>
      </c>
      <c r="AR5" s="13">
        <f t="shared" si="37"/>
        <v>3.4888662130000014</v>
      </c>
      <c r="AS5" s="8">
        <f t="shared" si="38"/>
        <v>21.73297677408938</v>
      </c>
      <c r="AT5" s="13">
        <f t="shared" si="39"/>
        <v>2.6030924037499998</v>
      </c>
      <c r="AU5" s="4">
        <f t="shared" si="40"/>
        <v>1.7850340140000007</v>
      </c>
      <c r="AV5" s="4">
        <f t="shared" si="41"/>
        <v>3.4888662130000014</v>
      </c>
      <c r="AW5" s="8">
        <f t="shared" si="42"/>
        <v>23.196558663109403</v>
      </c>
      <c r="AX5" s="13"/>
    </row>
    <row r="6" spans="1:62" x14ac:dyDescent="0.35">
      <c r="P6" s="26">
        <f>SUM(P2:P4)</f>
        <v>20.024763524285714</v>
      </c>
      <c r="Q6" s="4"/>
      <c r="R6" s="4"/>
      <c r="S6" s="13"/>
      <c r="T6" s="3"/>
      <c r="V6" s="6"/>
      <c r="AA6" s="6">
        <v>3</v>
      </c>
      <c r="AB6" s="13">
        <f t="shared" ref="AB6:AO6" si="47">AB46-AB45</f>
        <v>2.5560997729999997</v>
      </c>
      <c r="AC6" s="13">
        <f t="shared" si="47"/>
        <v>2.7651020410000022</v>
      </c>
      <c r="AD6" s="13">
        <f t="shared" si="47"/>
        <v>2.2288208619999992</v>
      </c>
      <c r="AE6" s="13">
        <f t="shared" si="47"/>
        <v>2.0934467119999987</v>
      </c>
      <c r="AF6" s="13">
        <f t="shared" si="47"/>
        <v>3.1353741500000005</v>
      </c>
      <c r="AG6" s="13">
        <f t="shared" si="47"/>
        <v>3.4456235819999996</v>
      </c>
      <c r="AH6" s="13">
        <f t="shared" si="47"/>
        <v>3.3583219960000008</v>
      </c>
      <c r="AI6" s="13">
        <f t="shared" si="47"/>
        <v>2.995918366999998</v>
      </c>
      <c r="AJ6" s="13">
        <f t="shared" si="47"/>
        <v>2.8011337870000013</v>
      </c>
      <c r="AK6" s="13">
        <f t="shared" si="47"/>
        <v>2.7519727889999999</v>
      </c>
      <c r="AL6" s="13">
        <f t="shared" si="47"/>
        <v>2.7295918359999991</v>
      </c>
      <c r="AM6" s="13">
        <f t="shared" si="47"/>
        <v>3.9125623579999989</v>
      </c>
      <c r="AN6" s="13">
        <f t="shared" si="47"/>
        <v>2.7514512479999986</v>
      </c>
      <c r="AO6" s="13">
        <f t="shared" si="47"/>
        <v>2.3981859409999977</v>
      </c>
      <c r="AP6" s="13">
        <f t="shared" si="35"/>
        <v>2.8516861029999987</v>
      </c>
      <c r="AQ6" s="13">
        <f t="shared" si="36"/>
        <v>2.0934467119999987</v>
      </c>
      <c r="AR6" s="13">
        <f t="shared" si="37"/>
        <v>3.9125623579999989</v>
      </c>
      <c r="AS6" s="8">
        <f t="shared" si="38"/>
        <v>17.22612204777019</v>
      </c>
      <c r="AT6" s="13">
        <f t="shared" si="39"/>
        <v>3.0572902493749998</v>
      </c>
      <c r="AU6" s="4">
        <f t="shared" si="40"/>
        <v>2.0934467119999987</v>
      </c>
      <c r="AV6" s="4">
        <f t="shared" si="41"/>
        <v>3.9125623579999989</v>
      </c>
      <c r="AW6" s="8">
        <f t="shared" si="42"/>
        <v>17.874144355513501</v>
      </c>
      <c r="AX6" s="13"/>
    </row>
    <row r="7" spans="1:62" x14ac:dyDescent="0.35">
      <c r="P7" s="3"/>
      <c r="Q7" s="3"/>
      <c r="R7" s="24"/>
      <c r="S7" s="8"/>
      <c r="T7" s="8"/>
      <c r="U7" s="8"/>
      <c r="V7" s="6"/>
      <c r="W7" s="8"/>
      <c r="X7" s="8"/>
      <c r="Y7" s="8"/>
      <c r="Z7" s="8"/>
      <c r="AA7" s="18" t="s">
        <v>21</v>
      </c>
      <c r="AB7" s="13">
        <f>SUM(AB2:AB6)</f>
        <v>20.538072562</v>
      </c>
      <c r="AC7" s="13">
        <f t="shared" ref="AC7:AO7" si="48">SUM(AC2:AC6)</f>
        <v>20.616303855000002</v>
      </c>
      <c r="AD7" s="13">
        <f t="shared" si="48"/>
        <v>21.203333333000003</v>
      </c>
      <c r="AE7" s="13">
        <f t="shared" si="48"/>
        <v>18.977800452999997</v>
      </c>
      <c r="AF7" s="13">
        <f t="shared" si="48"/>
        <v>22.194149660000001</v>
      </c>
      <c r="AG7" s="13">
        <f t="shared" si="48"/>
        <v>22.487256235</v>
      </c>
      <c r="AH7" s="13">
        <f t="shared" si="48"/>
        <v>21.777006802999999</v>
      </c>
      <c r="AI7" s="13">
        <f t="shared" si="48"/>
        <v>23.398956915999999</v>
      </c>
      <c r="AJ7" s="13">
        <f t="shared" si="48"/>
        <v>20.730566892999999</v>
      </c>
      <c r="AK7" s="13">
        <f t="shared" si="48"/>
        <v>17.311428571</v>
      </c>
      <c r="AL7" s="13">
        <f t="shared" si="48"/>
        <v>16.312108842999997</v>
      </c>
      <c r="AM7" s="13">
        <f t="shared" si="48"/>
        <v>18.329977323999998</v>
      </c>
      <c r="AN7" s="13">
        <f t="shared" si="48"/>
        <v>16.994716554</v>
      </c>
      <c r="AO7" s="13">
        <f t="shared" si="48"/>
        <v>19.475011337999998</v>
      </c>
      <c r="AP7" s="13">
        <f t="shared" si="35"/>
        <v>20.024763524285714</v>
      </c>
      <c r="AQ7" s="13">
        <f t="shared" si="36"/>
        <v>16.312108842999997</v>
      </c>
      <c r="AR7" s="13">
        <f t="shared" si="37"/>
        <v>23.398956915999999</v>
      </c>
      <c r="AS7" s="8">
        <f t="shared" si="38"/>
        <v>10.934245835267909</v>
      </c>
      <c r="AT7" s="13">
        <f t="shared" si="39"/>
        <v>20.636609977124998</v>
      </c>
      <c r="AU7" s="4">
        <f t="shared" si="40"/>
        <v>17.311428571</v>
      </c>
      <c r="AV7" s="4">
        <f t="shared" si="41"/>
        <v>23.398956915999999</v>
      </c>
      <c r="AW7" s="8">
        <f t="shared" si="42"/>
        <v>10.665594312637035</v>
      </c>
      <c r="AX7" s="13"/>
    </row>
    <row r="8" spans="1:62" x14ac:dyDescent="0.35">
      <c r="A8" s="25" t="s">
        <v>22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9" t="s">
        <v>10</v>
      </c>
      <c r="H8" s="9" t="s">
        <v>11</v>
      </c>
      <c r="I8" s="9" t="s">
        <v>12</v>
      </c>
      <c r="J8" s="9" t="s">
        <v>13</v>
      </c>
      <c r="K8" s="9" t="s">
        <v>14</v>
      </c>
      <c r="L8" s="14" t="s">
        <v>15</v>
      </c>
      <c r="M8" s="14" t="s">
        <v>16</v>
      </c>
      <c r="N8" s="14" t="s">
        <v>17</v>
      </c>
      <c r="O8" s="14" t="s">
        <v>18</v>
      </c>
      <c r="P8" s="2" t="s">
        <v>24</v>
      </c>
      <c r="Q8" s="2" t="s">
        <v>25</v>
      </c>
      <c r="R8" s="2" t="s">
        <v>26</v>
      </c>
      <c r="S8" s="2" t="s">
        <v>32</v>
      </c>
      <c r="T8" s="2" t="s">
        <v>2</v>
      </c>
      <c r="U8" s="2" t="s">
        <v>41</v>
      </c>
      <c r="V8" s="6" t="s">
        <v>22</v>
      </c>
      <c r="W8" s="2" t="s">
        <v>28</v>
      </c>
      <c r="X8" s="2" t="s">
        <v>29</v>
      </c>
      <c r="Y8" s="2" t="s">
        <v>30</v>
      </c>
      <c r="Z8" s="6" t="s">
        <v>33</v>
      </c>
      <c r="AA8" s="18"/>
      <c r="AB8" s="9">
        <f t="shared" ref="AB8:AP8" si="49">AB7/86400</f>
        <v>2.377091731712963E-4</v>
      </c>
      <c r="AC8" s="9">
        <f t="shared" ref="AC8:AO8" si="50">AC7/86400</f>
        <v>2.3861462795138892E-4</v>
      </c>
      <c r="AD8" s="9">
        <f t="shared" si="50"/>
        <v>2.4540895061342594E-4</v>
      </c>
      <c r="AE8" s="9">
        <f t="shared" si="50"/>
        <v>2.1965046820601847E-4</v>
      </c>
      <c r="AF8" s="9">
        <f t="shared" si="50"/>
        <v>2.5687673217592591E-4</v>
      </c>
      <c r="AG8" s="9">
        <f t="shared" si="50"/>
        <v>2.6026916938657409E-4</v>
      </c>
      <c r="AH8" s="9">
        <f t="shared" si="50"/>
        <v>2.5204868984953703E-4</v>
      </c>
      <c r="AI8" s="9">
        <f t="shared" si="50"/>
        <v>2.7082126060185187E-4</v>
      </c>
      <c r="AJ8" s="9">
        <f t="shared" si="50"/>
        <v>2.3993711681712961E-4</v>
      </c>
      <c r="AK8" s="9">
        <f t="shared" si="50"/>
        <v>2.0036375660879629E-4</v>
      </c>
      <c r="AL8" s="9">
        <f t="shared" si="50"/>
        <v>1.8879755605324071E-4</v>
      </c>
      <c r="AM8" s="9">
        <f t="shared" si="50"/>
        <v>2.1215251532407406E-4</v>
      </c>
      <c r="AN8" s="9">
        <f t="shared" si="50"/>
        <v>1.9669810826388888E-4</v>
      </c>
      <c r="AO8" s="9">
        <f t="shared" si="50"/>
        <v>2.2540522381944442E-4</v>
      </c>
      <c r="AP8" s="9">
        <f t="shared" si="49"/>
        <v>2.3176809634589947E-4</v>
      </c>
      <c r="AQ8" s="13"/>
      <c r="AR8" s="13"/>
      <c r="AS8" s="9"/>
      <c r="AT8" s="9"/>
      <c r="AU8" s="9"/>
      <c r="AV8" s="9"/>
      <c r="AW8" s="9"/>
      <c r="AX8" s="9"/>
      <c r="AZ8" s="16"/>
      <c r="BA8" s="16"/>
      <c r="BB8" s="16"/>
      <c r="BC8" s="16"/>
      <c r="BD8" s="16"/>
      <c r="BF8" s="16"/>
      <c r="BG8" s="16"/>
      <c r="BH8" s="16"/>
      <c r="BI8" s="16"/>
      <c r="BJ8" s="16"/>
    </row>
    <row r="9" spans="1:62" x14ac:dyDescent="0.35">
      <c r="A9" s="6">
        <v>1</v>
      </c>
      <c r="B9" s="8">
        <f>B2/B$5*100</f>
        <v>44.087249057407433</v>
      </c>
      <c r="C9" s="8">
        <f t="shared" ref="C9:O9" si="51">C2/C$5*100</f>
        <v>45.943648059411082</v>
      </c>
      <c r="D9" s="8">
        <f t="shared" si="51"/>
        <v>45.236544544021953</v>
      </c>
      <c r="E9" s="8">
        <f t="shared" si="51"/>
        <v>46.292780323818924</v>
      </c>
      <c r="F9" s="8">
        <f t="shared" si="51"/>
        <v>45.188513651754839</v>
      </c>
      <c r="G9" s="8">
        <f t="shared" si="51"/>
        <v>45.371427302544816</v>
      </c>
      <c r="H9" s="8">
        <f t="shared" si="51"/>
        <v>42.191414523203704</v>
      </c>
      <c r="I9" s="8">
        <f t="shared" si="51"/>
        <v>44.891820283737985</v>
      </c>
      <c r="J9" s="8">
        <f t="shared" si="51"/>
        <v>42.248129002962145</v>
      </c>
      <c r="K9" s="8">
        <f t="shared" si="51"/>
        <v>44.424534401991025</v>
      </c>
      <c r="L9" s="8">
        <f t="shared" si="51"/>
        <v>44.412147397538071</v>
      </c>
      <c r="M9" s="8">
        <f t="shared" si="51"/>
        <v>41.316654129648064</v>
      </c>
      <c r="N9" s="8">
        <f t="shared" si="51"/>
        <v>43.751626156129888</v>
      </c>
      <c r="O9" s="8">
        <f t="shared" si="51"/>
        <v>43.453556391454569</v>
      </c>
      <c r="P9" s="24">
        <f>AVERAGE(B9:O9)</f>
        <v>44.200717516116036</v>
      </c>
      <c r="Q9" s="8">
        <f>MIN(B9:O9)</f>
        <v>41.316654129648064</v>
      </c>
      <c r="R9" s="24">
        <f>MAX(B9:O9)</f>
        <v>46.292780323818924</v>
      </c>
      <c r="S9" s="8">
        <f>STDEV(B9:O9)</f>
        <v>1.4766574380934423</v>
      </c>
      <c r="T9" s="27">
        <v>45.945945945945951</v>
      </c>
      <c r="U9" s="8">
        <f>T9-P9</f>
        <v>1.7452284298299148</v>
      </c>
      <c r="V9" s="6">
        <v>1</v>
      </c>
      <c r="W9" s="8">
        <f>AVERAGE(C9,E9:I9,K9,M9)</f>
        <v>44.452599084513807</v>
      </c>
      <c r="X9" s="24">
        <f>MIN(C9,E9:I9,K9,M9)</f>
        <v>41.316654129648064</v>
      </c>
      <c r="Y9" s="24">
        <f>MAX(C9,E9:I9,K9,M9)</f>
        <v>46.292780323818924</v>
      </c>
      <c r="Z9" s="8">
        <f>STDEV(C9,E9:I9,K9,M9)</f>
        <v>1.7782864485657623</v>
      </c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7">
        <f>SUM(AP2:AP5)</f>
        <v>17.173077421285718</v>
      </c>
      <c r="AQ9" s="13"/>
      <c r="AR9" s="13"/>
      <c r="AZ9" s="16"/>
      <c r="BA9" s="16"/>
      <c r="BB9" s="16"/>
      <c r="BC9" s="16"/>
      <c r="BD9" s="16"/>
      <c r="BF9" s="16"/>
      <c r="BG9" s="16"/>
      <c r="BH9" s="16"/>
      <c r="BI9" s="16"/>
      <c r="BJ9" s="16"/>
    </row>
    <row r="10" spans="1:62" x14ac:dyDescent="0.35">
      <c r="A10" s="6">
        <v>2</v>
      </c>
      <c r="B10" s="8">
        <f>B3/B$5*100</f>
        <v>43.467085628655795</v>
      </c>
      <c r="C10" s="8">
        <f t="shared" ref="C10:O10" si="52">C3/C$5*100</f>
        <v>40.644141582962703</v>
      </c>
      <c r="D10" s="8">
        <f t="shared" si="52"/>
        <v>44.251802278639389</v>
      </c>
      <c r="E10" s="8">
        <f t="shared" si="52"/>
        <v>42.676190462945428</v>
      </c>
      <c r="F10" s="8">
        <f t="shared" si="52"/>
        <v>40.684456486628925</v>
      </c>
      <c r="G10" s="8">
        <f t="shared" si="52"/>
        <v>39.30601157220282</v>
      </c>
      <c r="H10" s="8">
        <f t="shared" si="52"/>
        <v>42.387173221291292</v>
      </c>
      <c r="I10" s="8">
        <f t="shared" si="52"/>
        <v>42.304539033666387</v>
      </c>
      <c r="J10" s="8">
        <f t="shared" si="52"/>
        <v>44.239776506530482</v>
      </c>
      <c r="K10" s="8">
        <f t="shared" si="52"/>
        <v>39.678610074426778</v>
      </c>
      <c r="L10" s="8">
        <f t="shared" si="52"/>
        <v>38.854321320445351</v>
      </c>
      <c r="M10" s="8">
        <f t="shared" si="52"/>
        <v>37.338189306098243</v>
      </c>
      <c r="N10" s="8">
        <f t="shared" si="52"/>
        <v>40.058334785216928</v>
      </c>
      <c r="O10" s="8">
        <f t="shared" si="52"/>
        <v>44.232273930396829</v>
      </c>
      <c r="P10" s="24">
        <f>AVERAGE(B10:O10)</f>
        <v>41.437350442150525</v>
      </c>
      <c r="Q10" s="8">
        <f>MIN(B10:O10)</f>
        <v>37.338189306098243</v>
      </c>
      <c r="R10" s="24">
        <f t="shared" ref="R10:R12" si="53">MAX(B10:O10)</f>
        <v>44.251802278639389</v>
      </c>
      <c r="S10" s="8">
        <f>STDEV(B10:O10)</f>
        <v>2.2378510551936217</v>
      </c>
      <c r="T10" s="27">
        <v>45.945945945945951</v>
      </c>
      <c r="U10" s="8">
        <f>T10-P10</f>
        <v>4.5085955037954264</v>
      </c>
      <c r="V10" s="6">
        <v>2</v>
      </c>
      <c r="W10" s="8">
        <f>AVERAGE(C10,E10:I10,K10,M10)</f>
        <v>40.627413967527822</v>
      </c>
      <c r="X10" s="24">
        <f>MIN(C10,E10:I10,K10,M10)</f>
        <v>37.338189306098243</v>
      </c>
      <c r="Y10" s="24">
        <f>MAX(C10,E10:I10,K10,M10)</f>
        <v>42.676190462945428</v>
      </c>
      <c r="Z10" s="8">
        <f t="shared" ref="Z10:Z11" si="54">STDEV(C10,E10:I10,K10,M10)</f>
        <v>1.8352053952875025</v>
      </c>
      <c r="AQ10" s="14"/>
      <c r="AR10" s="14"/>
      <c r="AS10" s="21"/>
      <c r="AT10" s="21"/>
      <c r="AU10" s="21"/>
      <c r="AV10" s="21"/>
      <c r="AW10" s="21"/>
      <c r="AX10" s="21"/>
      <c r="AZ10" s="16"/>
      <c r="BA10" s="16"/>
      <c r="BB10" s="16"/>
      <c r="BC10" s="16"/>
      <c r="BD10" s="16"/>
      <c r="BF10" s="16"/>
      <c r="BG10" s="16"/>
      <c r="BH10" s="16"/>
      <c r="BI10" s="16"/>
      <c r="BJ10" s="16"/>
    </row>
    <row r="11" spans="1:62" x14ac:dyDescent="0.35">
      <c r="A11" s="6">
        <v>3</v>
      </c>
      <c r="B11" s="8">
        <f>B4/B$5*100</f>
        <v>12.445665313936773</v>
      </c>
      <c r="C11" s="8">
        <f t="shared" ref="C11:O11" si="55">C4/C$5*100</f>
        <v>13.412210357626211</v>
      </c>
      <c r="D11" s="8">
        <f t="shared" si="55"/>
        <v>10.511653177338646</v>
      </c>
      <c r="E11" s="8">
        <f t="shared" si="55"/>
        <v>11.031029213235657</v>
      </c>
      <c r="F11" s="8">
        <f t="shared" si="55"/>
        <v>14.127029861616247</v>
      </c>
      <c r="G11" s="8">
        <f t="shared" si="55"/>
        <v>15.322561125252369</v>
      </c>
      <c r="H11" s="8">
        <f t="shared" si="55"/>
        <v>15.421412255505007</v>
      </c>
      <c r="I11" s="8">
        <f t="shared" si="55"/>
        <v>12.803640682595624</v>
      </c>
      <c r="J11" s="8">
        <f t="shared" si="55"/>
        <v>13.512094490507387</v>
      </c>
      <c r="K11" s="8">
        <f t="shared" si="55"/>
        <v>15.896855523582195</v>
      </c>
      <c r="L11" s="8">
        <f t="shared" si="55"/>
        <v>16.733531282016592</v>
      </c>
      <c r="M11" s="8">
        <f t="shared" si="55"/>
        <v>21.345156564253692</v>
      </c>
      <c r="N11" s="8">
        <f t="shared" si="55"/>
        <v>16.190039058653184</v>
      </c>
      <c r="O11" s="8">
        <f t="shared" si="55"/>
        <v>12.3141696781486</v>
      </c>
      <c r="P11" s="24">
        <f>AVERAGE(B11:O11)</f>
        <v>14.361932041733441</v>
      </c>
      <c r="Q11" s="8">
        <f>MIN(B11:O11)</f>
        <v>10.511653177338646</v>
      </c>
      <c r="R11" s="24">
        <f t="shared" si="53"/>
        <v>21.345156564253692</v>
      </c>
      <c r="S11" s="8">
        <f>STDEV(B11:O11)</f>
        <v>2.7738586786634789</v>
      </c>
      <c r="T11" s="27">
        <v>8.1081081081081088</v>
      </c>
      <c r="U11" s="8">
        <f>T11-P11</f>
        <v>-6.2538239336253323</v>
      </c>
      <c r="V11" s="6">
        <v>3</v>
      </c>
      <c r="W11" s="8">
        <f>AVERAGE(C11,E11:I11,K11,M11)</f>
        <v>14.919986947958375</v>
      </c>
      <c r="X11" s="24">
        <f>MIN(C11,E11:I11,K11,M11)</f>
        <v>11.031029213235657</v>
      </c>
      <c r="Y11" s="24">
        <f>MAX(C11,E11:I11,K11,M11)</f>
        <v>21.345156564253692</v>
      </c>
      <c r="Z11" s="8">
        <f t="shared" si="54"/>
        <v>3.0508934308303481</v>
      </c>
      <c r="AQ11" s="9"/>
      <c r="AR11" s="9"/>
      <c r="AZ11" s="16"/>
      <c r="BA11" s="16"/>
      <c r="BB11" s="16"/>
      <c r="BC11" s="16"/>
      <c r="BD11" s="16"/>
      <c r="BF11" s="16"/>
      <c r="BG11" s="16"/>
      <c r="BH11" s="16"/>
      <c r="BI11" s="16"/>
      <c r="BJ11" s="16"/>
    </row>
    <row r="12" spans="1:62" x14ac:dyDescent="0.35">
      <c r="B12" s="15">
        <f>SUM(B9:B11)</f>
        <v>100</v>
      </c>
      <c r="C12" s="15">
        <f t="shared" ref="C12:O12" si="56">SUM(C9:C11)</f>
        <v>100</v>
      </c>
      <c r="D12" s="15">
        <f t="shared" si="56"/>
        <v>99.999999999999986</v>
      </c>
      <c r="E12" s="15">
        <f t="shared" si="56"/>
        <v>100</v>
      </c>
      <c r="F12" s="15">
        <f t="shared" si="56"/>
        <v>100.00000000000001</v>
      </c>
      <c r="G12" s="15">
        <f t="shared" si="56"/>
        <v>100</v>
      </c>
      <c r="H12" s="15">
        <f t="shared" si="56"/>
        <v>100</v>
      </c>
      <c r="I12" s="15">
        <f t="shared" si="56"/>
        <v>100</v>
      </c>
      <c r="J12" s="15">
        <f t="shared" si="56"/>
        <v>100.00000000000003</v>
      </c>
      <c r="K12" s="15">
        <f t="shared" si="56"/>
        <v>100</v>
      </c>
      <c r="L12" s="15">
        <f t="shared" si="56"/>
        <v>100.00000000000003</v>
      </c>
      <c r="M12" s="15">
        <f t="shared" si="56"/>
        <v>100</v>
      </c>
      <c r="N12" s="15">
        <f t="shared" si="56"/>
        <v>100</v>
      </c>
      <c r="O12" s="15">
        <f t="shared" si="56"/>
        <v>100</v>
      </c>
      <c r="P12" s="28">
        <f>SUM(P9:P11)</f>
        <v>100</v>
      </c>
      <c r="Q12" s="8">
        <f>MIN(B12:O12)</f>
        <v>99.999999999999986</v>
      </c>
      <c r="R12" s="24">
        <f t="shared" si="53"/>
        <v>100.00000000000003</v>
      </c>
      <c r="S12" s="8"/>
      <c r="T12" s="12">
        <v>100.00000000000001</v>
      </c>
      <c r="U12" s="8"/>
      <c r="V12" s="6"/>
      <c r="W12" s="13">
        <f>AVERAGE(C12,E12:I12,K12,M12)</f>
        <v>100</v>
      </c>
      <c r="X12" s="4">
        <f>MIN(C12,E12:I12,K12,M12)</f>
        <v>100</v>
      </c>
      <c r="Y12" s="4">
        <f>MAX(C12,E12:I12,K12,M12)</f>
        <v>100.00000000000001</v>
      </c>
      <c r="Z12" s="8"/>
      <c r="AA12" s="6" t="s">
        <v>22</v>
      </c>
      <c r="AB12" s="9" t="s">
        <v>5</v>
      </c>
      <c r="AC12" s="9" t="s">
        <v>6</v>
      </c>
      <c r="AD12" s="9" t="s">
        <v>7</v>
      </c>
      <c r="AE12" s="9" t="s">
        <v>8</v>
      </c>
      <c r="AF12" s="9" t="s">
        <v>9</v>
      </c>
      <c r="AG12" s="9" t="s">
        <v>10</v>
      </c>
      <c r="AH12" s="9" t="s">
        <v>11</v>
      </c>
      <c r="AI12" s="9" t="s">
        <v>12</v>
      </c>
      <c r="AJ12" s="9" t="s">
        <v>13</v>
      </c>
      <c r="AK12" s="9" t="s">
        <v>14</v>
      </c>
      <c r="AL12" s="14" t="s">
        <v>15</v>
      </c>
      <c r="AM12" s="14" t="s">
        <v>16</v>
      </c>
      <c r="AN12" s="14" t="s">
        <v>17</v>
      </c>
      <c r="AO12" s="14" t="s">
        <v>18</v>
      </c>
      <c r="AP12" s="6" t="s">
        <v>24</v>
      </c>
      <c r="AQ12" s="2" t="s">
        <v>25</v>
      </c>
      <c r="AR12" s="6" t="s">
        <v>26</v>
      </c>
      <c r="AS12" s="6" t="s">
        <v>32</v>
      </c>
      <c r="AT12" s="6" t="s">
        <v>28</v>
      </c>
      <c r="AU12" s="6" t="s">
        <v>29</v>
      </c>
      <c r="AV12" s="2" t="s">
        <v>30</v>
      </c>
      <c r="AW12" s="6" t="s">
        <v>33</v>
      </c>
      <c r="AX12" s="19"/>
      <c r="AZ12" s="16"/>
      <c r="BA12" s="16"/>
      <c r="BB12" s="16"/>
      <c r="BC12" s="16"/>
      <c r="BD12" s="16"/>
      <c r="BF12" s="16"/>
      <c r="BG12" s="16"/>
      <c r="BH12" s="16"/>
      <c r="BI12" s="16"/>
      <c r="BJ12" s="16"/>
    </row>
    <row r="13" spans="1:62" x14ac:dyDescent="0.3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29"/>
      <c r="Q13" s="3"/>
      <c r="R13" s="30"/>
      <c r="S13" s="8"/>
      <c r="T13" s="8"/>
      <c r="U13" s="8"/>
      <c r="V13" s="6"/>
      <c r="W13" s="8"/>
      <c r="X13" s="8"/>
      <c r="Y13" s="8"/>
      <c r="Z13" s="8"/>
      <c r="AA13" s="6" t="s">
        <v>4</v>
      </c>
      <c r="AB13" s="13">
        <f>AB2/AB$7*100</f>
        <v>38.651848400261784</v>
      </c>
      <c r="AC13" s="13">
        <f t="shared" ref="AC13:AO13" si="57">AC2/AC$7*100</f>
        <v>39.381463933123619</v>
      </c>
      <c r="AD13" s="13">
        <f t="shared" si="57"/>
        <v>35.447299497491699</v>
      </c>
      <c r="AE13" s="13">
        <f t="shared" si="57"/>
        <v>35.115381260880206</v>
      </c>
      <c r="AF13" s="13">
        <f t="shared" si="57"/>
        <v>32.672702865787556</v>
      </c>
      <c r="AG13" s="13">
        <f t="shared" si="57"/>
        <v>33.220629875568278</v>
      </c>
      <c r="AH13" s="13">
        <f t="shared" si="57"/>
        <v>31.391365373767798</v>
      </c>
      <c r="AI13" s="13">
        <f t="shared" si="57"/>
        <v>31.228401365205539</v>
      </c>
      <c r="AJ13" s="13">
        <f t="shared" si="57"/>
        <v>31.652844289635411</v>
      </c>
      <c r="AK13" s="13">
        <f t="shared" si="57"/>
        <v>35.409478749019868</v>
      </c>
      <c r="AL13" s="13">
        <f t="shared" si="57"/>
        <v>32.51719574735553</v>
      </c>
      <c r="AM13" s="13">
        <f t="shared" si="57"/>
        <v>31.863346657569497</v>
      </c>
      <c r="AN13" s="13">
        <f t="shared" si="57"/>
        <v>29.934873716988264</v>
      </c>
      <c r="AO13" s="13">
        <f t="shared" si="57"/>
        <v>34.330638252078231</v>
      </c>
      <c r="AP13" s="8">
        <f>AVERAGE(AB13:AO13)</f>
        <v>33.772676427480945</v>
      </c>
      <c r="AQ13" s="8">
        <f t="shared" ref="AQ13" si="58">MIN(AB13:AO13)</f>
        <v>29.934873716988264</v>
      </c>
      <c r="AR13" s="8">
        <f>MAX(AB13:AO13)</f>
        <v>39.381463933123619</v>
      </c>
      <c r="AS13" s="8">
        <f t="shared" ref="AS13" si="59">STDEV(AB13:AO13)</f>
        <v>2.7868557325398733</v>
      </c>
      <c r="AT13" s="8">
        <f t="shared" ref="AT13" si="60">AVERAGE(AC13,AE13:AI13,AK13,AM13)</f>
        <v>33.78534626011529</v>
      </c>
      <c r="AU13" s="24">
        <f t="shared" ref="AU13" si="61">MIN(AC13,AE13:AI13,AK13,AM13)</f>
        <v>31.228401365205539</v>
      </c>
      <c r="AV13" s="24">
        <f t="shared" ref="AV13" si="62">MAX(AC13,AE13:AI13,AK13,AM13)</f>
        <v>39.381463933123619</v>
      </c>
      <c r="AW13" s="8">
        <f t="shared" ref="AW13" si="63">STDEV(AC13,AE13:AI13,AK13,AM13)</f>
        <v>2.7579341783515274</v>
      </c>
      <c r="AX13" s="13"/>
      <c r="AZ13" s="16"/>
      <c r="BA13" s="16"/>
      <c r="BB13" s="16"/>
      <c r="BC13" s="16"/>
      <c r="BD13" s="16"/>
      <c r="BF13" s="16"/>
      <c r="BG13" s="16"/>
      <c r="BH13" s="16"/>
      <c r="BI13" s="16"/>
      <c r="BJ13" s="16"/>
    </row>
    <row r="14" spans="1:62" x14ac:dyDescent="0.35">
      <c r="A14" s="25" t="s">
        <v>34</v>
      </c>
      <c r="B14" s="9" t="s">
        <v>5</v>
      </c>
      <c r="C14" s="9" t="s">
        <v>6</v>
      </c>
      <c r="D14" s="9" t="s">
        <v>7</v>
      </c>
      <c r="E14" s="9" t="s">
        <v>8</v>
      </c>
      <c r="F14" s="9" t="s">
        <v>9</v>
      </c>
      <c r="G14" s="9" t="s">
        <v>10</v>
      </c>
      <c r="H14" s="9" t="s">
        <v>11</v>
      </c>
      <c r="I14" s="9" t="s">
        <v>12</v>
      </c>
      <c r="J14" s="9" t="s">
        <v>13</v>
      </c>
      <c r="K14" s="9" t="s">
        <v>14</v>
      </c>
      <c r="L14" s="14" t="s">
        <v>15</v>
      </c>
      <c r="M14" s="14" t="s">
        <v>16</v>
      </c>
      <c r="N14" s="14" t="s">
        <v>17</v>
      </c>
      <c r="O14" s="14" t="s">
        <v>18</v>
      </c>
      <c r="P14" s="2" t="s">
        <v>24</v>
      </c>
      <c r="Q14" s="2" t="s">
        <v>25</v>
      </c>
      <c r="R14" s="2" t="s">
        <v>26</v>
      </c>
      <c r="S14" s="2" t="s">
        <v>39</v>
      </c>
      <c r="T14" s="2"/>
      <c r="U14" s="2"/>
      <c r="V14" s="6" t="s">
        <v>20</v>
      </c>
      <c r="W14" s="2" t="s">
        <v>28</v>
      </c>
      <c r="X14" s="2" t="s">
        <v>29</v>
      </c>
      <c r="Y14" s="2" t="s">
        <v>30</v>
      </c>
      <c r="Z14" s="6" t="s">
        <v>40</v>
      </c>
      <c r="AA14" s="6" t="s">
        <v>3</v>
      </c>
      <c r="AB14" s="13">
        <f t="shared" ref="AB14:AB17" si="64">AB3/AB$7*100</f>
        <v>5.4354006571456503</v>
      </c>
      <c r="AC14" s="13">
        <f t="shared" ref="AC14:AO14" si="65">AC3/AC$7*100</f>
        <v>6.5621841262874607</v>
      </c>
      <c r="AD14" s="13">
        <f t="shared" si="65"/>
        <v>9.7892450465302474</v>
      </c>
      <c r="AE14" s="13">
        <f t="shared" si="65"/>
        <v>11.177399062938713</v>
      </c>
      <c r="AF14" s="13">
        <f t="shared" si="65"/>
        <v>12.515810785967277</v>
      </c>
      <c r="AG14" s="13">
        <f t="shared" si="65"/>
        <v>12.150797426976531</v>
      </c>
      <c r="AH14" s="13">
        <f t="shared" si="65"/>
        <v>10.800049149435905</v>
      </c>
      <c r="AI14" s="13">
        <f t="shared" si="65"/>
        <v>13.663418918532443</v>
      </c>
      <c r="AJ14" s="13">
        <f t="shared" si="65"/>
        <v>10.595284713326729</v>
      </c>
      <c r="AK14" s="13">
        <f t="shared" si="65"/>
        <v>9.0150556529711601</v>
      </c>
      <c r="AL14" s="13">
        <f t="shared" si="65"/>
        <v>11.894951650182545</v>
      </c>
      <c r="AM14" s="13">
        <f t="shared" si="65"/>
        <v>9.4533074720785741</v>
      </c>
      <c r="AN14" s="13">
        <f t="shared" si="65"/>
        <v>13.816752439141618</v>
      </c>
      <c r="AO14" s="13">
        <f t="shared" si="65"/>
        <v>9.1229181393763419</v>
      </c>
      <c r="AP14" s="8">
        <f t="shared" ref="AP14:AP17" si="66">AVERAGE(AB14:AO14)</f>
        <v>10.428041088635085</v>
      </c>
      <c r="AQ14" s="8">
        <f t="shared" ref="AQ14:AQ17" si="67">MIN(AB14:AO14)</f>
        <v>5.4354006571456503</v>
      </c>
      <c r="AR14" s="8">
        <f t="shared" ref="AR14:AR17" si="68">MAX(AB14:AO14)</f>
        <v>13.816752439141618</v>
      </c>
      <c r="AS14" s="8">
        <f t="shared" ref="AS14:AS17" si="69">STDEV(AB14:AO14)</f>
        <v>2.4351082540836004</v>
      </c>
      <c r="AT14" s="8">
        <f t="shared" ref="AT14:AT17" si="70">AVERAGE(AC14,AE14:AI14,AK14,AM14)</f>
        <v>10.667252824398508</v>
      </c>
      <c r="AU14" s="24">
        <f t="shared" ref="AU14:AU17" si="71">MIN(AC14,AE14:AI14,AK14,AM14)</f>
        <v>6.5621841262874607</v>
      </c>
      <c r="AV14" s="24">
        <f t="shared" ref="AV14:AV17" si="72">MAX(AC14,AE14:AI14,AK14,AM14)</f>
        <v>13.663418918532443</v>
      </c>
      <c r="AW14" s="8">
        <f t="shared" ref="AW14:AW17" si="73">STDEV(AC14,AE14:AI14,AK14,AM14)</f>
        <v>2.2655171048097325</v>
      </c>
      <c r="AX14" s="13"/>
      <c r="AZ14" s="16"/>
      <c r="BA14" s="16"/>
      <c r="BB14" s="16"/>
      <c r="BC14" s="16"/>
      <c r="BD14" s="16"/>
      <c r="BF14" s="16"/>
      <c r="BG14" s="16"/>
      <c r="BH14" s="16"/>
      <c r="BI14" s="16"/>
      <c r="BJ14" s="16"/>
    </row>
    <row r="15" spans="1:62" x14ac:dyDescent="0.35">
      <c r="A15" s="6">
        <v>1</v>
      </c>
      <c r="B15" s="21">
        <f>B2/86400</f>
        <v>1.0479943520833333E-4</v>
      </c>
      <c r="C15" s="21">
        <f t="shared" ref="C15:R18" si="74">C2/86400</f>
        <v>1.0962826488425926E-4</v>
      </c>
      <c r="D15" s="21">
        <f t="shared" si="74"/>
        <v>1.1101452925925928E-4</v>
      </c>
      <c r="E15" s="21">
        <f t="shared" si="74"/>
        <v>1.0168230872685186E-4</v>
      </c>
      <c r="F15" s="21">
        <f t="shared" si="74"/>
        <v>1.1607877718749999E-4</v>
      </c>
      <c r="G15" s="21">
        <f t="shared" si="74"/>
        <v>1.1808783697916669E-4</v>
      </c>
      <c r="H15" s="21">
        <f t="shared" si="74"/>
        <v>1.0634290753472222E-4</v>
      </c>
      <c r="I15" s="21">
        <f t="shared" si="74"/>
        <v>1.2157659359953704E-4</v>
      </c>
      <c r="J15" s="21">
        <f t="shared" si="74"/>
        <v>1.013689426388889E-4</v>
      </c>
      <c r="K15" s="21">
        <f t="shared" si="74"/>
        <v>8.9010665983796285E-5</v>
      </c>
      <c r="L15" s="21">
        <f t="shared" si="74"/>
        <v>8.3849048877314823E-5</v>
      </c>
      <c r="M15" s="21">
        <f t="shared" si="74"/>
        <v>8.765432098379629E-5</v>
      </c>
      <c r="N15" s="21">
        <f t="shared" si="74"/>
        <v>8.6058620983796281E-5</v>
      </c>
      <c r="O15" s="21">
        <f t="shared" si="74"/>
        <v>9.7946586041666665E-5</v>
      </c>
      <c r="P15" s="21">
        <f t="shared" si="74"/>
        <v>1.0250705992063493E-4</v>
      </c>
      <c r="Q15" s="21">
        <f t="shared" si="74"/>
        <v>8.3849048877314823E-5</v>
      </c>
      <c r="R15" s="21">
        <f t="shared" si="74"/>
        <v>1.2157659359953704E-4</v>
      </c>
      <c r="S15" s="8">
        <f>S2</f>
        <v>12.032952767077838</v>
      </c>
      <c r="T15" s="17"/>
      <c r="U15" s="17"/>
      <c r="V15" s="6">
        <v>1</v>
      </c>
      <c r="W15" s="21">
        <f>W2/86400</f>
        <v>1.0625770948495371E-4</v>
      </c>
      <c r="X15" s="21">
        <f t="shared" ref="X15:Y15" si="75">X2/86400</f>
        <v>8.765432098379629E-5</v>
      </c>
      <c r="Y15" s="21">
        <f t="shared" si="75"/>
        <v>1.2157659359953704E-4</v>
      </c>
      <c r="Z15" s="8">
        <f>Z2</f>
        <v>12.046406719237417</v>
      </c>
      <c r="AA15" s="6" t="s">
        <v>0</v>
      </c>
      <c r="AB15" s="13">
        <f t="shared" si="64"/>
        <v>29.165677591786089</v>
      </c>
      <c r="AC15" s="13">
        <f t="shared" ref="AC15:AO15" si="76">AC4/AC$7*100</f>
        <v>28.240203525075565</v>
      </c>
      <c r="AD15" s="13">
        <f t="shared" si="76"/>
        <v>29.744178761668671</v>
      </c>
      <c r="AE15" s="13">
        <f t="shared" si="76"/>
        <v>28.656229200367171</v>
      </c>
      <c r="AF15" s="13">
        <f t="shared" si="76"/>
        <v>29.699150559841726</v>
      </c>
      <c r="AG15" s="13">
        <f t="shared" si="76"/>
        <v>23.791152060041437</v>
      </c>
      <c r="AH15" s="13">
        <f t="shared" si="76"/>
        <v>27.775244020986133</v>
      </c>
      <c r="AI15" s="13">
        <f t="shared" si="76"/>
        <v>29.875936868022745</v>
      </c>
      <c r="AJ15" s="13">
        <f t="shared" si="76"/>
        <v>28.425605273678222</v>
      </c>
      <c r="AK15" s="13">
        <f t="shared" si="76"/>
        <v>29.367306147781008</v>
      </c>
      <c r="AL15" s="13">
        <f t="shared" si="76"/>
        <v>27.722265781352721</v>
      </c>
      <c r="AM15" s="13">
        <f t="shared" si="76"/>
        <v>27.492973356828358</v>
      </c>
      <c r="AN15" s="13">
        <f t="shared" si="76"/>
        <v>27.684741284447085</v>
      </c>
      <c r="AO15" s="13">
        <f t="shared" si="76"/>
        <v>29.559596110567355</v>
      </c>
      <c r="AP15" s="8">
        <f t="shared" si="66"/>
        <v>28.371447181603166</v>
      </c>
      <c r="AQ15" s="8">
        <f t="shared" si="67"/>
        <v>23.791152060041437</v>
      </c>
      <c r="AR15" s="8">
        <f t="shared" si="68"/>
        <v>29.875936868022745</v>
      </c>
      <c r="AS15" s="8">
        <f t="shared" si="69"/>
        <v>1.5700428831651185</v>
      </c>
      <c r="AT15" s="8">
        <f t="shared" si="70"/>
        <v>28.112274467368017</v>
      </c>
      <c r="AU15" s="24">
        <f t="shared" si="71"/>
        <v>23.791152060041437</v>
      </c>
      <c r="AV15" s="24">
        <f t="shared" si="72"/>
        <v>29.875936868022745</v>
      </c>
      <c r="AW15" s="8">
        <f t="shared" si="73"/>
        <v>1.9524804793957458</v>
      </c>
      <c r="AX15" s="13"/>
      <c r="AZ15" s="16"/>
      <c r="BA15" s="16"/>
      <c r="BB15" s="16"/>
      <c r="BC15" s="16"/>
      <c r="BD15" s="16"/>
      <c r="BF15" s="16"/>
      <c r="BG15" s="16"/>
      <c r="BH15" s="16"/>
      <c r="BI15" s="16"/>
      <c r="BJ15" s="16"/>
    </row>
    <row r="16" spans="1:62" x14ac:dyDescent="0.35">
      <c r="A16" s="6">
        <v>2</v>
      </c>
      <c r="B16" s="21">
        <f t="shared" ref="B16:O17" si="77">B3/86400</f>
        <v>1.0332524984953705E-4</v>
      </c>
      <c r="C16" s="21">
        <f t="shared" si="77"/>
        <v>9.6982867222222203E-5</v>
      </c>
      <c r="D16" s="21">
        <f t="shared" si="77"/>
        <v>1.0859788359953705E-4</v>
      </c>
      <c r="E16" s="21">
        <f t="shared" si="77"/>
        <v>9.3738452164351848E-5</v>
      </c>
      <c r="F16" s="21">
        <f t="shared" si="77"/>
        <v>1.0450890232638888E-4</v>
      </c>
      <c r="G16" s="21">
        <f t="shared" si="77"/>
        <v>1.0230142983796297E-4</v>
      </c>
      <c r="H16" s="21">
        <f t="shared" si="77"/>
        <v>1.0683631476851851E-4</v>
      </c>
      <c r="I16" s="21">
        <f t="shared" si="77"/>
        <v>1.1456968590277779E-4</v>
      </c>
      <c r="J16" s="21">
        <f t="shared" si="77"/>
        <v>1.061476442361111E-4</v>
      </c>
      <c r="K16" s="21">
        <f t="shared" si="77"/>
        <v>7.9501553715277795E-5</v>
      </c>
      <c r="L16" s="21">
        <f t="shared" si="77"/>
        <v>7.335600907407406E-5</v>
      </c>
      <c r="M16" s="21">
        <f t="shared" si="77"/>
        <v>7.9213907789351857E-5</v>
      </c>
      <c r="N16" s="21">
        <f t="shared" si="77"/>
        <v>7.8793986724537068E-5</v>
      </c>
      <c r="O16" s="21">
        <f t="shared" si="77"/>
        <v>9.9701856053240745E-5</v>
      </c>
      <c r="P16" s="21">
        <f t="shared" si="74"/>
        <v>9.6255410233134916E-5</v>
      </c>
      <c r="Q16" s="21">
        <f t="shared" si="74"/>
        <v>7.335600907407406E-5</v>
      </c>
      <c r="R16" s="21">
        <f t="shared" si="74"/>
        <v>1.1456968590277779E-4</v>
      </c>
      <c r="S16" s="8">
        <f t="shared" ref="S16:S18" si="78">S3</f>
        <v>13.732357624902845</v>
      </c>
      <c r="T16" s="17"/>
      <c r="U16" s="17"/>
      <c r="V16" s="6">
        <v>2</v>
      </c>
      <c r="W16" s="21">
        <f t="shared" ref="W16:Y18" si="79">W3/86400</f>
        <v>9.7206639215856493E-5</v>
      </c>
      <c r="X16" s="21">
        <f t="shared" si="79"/>
        <v>7.9213907789351857E-5</v>
      </c>
      <c r="Y16" s="21">
        <f t="shared" si="79"/>
        <v>1.1456968590277779E-4</v>
      </c>
      <c r="Z16" s="8">
        <f t="shared" ref="Z16:Z18" si="80">Z3</f>
        <v>13.028697341299484</v>
      </c>
      <c r="AA16" s="6" t="s">
        <v>1</v>
      </c>
      <c r="AB16" s="13">
        <f t="shared" si="64"/>
        <v>14.301408036869704</v>
      </c>
      <c r="AC16" s="13">
        <f t="shared" ref="AC16:AO16" si="81">AC5/AC$7*100</f>
        <v>12.403938057887139</v>
      </c>
      <c r="AD16" s="13">
        <f t="shared" si="81"/>
        <v>14.507623516970716</v>
      </c>
      <c r="AE16" s="13">
        <f t="shared" si="81"/>
        <v>14.019961262578256</v>
      </c>
      <c r="AF16" s="13">
        <f t="shared" si="81"/>
        <v>10.98530592678719</v>
      </c>
      <c r="AG16" s="13">
        <f t="shared" si="81"/>
        <v>15.514859512161383</v>
      </c>
      <c r="AH16" s="13">
        <f t="shared" si="81"/>
        <v>14.611929200305157</v>
      </c>
      <c r="AI16" s="13">
        <f t="shared" si="81"/>
        <v>12.428602165643643</v>
      </c>
      <c r="AJ16" s="13">
        <f t="shared" si="81"/>
        <v>15.814171232852257</v>
      </c>
      <c r="AK16" s="13">
        <f t="shared" si="81"/>
        <v>10.311303926645769</v>
      </c>
      <c r="AL16" s="13">
        <f t="shared" si="81"/>
        <v>11.132055539092626</v>
      </c>
      <c r="AM16" s="13">
        <f t="shared" si="81"/>
        <v>9.8452159492698836</v>
      </c>
      <c r="AN16" s="13">
        <f t="shared" si="81"/>
        <v>12.373593500769847</v>
      </c>
      <c r="AO16" s="13">
        <f t="shared" si="81"/>
        <v>14.672677819829477</v>
      </c>
      <c r="AP16" s="8">
        <f t="shared" si="66"/>
        <v>13.06590326054736</v>
      </c>
      <c r="AQ16" s="8">
        <f t="shared" si="67"/>
        <v>9.8452159492698836</v>
      </c>
      <c r="AR16" s="8">
        <f t="shared" si="68"/>
        <v>15.814171232852257</v>
      </c>
      <c r="AS16" s="8">
        <f t="shared" si="69"/>
        <v>1.9688044053136873</v>
      </c>
      <c r="AT16" s="8">
        <f t="shared" si="70"/>
        <v>12.515139500159801</v>
      </c>
      <c r="AU16" s="24">
        <f t="shared" si="71"/>
        <v>9.8452159492698836</v>
      </c>
      <c r="AV16" s="24">
        <f t="shared" si="72"/>
        <v>15.514859512161383</v>
      </c>
      <c r="AW16" s="8">
        <f t="shared" si="73"/>
        <v>2.070367944166172</v>
      </c>
      <c r="AX16" s="13"/>
      <c r="AZ16" s="16"/>
      <c r="BA16" s="16"/>
      <c r="BB16" s="16"/>
      <c r="BC16" s="16"/>
      <c r="BD16" s="16"/>
      <c r="BF16" s="16"/>
      <c r="BG16" s="16"/>
      <c r="BH16" s="16"/>
      <c r="BI16" s="16"/>
      <c r="BJ16" s="16"/>
    </row>
    <row r="17" spans="1:62" x14ac:dyDescent="0.35">
      <c r="A17" s="6">
        <v>3</v>
      </c>
      <c r="B17" s="21">
        <f t="shared" si="77"/>
        <v>2.9584488113425923E-5</v>
      </c>
      <c r="C17" s="21">
        <f t="shared" si="77"/>
        <v>3.2003495844907436E-5</v>
      </c>
      <c r="D17" s="21">
        <f t="shared" si="77"/>
        <v>2.5796537754629619E-5</v>
      </c>
      <c r="E17" s="21">
        <f t="shared" si="77"/>
        <v>2.4229707314814799E-5</v>
      </c>
      <c r="F17" s="21">
        <f t="shared" si="77"/>
        <v>3.6289052662037042E-5</v>
      </c>
      <c r="G17" s="21">
        <f t="shared" si="77"/>
        <v>3.9879902569444438E-5</v>
      </c>
      <c r="H17" s="21">
        <f t="shared" si="77"/>
        <v>3.8869467546296306E-5</v>
      </c>
      <c r="I17" s="21">
        <f t="shared" si="77"/>
        <v>3.4674981099537014E-5</v>
      </c>
      <c r="J17" s="21">
        <f t="shared" si="77"/>
        <v>3.2420529942129646E-5</v>
      </c>
      <c r="K17" s="21">
        <f t="shared" si="77"/>
        <v>3.1851536909722218E-5</v>
      </c>
      <c r="L17" s="21">
        <f t="shared" si="77"/>
        <v>3.1592498101851843E-5</v>
      </c>
      <c r="M17" s="21">
        <f t="shared" si="77"/>
        <v>4.5284286550925914E-5</v>
      </c>
      <c r="N17" s="21">
        <f t="shared" si="77"/>
        <v>3.1845500555555539E-5</v>
      </c>
      <c r="O17" s="21">
        <f t="shared" si="77"/>
        <v>2.7756781724537011E-5</v>
      </c>
      <c r="P17" s="21">
        <f t="shared" si="74"/>
        <v>3.3005626192129616E-5</v>
      </c>
      <c r="Q17" s="21">
        <f t="shared" si="74"/>
        <v>2.4229707314814799E-5</v>
      </c>
      <c r="R17" s="21">
        <f t="shared" si="74"/>
        <v>4.5284286550925914E-5</v>
      </c>
      <c r="S17" s="8">
        <f t="shared" si="78"/>
        <v>17.22612204777019</v>
      </c>
      <c r="T17" s="17"/>
      <c r="U17" s="17"/>
      <c r="V17" s="6">
        <v>3</v>
      </c>
      <c r="W17" s="21">
        <f t="shared" si="79"/>
        <v>3.5385303812210647E-5</v>
      </c>
      <c r="X17" s="21">
        <f t="shared" si="79"/>
        <v>2.4229707314814799E-5</v>
      </c>
      <c r="Y17" s="21">
        <f t="shared" si="79"/>
        <v>4.5284286550925914E-5</v>
      </c>
      <c r="Z17" s="8">
        <f t="shared" si="80"/>
        <v>17.874144355513501</v>
      </c>
      <c r="AA17" s="6">
        <v>3</v>
      </c>
      <c r="AB17" s="13">
        <f t="shared" si="64"/>
        <v>12.445665313936773</v>
      </c>
      <c r="AC17" s="13">
        <f t="shared" ref="AC17:AO17" si="82">AC6/AC$7*100</f>
        <v>13.412210357626211</v>
      </c>
      <c r="AD17" s="13">
        <f t="shared" si="82"/>
        <v>10.511653177338646</v>
      </c>
      <c r="AE17" s="13">
        <f t="shared" si="82"/>
        <v>11.031029213235657</v>
      </c>
      <c r="AF17" s="13">
        <f t="shared" si="82"/>
        <v>14.127029861616244</v>
      </c>
      <c r="AG17" s="13">
        <f t="shared" si="82"/>
        <v>15.322561125252369</v>
      </c>
      <c r="AH17" s="13">
        <f t="shared" si="82"/>
        <v>15.421412255505007</v>
      </c>
      <c r="AI17" s="13">
        <f t="shared" si="82"/>
        <v>12.803640682595624</v>
      </c>
      <c r="AJ17" s="13">
        <f t="shared" si="82"/>
        <v>13.512094490507387</v>
      </c>
      <c r="AK17" s="13">
        <f t="shared" si="82"/>
        <v>15.896855523582195</v>
      </c>
      <c r="AL17" s="13">
        <f t="shared" si="82"/>
        <v>16.733531282016592</v>
      </c>
      <c r="AM17" s="13">
        <f t="shared" si="82"/>
        <v>21.345156564253692</v>
      </c>
      <c r="AN17" s="13">
        <f t="shared" si="82"/>
        <v>16.190039058653184</v>
      </c>
      <c r="AO17" s="13">
        <f t="shared" si="82"/>
        <v>12.3141696781486</v>
      </c>
      <c r="AP17" s="8">
        <f t="shared" si="66"/>
        <v>14.361932041733441</v>
      </c>
      <c r="AQ17" s="8">
        <f t="shared" si="67"/>
        <v>10.511653177338646</v>
      </c>
      <c r="AR17" s="8">
        <f t="shared" si="68"/>
        <v>21.345156564253692</v>
      </c>
      <c r="AS17" s="8">
        <f t="shared" si="69"/>
        <v>2.7738586786634727</v>
      </c>
      <c r="AT17" s="8">
        <f t="shared" si="70"/>
        <v>14.919986947958375</v>
      </c>
      <c r="AU17" s="24">
        <f t="shared" si="71"/>
        <v>11.031029213235657</v>
      </c>
      <c r="AV17" s="24">
        <f t="shared" si="72"/>
        <v>21.345156564253692</v>
      </c>
      <c r="AW17" s="8">
        <f t="shared" si="73"/>
        <v>3.0508934308303481</v>
      </c>
      <c r="AX17" s="13"/>
      <c r="AZ17" s="16"/>
      <c r="BA17" s="16"/>
      <c r="BB17" s="16"/>
      <c r="BC17" s="16"/>
      <c r="BD17" s="16"/>
      <c r="BF17" s="16"/>
      <c r="BG17" s="16"/>
      <c r="BH17" s="16"/>
      <c r="BI17" s="16"/>
      <c r="BJ17" s="16"/>
    </row>
    <row r="18" spans="1:62" x14ac:dyDescent="0.35">
      <c r="B18" s="9">
        <f>B5/86400</f>
        <v>2.377091731712963E-4</v>
      </c>
      <c r="C18" s="9">
        <f t="shared" ref="C18:O18" si="83">C5/86400</f>
        <v>2.3861462795138892E-4</v>
      </c>
      <c r="D18" s="9">
        <f t="shared" si="83"/>
        <v>2.4540895061342594E-4</v>
      </c>
      <c r="E18" s="9">
        <f t="shared" si="83"/>
        <v>2.1965046820601847E-4</v>
      </c>
      <c r="F18" s="9">
        <f t="shared" si="83"/>
        <v>2.5687673217592591E-4</v>
      </c>
      <c r="G18" s="9">
        <f t="shared" si="83"/>
        <v>2.6026916938657409E-4</v>
      </c>
      <c r="H18" s="9">
        <f t="shared" si="83"/>
        <v>2.5204868984953703E-4</v>
      </c>
      <c r="I18" s="9">
        <f t="shared" si="83"/>
        <v>2.7082126060185187E-4</v>
      </c>
      <c r="J18" s="9">
        <f t="shared" si="83"/>
        <v>2.3993711681712961E-4</v>
      </c>
      <c r="K18" s="9">
        <f t="shared" si="83"/>
        <v>2.0036375660879629E-4</v>
      </c>
      <c r="L18" s="9">
        <f t="shared" si="83"/>
        <v>1.8879755605324071E-4</v>
      </c>
      <c r="M18" s="9">
        <f t="shared" si="83"/>
        <v>2.1215251532407406E-4</v>
      </c>
      <c r="N18" s="9">
        <f t="shared" si="83"/>
        <v>1.9669810826388888E-4</v>
      </c>
      <c r="O18" s="9">
        <f t="shared" si="83"/>
        <v>2.2540522381944442E-4</v>
      </c>
      <c r="P18" s="9">
        <f t="shared" si="74"/>
        <v>2.3176809634589947E-4</v>
      </c>
      <c r="Q18" s="9">
        <f t="shared" si="74"/>
        <v>1.8879755605324071E-4</v>
      </c>
      <c r="R18" s="9">
        <f t="shared" si="74"/>
        <v>2.7082126060185187E-4</v>
      </c>
      <c r="S18" s="8">
        <f t="shared" si="78"/>
        <v>10.934245835267909</v>
      </c>
      <c r="T18" s="11"/>
      <c r="U18" s="11"/>
      <c r="V18" s="6" t="s">
        <v>21</v>
      </c>
      <c r="W18" s="9">
        <f t="shared" si="79"/>
        <v>2.3884965251302082E-4</v>
      </c>
      <c r="X18" s="9">
        <f t="shared" si="79"/>
        <v>2.0036375660879629E-4</v>
      </c>
      <c r="Y18" s="9">
        <f t="shared" si="79"/>
        <v>2.7082126060185187E-4</v>
      </c>
      <c r="Z18" s="8">
        <f t="shared" si="80"/>
        <v>10.665594312637031</v>
      </c>
      <c r="AA18" s="18" t="s">
        <v>21</v>
      </c>
      <c r="AB18" s="15">
        <f>SUM(AB13:AB17)</f>
        <v>100</v>
      </c>
      <c r="AC18" s="15">
        <f t="shared" ref="AC18:AN18" si="84">SUM(AC13:AC17)</f>
        <v>100</v>
      </c>
      <c r="AD18" s="15">
        <f t="shared" si="84"/>
        <v>99.999999999999972</v>
      </c>
      <c r="AE18" s="15">
        <f t="shared" si="84"/>
        <v>100</v>
      </c>
      <c r="AF18" s="15">
        <f t="shared" si="84"/>
        <v>100</v>
      </c>
      <c r="AG18" s="15">
        <f t="shared" si="84"/>
        <v>99.999999999999986</v>
      </c>
      <c r="AH18" s="15">
        <f t="shared" si="84"/>
        <v>100</v>
      </c>
      <c r="AI18" s="15">
        <f t="shared" si="84"/>
        <v>100</v>
      </c>
      <c r="AJ18" s="15">
        <f t="shared" si="84"/>
        <v>100</v>
      </c>
      <c r="AK18" s="15">
        <f t="shared" si="84"/>
        <v>99.999999999999986</v>
      </c>
      <c r="AL18" s="15">
        <f t="shared" si="84"/>
        <v>100.00000000000003</v>
      </c>
      <c r="AM18" s="15">
        <f t="shared" si="84"/>
        <v>100</v>
      </c>
      <c r="AN18" s="15">
        <f t="shared" si="84"/>
        <v>99.999999999999986</v>
      </c>
      <c r="AO18" s="15">
        <f>SUM(AO13:AO17)</f>
        <v>100</v>
      </c>
      <c r="AP18" s="15">
        <f>SUM(AP13:AP17)</f>
        <v>99.999999999999986</v>
      </c>
      <c r="AS18" s="13"/>
      <c r="AT18" s="13"/>
      <c r="AU18" s="13"/>
      <c r="AV18" s="13"/>
      <c r="AW18" s="14"/>
      <c r="AX18" s="13"/>
      <c r="AZ18" s="16"/>
      <c r="BA18" s="16"/>
      <c r="BB18" s="16"/>
      <c r="BC18" s="16"/>
      <c r="BD18" s="16"/>
      <c r="BF18" s="16"/>
      <c r="BG18" s="16"/>
      <c r="BH18" s="16"/>
      <c r="BI18" s="16"/>
      <c r="BJ18" s="16"/>
    </row>
    <row r="19" spans="1:62" x14ac:dyDescent="0.3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  <c r="Q19" s="11"/>
      <c r="R19" s="11"/>
      <c r="S19" s="11"/>
      <c r="T19" s="11"/>
      <c r="U19" s="11"/>
      <c r="V19" s="11"/>
      <c r="W19" s="11"/>
      <c r="X19" s="11"/>
      <c r="Y19" s="11"/>
      <c r="AQ19" s="20"/>
      <c r="AR19" s="20"/>
      <c r="AS19" s="13"/>
      <c r="AT19" s="13"/>
      <c r="AU19" s="13"/>
      <c r="AV19" s="13"/>
      <c r="AW19" s="13"/>
      <c r="AX19" s="13"/>
      <c r="AZ19" s="16"/>
    </row>
    <row r="20" spans="1:62" x14ac:dyDescent="0.35">
      <c r="A20" s="25" t="s">
        <v>35</v>
      </c>
      <c r="C20" s="9" t="s">
        <v>6</v>
      </c>
      <c r="D20" s="9"/>
      <c r="E20" s="9" t="s">
        <v>8</v>
      </c>
      <c r="F20" s="9" t="s">
        <v>9</v>
      </c>
      <c r="G20" s="23" t="s">
        <v>10</v>
      </c>
      <c r="H20" s="9" t="s">
        <v>11</v>
      </c>
      <c r="I20" s="9" t="s">
        <v>12</v>
      </c>
      <c r="J20" s="9"/>
      <c r="K20" s="9" t="s">
        <v>14</v>
      </c>
      <c r="L20" s="14"/>
      <c r="M20" s="14" t="s">
        <v>16</v>
      </c>
      <c r="Q20" s="11"/>
      <c r="R20" s="11"/>
      <c r="S20" s="22"/>
      <c r="T20" s="22"/>
      <c r="U20" s="22"/>
      <c r="V20" s="22"/>
      <c r="W20" s="22"/>
      <c r="X20" s="22"/>
      <c r="Y20" s="22"/>
      <c r="AQ20" s="20"/>
      <c r="AR20" s="20"/>
      <c r="AS20" s="13"/>
      <c r="AT20" s="13"/>
      <c r="AU20" s="13"/>
      <c r="AV20" s="13"/>
      <c r="AW20" s="13"/>
      <c r="AX20" s="13"/>
      <c r="AZ20" s="16"/>
    </row>
    <row r="21" spans="1:62" x14ac:dyDescent="0.35">
      <c r="A21" s="6">
        <v>1</v>
      </c>
      <c r="C21" s="8">
        <f t="shared" ref="C21:M23" si="85">(C2-$W2)/$W2*100</f>
        <v>3.1720572706141801</v>
      </c>
      <c r="D21" s="8"/>
      <c r="E21" s="8">
        <f t="shared" si="85"/>
        <v>-4.3059470981253645</v>
      </c>
      <c r="F21" s="8">
        <f t="shared" si="85"/>
        <v>9.2426871896170208</v>
      </c>
      <c r="G21" s="8">
        <f t="shared" si="85"/>
        <v>11.133429801522452</v>
      </c>
      <c r="H21" s="8">
        <f t="shared" si="85"/>
        <v>8.0180581890466035E-2</v>
      </c>
      <c r="I21" s="8">
        <f t="shared" si="85"/>
        <v>14.416727208629061</v>
      </c>
      <c r="J21" s="8"/>
      <c r="K21" s="8">
        <f t="shared" si="85"/>
        <v>-16.231333787220052</v>
      </c>
      <c r="L21" s="8"/>
      <c r="M21" s="8">
        <f t="shared" si="85"/>
        <v>-17.507801166927734</v>
      </c>
      <c r="P21" s="14"/>
      <c r="Q21" s="15"/>
      <c r="R21" s="15"/>
      <c r="S21" s="22"/>
      <c r="T21" s="22"/>
      <c r="U21" s="22"/>
      <c r="V21" s="22"/>
      <c r="W21" s="22"/>
      <c r="X21" s="22"/>
      <c r="Y21" s="22"/>
      <c r="AA21" s="18"/>
      <c r="AQ21" s="15"/>
      <c r="AR21" s="15"/>
      <c r="AS21" s="13"/>
      <c r="AT21" s="13"/>
      <c r="AU21" s="13"/>
      <c r="AV21" s="13"/>
      <c r="AW21" s="13"/>
      <c r="AX21" s="13"/>
      <c r="AZ21" s="16"/>
    </row>
    <row r="22" spans="1:62" x14ac:dyDescent="0.35">
      <c r="A22" s="6">
        <v>2</v>
      </c>
      <c r="C22" s="8">
        <f t="shared" si="85"/>
        <v>-0.23020237654485443</v>
      </c>
      <c r="D22" s="8"/>
      <c r="E22" s="8">
        <f t="shared" si="85"/>
        <v>-3.5678499735015112</v>
      </c>
      <c r="F22" s="8">
        <f t="shared" si="85"/>
        <v>7.5121032569771593</v>
      </c>
      <c r="G22" s="8">
        <f t="shared" si="85"/>
        <v>5.2411961396926996</v>
      </c>
      <c r="H22" s="8">
        <f t="shared" si="85"/>
        <v>9.9063969604775757</v>
      </c>
      <c r="I22" s="8">
        <f t="shared" si="85"/>
        <v>17.861996697946751</v>
      </c>
      <c r="J22" s="8"/>
      <c r="K22" s="8">
        <f t="shared" si="85"/>
        <v>-18.213864447327396</v>
      </c>
      <c r="L22" s="8"/>
      <c r="M22" s="8">
        <f t="shared" si="85"/>
        <v>-18.50977625772051</v>
      </c>
      <c r="S22" s="22"/>
      <c r="T22" s="22"/>
      <c r="U22" s="22"/>
      <c r="V22" s="22"/>
      <c r="W22" s="22"/>
      <c r="X22" s="22"/>
      <c r="Y22" s="22"/>
      <c r="AA22" s="18"/>
      <c r="AS22" s="13"/>
      <c r="AT22" s="13"/>
      <c r="AU22" s="13"/>
      <c r="AV22" s="13"/>
      <c r="AW22" s="13"/>
      <c r="AX22" s="13"/>
      <c r="AZ22" s="16"/>
    </row>
    <row r="23" spans="1:62" x14ac:dyDescent="0.35">
      <c r="A23" s="6">
        <v>3</v>
      </c>
      <c r="C23" s="8">
        <f t="shared" si="85"/>
        <v>-9.5570974471504453</v>
      </c>
      <c r="D23" s="8"/>
      <c r="E23" s="8">
        <f t="shared" si="85"/>
        <v>-31.526072396038916</v>
      </c>
      <c r="F23" s="8">
        <f t="shared" si="85"/>
        <v>2.5540231465090155</v>
      </c>
      <c r="G23" s="8">
        <f t="shared" si="85"/>
        <v>12.701879800401239</v>
      </c>
      <c r="H23" s="8">
        <f t="shared" si="85"/>
        <v>9.8463581168500678</v>
      </c>
      <c r="I23" s="8">
        <f t="shared" si="85"/>
        <v>-2.0073946982151276</v>
      </c>
      <c r="J23" s="8"/>
      <c r="K23" s="8">
        <f t="shared" si="85"/>
        <v>-9.9865382567918068</v>
      </c>
      <c r="L23" s="8"/>
      <c r="M23" s="8">
        <f t="shared" si="85"/>
        <v>27.974841734435973</v>
      </c>
      <c r="Q23" s="6"/>
      <c r="R23" s="6"/>
      <c r="S23" s="22"/>
      <c r="T23" s="22"/>
      <c r="U23" s="22"/>
      <c r="V23" s="22"/>
      <c r="W23" s="22"/>
      <c r="X23" s="22"/>
      <c r="Y23" s="22"/>
      <c r="AA23" s="18" t="s">
        <v>20</v>
      </c>
      <c r="AB23" s="23" t="s">
        <v>5</v>
      </c>
      <c r="AC23" s="9" t="s">
        <v>6</v>
      </c>
      <c r="AD23" s="9" t="s">
        <v>7</v>
      </c>
      <c r="AE23" s="9" t="s">
        <v>8</v>
      </c>
      <c r="AF23" s="9" t="s">
        <v>9</v>
      </c>
      <c r="AG23" s="9" t="s">
        <v>10</v>
      </c>
      <c r="AH23" s="9" t="s">
        <v>11</v>
      </c>
      <c r="AI23" s="9" t="s">
        <v>12</v>
      </c>
      <c r="AJ23" s="9" t="s">
        <v>13</v>
      </c>
      <c r="AK23" s="9" t="s">
        <v>14</v>
      </c>
      <c r="AL23" s="14" t="s">
        <v>15</v>
      </c>
      <c r="AM23" s="14" t="s">
        <v>16</v>
      </c>
      <c r="AN23" s="14" t="s">
        <v>17</v>
      </c>
      <c r="AO23" s="14" t="s">
        <v>18</v>
      </c>
      <c r="AP23" s="6" t="s">
        <v>24</v>
      </c>
      <c r="AQ23" s="2" t="s">
        <v>25</v>
      </c>
      <c r="AR23" s="6" t="s">
        <v>26</v>
      </c>
      <c r="AS23" s="6" t="s">
        <v>27</v>
      </c>
      <c r="AT23" s="6" t="s">
        <v>28</v>
      </c>
      <c r="AU23" s="6" t="s">
        <v>29</v>
      </c>
      <c r="AV23" s="2" t="s">
        <v>30</v>
      </c>
      <c r="AW23" s="6" t="s">
        <v>31</v>
      </c>
      <c r="AX23" s="13"/>
      <c r="AZ23" s="16"/>
    </row>
    <row r="24" spans="1:62" x14ac:dyDescent="0.35">
      <c r="Q24" s="21"/>
      <c r="R24" s="21"/>
      <c r="S24" s="22"/>
      <c r="T24" s="22"/>
      <c r="U24" s="22"/>
      <c r="V24" s="22"/>
      <c r="W24" s="22"/>
      <c r="X24" s="22"/>
      <c r="Y24" s="22"/>
      <c r="AA24" s="6" t="s">
        <v>4</v>
      </c>
      <c r="AB24" s="21">
        <f>AB2/86400</f>
        <v>9.1878989247685196E-5</v>
      </c>
      <c r="AC24" s="21">
        <f t="shared" ref="AC24:AO24" si="86">AC2/86400</f>
        <v>9.3969933645833342E-5</v>
      </c>
      <c r="AD24" s="21">
        <f t="shared" si="86"/>
        <v>8.6990845717592602E-5</v>
      </c>
      <c r="AE24" s="21">
        <f t="shared" si="86"/>
        <v>7.713109935185185E-5</v>
      </c>
      <c r="AF24" s="21">
        <f t="shared" si="86"/>
        <v>8.3928571435185181E-5</v>
      </c>
      <c r="AG24" s="21">
        <f t="shared" si="86"/>
        <v>8.6463057442129641E-5</v>
      </c>
      <c r="AH24" s="21">
        <f t="shared" si="86"/>
        <v>7.9121525150462955E-5</v>
      </c>
      <c r="AI24" s="21">
        <f t="shared" si="86"/>
        <v>8.4573150243055564E-5</v>
      </c>
      <c r="AJ24" s="21">
        <f t="shared" si="86"/>
        <v>7.5946921979166659E-5</v>
      </c>
      <c r="AK24" s="21">
        <f t="shared" si="86"/>
        <v>7.0947761817129613E-5</v>
      </c>
      <c r="AL24" s="21">
        <f t="shared" si="86"/>
        <v>6.1391670868055548E-5</v>
      </c>
      <c r="AM24" s="21">
        <f t="shared" si="86"/>
        <v>6.7598891400462964E-5</v>
      </c>
      <c r="AN24" s="21">
        <f t="shared" si="86"/>
        <v>5.8881330312499996E-5</v>
      </c>
      <c r="AO24" s="21">
        <f t="shared" si="86"/>
        <v>7.7383051990740734E-5</v>
      </c>
      <c r="AP24" s="21">
        <f>AP2/86400</f>
        <v>7.8300485757275149E-5</v>
      </c>
      <c r="AQ24" s="21">
        <f t="shared" ref="AQ24:AR24" si="87">AQ2/86400</f>
        <v>5.8881330312499996E-5</v>
      </c>
      <c r="AR24" s="21">
        <f t="shared" si="87"/>
        <v>9.3969933645833342E-5</v>
      </c>
      <c r="AS24" s="8">
        <f>AS2</f>
        <v>13.641089244686928</v>
      </c>
      <c r="AT24" s="21">
        <f>AT2/86400</f>
        <v>8.0466748810763896E-5</v>
      </c>
      <c r="AU24" s="21">
        <f t="shared" ref="AU24:AV24" si="88">AU2/86400</f>
        <v>6.7598891400462964E-5</v>
      </c>
      <c r="AV24" s="21">
        <f t="shared" si="88"/>
        <v>9.3969933645833342E-5</v>
      </c>
      <c r="AW24" s="8">
        <f>AW2</f>
        <v>10.672641620986102</v>
      </c>
      <c r="AX24" s="13"/>
    </row>
    <row r="25" spans="1:62" x14ac:dyDescent="0.35">
      <c r="Q25" s="21"/>
      <c r="R25" s="21"/>
      <c r="S25" s="22"/>
      <c r="T25" s="22"/>
      <c r="U25" s="22"/>
      <c r="V25" s="22"/>
      <c r="W25" s="22"/>
      <c r="X25" s="22"/>
      <c r="Y25" s="22"/>
      <c r="AA25" s="6" t="s">
        <v>3</v>
      </c>
      <c r="AB25" s="21">
        <f t="shared" ref="AB25:AQ29" si="89">AB3/86400</f>
        <v>1.2920445960648132E-5</v>
      </c>
      <c r="AC25" s="21">
        <f t="shared" si="89"/>
        <v>1.5658331238425924E-5</v>
      </c>
      <c r="AD25" s="21">
        <f t="shared" si="89"/>
        <v>2.4023683541666665E-5</v>
      </c>
      <c r="AE25" s="21">
        <f t="shared" si="89"/>
        <v>2.4551209375000003E-5</v>
      </c>
      <c r="AF25" s="21">
        <f t="shared" si="89"/>
        <v>3.2150205752314812E-5</v>
      </c>
      <c r="AG25" s="21">
        <f t="shared" si="89"/>
        <v>3.1624779537037034E-5</v>
      </c>
      <c r="AH25" s="21">
        <f t="shared" si="89"/>
        <v>2.7221382384259265E-5</v>
      </c>
      <c r="AI25" s="21">
        <f t="shared" si="89"/>
        <v>3.7003443356481476E-5</v>
      </c>
      <c r="AJ25" s="21">
        <f t="shared" si="89"/>
        <v>2.5422020659722232E-5</v>
      </c>
      <c r="AK25" s="21">
        <f t="shared" si="89"/>
        <v>1.8062904166666669E-5</v>
      </c>
      <c r="AL25" s="21">
        <f t="shared" si="89"/>
        <v>2.2457378009259272E-5</v>
      </c>
      <c r="AM25" s="21">
        <f t="shared" si="89"/>
        <v>2.0055429583333336E-5</v>
      </c>
      <c r="AN25" s="21">
        <f t="shared" si="89"/>
        <v>2.7177290671296292E-5</v>
      </c>
      <c r="AO25" s="21">
        <f t="shared" si="89"/>
        <v>2.0563534050925938E-5</v>
      </c>
      <c r="AP25" s="21">
        <f t="shared" si="89"/>
        <v>2.4206574163359789E-5</v>
      </c>
      <c r="AQ25" s="21">
        <f t="shared" si="89"/>
        <v>1.2920445960648132E-5</v>
      </c>
      <c r="AR25" s="21">
        <f t="shared" ref="AR25" si="90">AR3/86400</f>
        <v>3.7003443356481476E-5</v>
      </c>
      <c r="AS25" s="8">
        <f t="shared" ref="AS25:AS29" si="91">AS3</f>
        <v>27.431213948600934</v>
      </c>
      <c r="AT25" s="21">
        <f t="shared" ref="AT25:AV25" si="92">AT3/86400</f>
        <v>2.5790960674189818E-5</v>
      </c>
      <c r="AU25" s="21">
        <f t="shared" si="92"/>
        <v>1.5658331238425924E-5</v>
      </c>
      <c r="AV25" s="21">
        <f t="shared" si="92"/>
        <v>3.7003443356481476E-5</v>
      </c>
      <c r="AW25" s="8">
        <f t="shared" ref="AW25:AW29" si="93">AW3</f>
        <v>29.275588569101085</v>
      </c>
    </row>
    <row r="26" spans="1:62" x14ac:dyDescent="0.35">
      <c r="A26" s="25" t="s">
        <v>36</v>
      </c>
      <c r="B26" s="9" t="s">
        <v>5</v>
      </c>
      <c r="C26" s="9" t="s">
        <v>6</v>
      </c>
      <c r="D26" s="9" t="s">
        <v>7</v>
      </c>
      <c r="E26" s="9" t="s">
        <v>8</v>
      </c>
      <c r="F26" s="9" t="s">
        <v>9</v>
      </c>
      <c r="G26" s="9" t="s">
        <v>10</v>
      </c>
      <c r="H26" s="9" t="s">
        <v>11</v>
      </c>
      <c r="I26" s="9" t="s">
        <v>12</v>
      </c>
      <c r="J26" s="9" t="s">
        <v>13</v>
      </c>
      <c r="K26" s="9" t="s">
        <v>14</v>
      </c>
      <c r="L26" s="14" t="s">
        <v>15</v>
      </c>
      <c r="M26" s="14" t="s">
        <v>16</v>
      </c>
      <c r="N26" s="14" t="s">
        <v>17</v>
      </c>
      <c r="O26" s="14" t="s">
        <v>18</v>
      </c>
      <c r="Q26" s="21"/>
      <c r="R26" s="21"/>
      <c r="S26" s="22"/>
      <c r="T26" s="22"/>
      <c r="U26" s="22"/>
      <c r="V26" s="22"/>
      <c r="W26" s="22"/>
      <c r="X26" s="22"/>
      <c r="Y26" s="22"/>
      <c r="AA26" s="6" t="s">
        <v>0</v>
      </c>
      <c r="AB26" s="21">
        <f t="shared" si="89"/>
        <v>6.9329491053240754E-5</v>
      </c>
      <c r="AC26" s="21">
        <f t="shared" si="89"/>
        <v>6.7385256574074072E-5</v>
      </c>
      <c r="AD26" s="21">
        <f t="shared" si="89"/>
        <v>7.2994876967592606E-5</v>
      </c>
      <c r="AE26" s="21">
        <f t="shared" si="89"/>
        <v>6.2943541608796288E-5</v>
      </c>
      <c r="AF26" s="21">
        <f t="shared" si="89"/>
        <v>7.6290207442129639E-5</v>
      </c>
      <c r="AG26" s="21">
        <f t="shared" si="89"/>
        <v>6.1921033854166655E-5</v>
      </c>
      <c r="AH26" s="21">
        <f t="shared" si="89"/>
        <v>7.0007138657407424E-5</v>
      </c>
      <c r="AI26" s="21">
        <f t="shared" si="89"/>
        <v>8.0910388842592615E-5</v>
      </c>
      <c r="AJ26" s="21">
        <f t="shared" si="89"/>
        <v>6.8203577731481481E-5</v>
      </c>
      <c r="AK26" s="21">
        <f t="shared" si="89"/>
        <v>5.8841437812500007E-5</v>
      </c>
      <c r="AL26" s="21">
        <f t="shared" si="89"/>
        <v>5.2338960277777772E-5</v>
      </c>
      <c r="AM26" s="21">
        <f t="shared" si="89"/>
        <v>5.8327034513888877E-5</v>
      </c>
      <c r="AN26" s="21">
        <f t="shared" si="89"/>
        <v>5.4455362384259271E-5</v>
      </c>
      <c r="AO26" s="21">
        <f t="shared" si="89"/>
        <v>6.6628873773148128E-5</v>
      </c>
      <c r="AP26" s="21">
        <f t="shared" si="89"/>
        <v>6.57555129637897E-5</v>
      </c>
      <c r="AQ26" s="21">
        <f t="shared" si="89"/>
        <v>5.2338960277777772E-5</v>
      </c>
      <c r="AR26" s="21">
        <f t="shared" ref="AR26" si="94">AR4/86400</f>
        <v>8.0910388842592615E-5</v>
      </c>
      <c r="AS26" s="8">
        <f t="shared" si="91"/>
        <v>12.416783057810495</v>
      </c>
      <c r="AT26" s="21">
        <f t="shared" ref="AT26:AV26" si="95">AT4/86400</f>
        <v>6.7078254913194459E-5</v>
      </c>
      <c r="AU26" s="21">
        <f t="shared" si="95"/>
        <v>5.8327034513888877E-5</v>
      </c>
      <c r="AV26" s="21">
        <f t="shared" si="95"/>
        <v>8.0910388842592615E-5</v>
      </c>
      <c r="AW26" s="8">
        <f t="shared" si="93"/>
        <v>12.254390555594945</v>
      </c>
    </row>
    <row r="27" spans="1:62" x14ac:dyDescent="0.35">
      <c r="A27" s="6">
        <v>1</v>
      </c>
      <c r="B27" s="8">
        <f t="shared" ref="B27:O30" si="96">(B2-$P2)/$P2*100</f>
        <v>2.2363096644009199</v>
      </c>
      <c r="C27" s="8">
        <f t="shared" si="96"/>
        <v>6.9470385446015737</v>
      </c>
      <c r="D27" s="8">
        <f t="shared" si="96"/>
        <v>8.2993984465179</v>
      </c>
      <c r="E27" s="8">
        <f t="shared" si="96"/>
        <v>-0.80457989373768735</v>
      </c>
      <c r="F27" s="8">
        <f t="shared" si="96"/>
        <v>13.23978785204924</v>
      </c>
      <c r="G27" s="8">
        <f t="shared" si="96"/>
        <v>15.199711191204798</v>
      </c>
      <c r="H27" s="8">
        <f t="shared" si="96"/>
        <v>3.7420326141996032</v>
      </c>
      <c r="I27" s="8">
        <f t="shared" si="96"/>
        <v>18.603141767666063</v>
      </c>
      <c r="J27" s="8">
        <f t="shared" si="96"/>
        <v>-1.1102818504668968</v>
      </c>
      <c r="K27" s="8">
        <f t="shared" si="96"/>
        <v>-13.166306737592603</v>
      </c>
      <c r="L27" s="8">
        <f t="shared" si="96"/>
        <v>-18.201683920859583</v>
      </c>
      <c r="M27" s="8">
        <f t="shared" si="96"/>
        <v>-14.489479015726545</v>
      </c>
      <c r="N27" s="8">
        <f t="shared" si="96"/>
        <v>-16.04615228411944</v>
      </c>
      <c r="O27" s="8">
        <f t="shared" si="96"/>
        <v>-4.4489363781374323</v>
      </c>
      <c r="Q27" s="21"/>
      <c r="R27" s="21"/>
      <c r="S27" s="22"/>
      <c r="T27" s="22"/>
      <c r="U27" s="22"/>
      <c r="V27" s="22"/>
      <c r="W27" s="22"/>
      <c r="X27" s="22"/>
      <c r="Y27" s="22"/>
      <c r="AA27" s="6" t="s">
        <v>1</v>
      </c>
      <c r="AB27" s="21">
        <f t="shared" si="89"/>
        <v>3.3995758796296286E-5</v>
      </c>
      <c r="AC27" s="21">
        <f t="shared" si="89"/>
        <v>2.9597610648148131E-5</v>
      </c>
      <c r="AD27" s="21">
        <f t="shared" si="89"/>
        <v>3.5603006631944435E-5</v>
      </c>
      <c r="AE27" s="21">
        <f t="shared" si="89"/>
        <v>3.079491055555556E-5</v>
      </c>
      <c r="AF27" s="21">
        <f t="shared" si="89"/>
        <v>2.8218694884259247E-5</v>
      </c>
      <c r="AG27" s="21">
        <f t="shared" si="89"/>
        <v>4.0380395983796313E-5</v>
      </c>
      <c r="AH27" s="21">
        <f t="shared" si="89"/>
        <v>3.6829176111111076E-5</v>
      </c>
      <c r="AI27" s="21">
        <f t="shared" si="89"/>
        <v>3.365929706018517E-5</v>
      </c>
      <c r="AJ27" s="21">
        <f t="shared" si="89"/>
        <v>3.7944066504629624E-5</v>
      </c>
      <c r="AK27" s="21">
        <f t="shared" si="89"/>
        <v>2.0660115902777785E-5</v>
      </c>
      <c r="AL27" s="21">
        <f t="shared" si="89"/>
        <v>2.1017048796296291E-5</v>
      </c>
      <c r="AM27" s="21">
        <f t="shared" si="89"/>
        <v>2.0886873275462973E-5</v>
      </c>
      <c r="AN27" s="21">
        <f t="shared" si="89"/>
        <v>2.4338624340277794E-5</v>
      </c>
      <c r="AO27" s="21">
        <f t="shared" si="89"/>
        <v>3.307298228009261E-5</v>
      </c>
      <c r="AP27" s="21">
        <f t="shared" si="89"/>
        <v>3.0499897269345243E-5</v>
      </c>
      <c r="AQ27" s="21">
        <f t="shared" si="89"/>
        <v>2.0660115902777785E-5</v>
      </c>
      <c r="AR27" s="21">
        <f t="shared" ref="AR27" si="97">AR5/86400</f>
        <v>4.0380395983796313E-5</v>
      </c>
      <c r="AS27" s="8">
        <f t="shared" si="91"/>
        <v>21.73297677408938</v>
      </c>
      <c r="AT27" s="21">
        <f t="shared" ref="AT27:AV27" si="98">AT5/86400</f>
        <v>3.0128384302662034E-5</v>
      </c>
      <c r="AU27" s="21">
        <f t="shared" si="98"/>
        <v>2.0660115902777785E-5</v>
      </c>
      <c r="AV27" s="21">
        <f t="shared" si="98"/>
        <v>4.0380395983796313E-5</v>
      </c>
      <c r="AW27" s="8">
        <f t="shared" si="93"/>
        <v>23.196558663109403</v>
      </c>
    </row>
    <row r="28" spans="1:62" x14ac:dyDescent="0.35">
      <c r="A28" s="6">
        <v>2</v>
      </c>
      <c r="B28" s="8">
        <f t="shared" si="96"/>
        <v>7.3448750561435006</v>
      </c>
      <c r="C28" s="8">
        <f t="shared" si="96"/>
        <v>0.75575698791928136</v>
      </c>
      <c r="D28" s="8">
        <f t="shared" si="96"/>
        <v>12.822628189426549</v>
      </c>
      <c r="E28" s="8">
        <f t="shared" si="96"/>
        <v>-2.6148743875143099</v>
      </c>
      <c r="F28" s="8">
        <f t="shared" si="96"/>
        <v>8.5745747415793421</v>
      </c>
      <c r="G28" s="8">
        <f t="shared" si="96"/>
        <v>6.2812257411654286</v>
      </c>
      <c r="H28" s="8">
        <f t="shared" si="96"/>
        <v>10.99252967677989</v>
      </c>
      <c r="I28" s="8">
        <f t="shared" si="96"/>
        <v>19.026749379889267</v>
      </c>
      <c r="J28" s="8">
        <f t="shared" si="96"/>
        <v>10.277068041179968</v>
      </c>
      <c r="K28" s="8">
        <f t="shared" si="96"/>
        <v>-17.405625800439196</v>
      </c>
      <c r="L28" s="8">
        <f t="shared" si="96"/>
        <v>-23.79024836484254</v>
      </c>
      <c r="M28" s="8">
        <f t="shared" si="96"/>
        <v>-17.704461912850181</v>
      </c>
      <c r="N28" s="8">
        <f t="shared" si="96"/>
        <v>-18.140719016526454</v>
      </c>
      <c r="O28" s="8">
        <f t="shared" si="96"/>
        <v>3.5805216680894922</v>
      </c>
      <c r="Q28" s="21"/>
      <c r="R28" s="21"/>
      <c r="S28" s="22"/>
      <c r="T28" s="22"/>
      <c r="U28" s="22"/>
      <c r="V28" s="22"/>
      <c r="W28" s="22"/>
      <c r="X28" s="22"/>
      <c r="Y28" s="22"/>
      <c r="AA28" s="6">
        <v>3</v>
      </c>
      <c r="AB28" s="21">
        <f t="shared" si="89"/>
        <v>2.9584488113425923E-5</v>
      </c>
      <c r="AC28" s="21">
        <f t="shared" si="89"/>
        <v>3.2003495844907436E-5</v>
      </c>
      <c r="AD28" s="21">
        <f t="shared" si="89"/>
        <v>2.5796537754629619E-5</v>
      </c>
      <c r="AE28" s="21">
        <f t="shared" si="89"/>
        <v>2.4229707314814799E-5</v>
      </c>
      <c r="AF28" s="21">
        <f t="shared" si="89"/>
        <v>3.6289052662037042E-5</v>
      </c>
      <c r="AG28" s="21">
        <f t="shared" si="89"/>
        <v>3.9879902569444438E-5</v>
      </c>
      <c r="AH28" s="21">
        <f t="shared" si="89"/>
        <v>3.8869467546296306E-5</v>
      </c>
      <c r="AI28" s="21">
        <f t="shared" si="89"/>
        <v>3.4674981099537014E-5</v>
      </c>
      <c r="AJ28" s="21">
        <f t="shared" si="89"/>
        <v>3.2420529942129646E-5</v>
      </c>
      <c r="AK28" s="21">
        <f t="shared" si="89"/>
        <v>3.1851536909722218E-5</v>
      </c>
      <c r="AL28" s="21">
        <f t="shared" si="89"/>
        <v>3.1592498101851843E-5</v>
      </c>
      <c r="AM28" s="21">
        <f t="shared" si="89"/>
        <v>4.5284286550925914E-5</v>
      </c>
      <c r="AN28" s="21">
        <f t="shared" si="89"/>
        <v>3.1845500555555539E-5</v>
      </c>
      <c r="AO28" s="21">
        <f t="shared" si="89"/>
        <v>2.7756781724537011E-5</v>
      </c>
      <c r="AP28" s="21">
        <f t="shared" si="89"/>
        <v>3.3005626192129616E-5</v>
      </c>
      <c r="AQ28" s="21">
        <f t="shared" si="89"/>
        <v>2.4229707314814799E-5</v>
      </c>
      <c r="AR28" s="21">
        <f t="shared" ref="AR28" si="99">AR6/86400</f>
        <v>4.5284286550925914E-5</v>
      </c>
      <c r="AS28" s="8">
        <f t="shared" si="91"/>
        <v>17.22612204777019</v>
      </c>
      <c r="AT28" s="21">
        <f t="shared" ref="AT28:AV28" si="100">AT6/86400</f>
        <v>3.5385303812210647E-5</v>
      </c>
      <c r="AU28" s="21">
        <f t="shared" si="100"/>
        <v>2.4229707314814799E-5</v>
      </c>
      <c r="AV28" s="21">
        <f t="shared" si="100"/>
        <v>4.5284286550925914E-5</v>
      </c>
      <c r="AW28" s="8">
        <f t="shared" si="93"/>
        <v>17.874144355513501</v>
      </c>
    </row>
    <row r="29" spans="1:62" x14ac:dyDescent="0.35">
      <c r="A29" s="6">
        <v>3</v>
      </c>
      <c r="B29" s="8">
        <f t="shared" si="96"/>
        <v>-10.365317896981706</v>
      </c>
      <c r="C29" s="8">
        <f t="shared" si="96"/>
        <v>-3.0362409771857175</v>
      </c>
      <c r="D29" s="8">
        <f t="shared" si="96"/>
        <v>-21.841998680876547</v>
      </c>
      <c r="E29" s="8">
        <f t="shared" si="96"/>
        <v>-26.589160363839682</v>
      </c>
      <c r="F29" s="8">
        <f t="shared" si="96"/>
        <v>9.9480811265152749</v>
      </c>
      <c r="G29" s="8">
        <f t="shared" si="96"/>
        <v>20.827589627595181</v>
      </c>
      <c r="H29" s="8">
        <f t="shared" si="96"/>
        <v>17.76618725556844</v>
      </c>
      <c r="I29" s="8">
        <f t="shared" si="96"/>
        <v>5.0577889287416919</v>
      </c>
      <c r="J29" s="8">
        <f t="shared" si="96"/>
        <v>-1.7727167077335741</v>
      </c>
      <c r="K29" s="8">
        <f t="shared" si="96"/>
        <v>-3.4966441045211654</v>
      </c>
      <c r="L29" s="8">
        <f t="shared" si="96"/>
        <v>-4.2814763823955015</v>
      </c>
      <c r="M29" s="8">
        <f t="shared" si="96"/>
        <v>37.201719147277437</v>
      </c>
      <c r="N29" s="8">
        <f t="shared" si="96"/>
        <v>-3.5149329687637119</v>
      </c>
      <c r="O29" s="8">
        <f t="shared" si="96"/>
        <v>-15.902878003399984</v>
      </c>
      <c r="Q29" s="21"/>
      <c r="R29" s="21"/>
      <c r="AA29" s="18" t="s">
        <v>21</v>
      </c>
      <c r="AB29" s="9">
        <f t="shared" si="89"/>
        <v>2.377091731712963E-4</v>
      </c>
      <c r="AC29" s="9">
        <f t="shared" si="89"/>
        <v>2.3861462795138892E-4</v>
      </c>
      <c r="AD29" s="9">
        <f t="shared" si="89"/>
        <v>2.4540895061342594E-4</v>
      </c>
      <c r="AE29" s="9">
        <f t="shared" si="89"/>
        <v>2.1965046820601847E-4</v>
      </c>
      <c r="AF29" s="9">
        <f t="shared" si="89"/>
        <v>2.5687673217592591E-4</v>
      </c>
      <c r="AG29" s="9">
        <f t="shared" si="89"/>
        <v>2.6026916938657409E-4</v>
      </c>
      <c r="AH29" s="9">
        <f t="shared" si="89"/>
        <v>2.5204868984953703E-4</v>
      </c>
      <c r="AI29" s="9">
        <f t="shared" si="89"/>
        <v>2.7082126060185187E-4</v>
      </c>
      <c r="AJ29" s="9">
        <f t="shared" si="89"/>
        <v>2.3993711681712961E-4</v>
      </c>
      <c r="AK29" s="9">
        <f t="shared" si="89"/>
        <v>2.0036375660879629E-4</v>
      </c>
      <c r="AL29" s="9">
        <f t="shared" si="89"/>
        <v>1.8879755605324071E-4</v>
      </c>
      <c r="AM29" s="9">
        <f t="shared" si="89"/>
        <v>2.1215251532407406E-4</v>
      </c>
      <c r="AN29" s="9">
        <f t="shared" si="89"/>
        <v>1.9669810826388888E-4</v>
      </c>
      <c r="AO29" s="9">
        <f t="shared" si="89"/>
        <v>2.2540522381944442E-4</v>
      </c>
      <c r="AP29" s="9">
        <f t="shared" si="89"/>
        <v>2.3176809634589947E-4</v>
      </c>
      <c r="AQ29" s="9">
        <f t="shared" si="89"/>
        <v>1.8879755605324071E-4</v>
      </c>
      <c r="AR29" s="9">
        <f t="shared" ref="AR29" si="101">AR7/86400</f>
        <v>2.7082126060185187E-4</v>
      </c>
      <c r="AS29" s="15">
        <f t="shared" si="91"/>
        <v>10.934245835267909</v>
      </c>
      <c r="AT29" s="9">
        <f t="shared" ref="AT29:AV29" si="102">AT7/86400</f>
        <v>2.3884965251302082E-4</v>
      </c>
      <c r="AU29" s="9">
        <f t="shared" si="102"/>
        <v>2.0036375660879629E-4</v>
      </c>
      <c r="AV29" s="9">
        <f t="shared" si="102"/>
        <v>2.7082126060185187E-4</v>
      </c>
      <c r="AW29" s="15">
        <f t="shared" si="93"/>
        <v>10.665594312637035</v>
      </c>
    </row>
    <row r="30" spans="1:62" x14ac:dyDescent="0.35">
      <c r="B30" s="8">
        <f t="shared" si="96"/>
        <v>2.5633712832201656</v>
      </c>
      <c r="C30" s="8">
        <f t="shared" si="96"/>
        <v>2.9540440265218488</v>
      </c>
      <c r="D30" s="8">
        <f t="shared" si="96"/>
        <v>5.8855616810902118</v>
      </c>
      <c r="E30" s="8">
        <f t="shared" si="96"/>
        <v>-5.2283417480360095</v>
      </c>
      <c r="F30" s="8">
        <f t="shared" si="96"/>
        <v>10.833516875658916</v>
      </c>
      <c r="G30" s="8">
        <f t="shared" si="96"/>
        <v>12.297237406713018</v>
      </c>
      <c r="H30" s="8">
        <f t="shared" si="96"/>
        <v>8.7503818788631023</v>
      </c>
      <c r="I30" s="8">
        <f t="shared" si="96"/>
        <v>16.850103561133782</v>
      </c>
      <c r="J30" s="8">
        <f t="shared" si="96"/>
        <v>3.5246527024316574</v>
      </c>
      <c r="K30" s="8">
        <f t="shared" si="96"/>
        <v>-13.549897605507418</v>
      </c>
      <c r="L30" s="8">
        <f t="shared" si="96"/>
        <v>-18.540317226633256</v>
      </c>
      <c r="M30" s="8">
        <f t="shared" si="96"/>
        <v>-8.4634517567725887</v>
      </c>
      <c r="N30" s="8">
        <f t="shared" si="96"/>
        <v>-15.131499388798877</v>
      </c>
      <c r="O30" s="8">
        <f t="shared" si="96"/>
        <v>-2.7453616898845516</v>
      </c>
      <c r="Q30" s="21"/>
      <c r="R30" s="21"/>
    </row>
    <row r="31" spans="1:62" x14ac:dyDescent="0.35">
      <c r="Q31" s="9"/>
      <c r="R31" s="9"/>
    </row>
    <row r="32" spans="1:62" x14ac:dyDescent="0.35">
      <c r="A32" s="25" t="s">
        <v>37</v>
      </c>
      <c r="B32" s="13"/>
      <c r="C32" s="9" t="s">
        <v>6</v>
      </c>
      <c r="D32" s="9"/>
      <c r="E32" s="9" t="s">
        <v>8</v>
      </c>
      <c r="F32" s="9" t="s">
        <v>9</v>
      </c>
      <c r="G32" s="23" t="s">
        <v>10</v>
      </c>
      <c r="H32" s="9" t="s">
        <v>11</v>
      </c>
      <c r="I32" s="9" t="s">
        <v>12</v>
      </c>
      <c r="J32" s="9"/>
      <c r="K32" s="9" t="s">
        <v>14</v>
      </c>
      <c r="L32" s="14"/>
      <c r="M32" s="14" t="s">
        <v>16</v>
      </c>
      <c r="N32" s="14"/>
      <c r="O32" s="14"/>
      <c r="P32" s="2" t="s">
        <v>2</v>
      </c>
      <c r="Q32" s="22"/>
      <c r="R32" s="22"/>
      <c r="AA32" s="2" t="s">
        <v>23</v>
      </c>
      <c r="AB32" s="9" t="s">
        <v>5</v>
      </c>
      <c r="AC32" s="9" t="s">
        <v>6</v>
      </c>
      <c r="AD32" s="9" t="s">
        <v>7</v>
      </c>
      <c r="AE32" s="9" t="s">
        <v>8</v>
      </c>
      <c r="AF32" s="9" t="s">
        <v>9</v>
      </c>
      <c r="AG32" s="9" t="s">
        <v>10</v>
      </c>
      <c r="AH32" s="9" t="s">
        <v>11</v>
      </c>
      <c r="AI32" s="9" t="s">
        <v>12</v>
      </c>
      <c r="AJ32" s="9" t="s">
        <v>13</v>
      </c>
      <c r="AK32" s="9" t="s">
        <v>14</v>
      </c>
      <c r="AL32" s="14" t="s">
        <v>15</v>
      </c>
      <c r="AM32" s="14" t="s">
        <v>16</v>
      </c>
      <c r="AN32" s="14" t="s">
        <v>17</v>
      </c>
      <c r="AO32" s="14" t="s">
        <v>18</v>
      </c>
      <c r="AP32" s="14"/>
    </row>
    <row r="33" spans="1:42" x14ac:dyDescent="0.35">
      <c r="A33" s="6">
        <v>1</v>
      </c>
      <c r="B33" s="13"/>
      <c r="C33" s="8">
        <f>C9-$W9</f>
        <v>1.4910489748972751</v>
      </c>
      <c r="D33" s="8"/>
      <c r="E33" s="8">
        <f t="shared" ref="E33:M33" si="103">E9-$W9</f>
        <v>1.8401812393051173</v>
      </c>
      <c r="F33" s="8">
        <f t="shared" si="103"/>
        <v>0.7359145672410321</v>
      </c>
      <c r="G33" s="8">
        <f t="shared" si="103"/>
        <v>0.91882821803100967</v>
      </c>
      <c r="H33" s="8">
        <f t="shared" si="103"/>
        <v>-2.2611845613101025</v>
      </c>
      <c r="I33" s="8">
        <f t="shared" si="103"/>
        <v>0.43922119922417835</v>
      </c>
      <c r="J33" s="8"/>
      <c r="K33" s="8">
        <f t="shared" si="103"/>
        <v>-2.8064682522781936E-2</v>
      </c>
      <c r="L33" s="8"/>
      <c r="M33" s="8">
        <f t="shared" si="103"/>
        <v>-3.1359449548657423</v>
      </c>
      <c r="N33" s="8"/>
      <c r="O33" s="8"/>
      <c r="P33" s="24">
        <f>T9-$W9</f>
        <v>1.4933468614321441</v>
      </c>
      <c r="Q33" s="22"/>
      <c r="R33" s="22"/>
      <c r="AA33" s="6" t="s">
        <v>4</v>
      </c>
      <c r="AB33" s="13">
        <f>AB2-$AP2</f>
        <v>1.1731827015714282</v>
      </c>
      <c r="AC33" s="13">
        <f t="shared" ref="AC33:AO33" si="104">AC2-$AP2</f>
        <v>1.3538402975714279</v>
      </c>
      <c r="AD33" s="13">
        <f t="shared" si="104"/>
        <v>0.75084710057142789</v>
      </c>
      <c r="AE33" s="13">
        <f t="shared" si="104"/>
        <v>-0.10103498542857281</v>
      </c>
      <c r="AF33" s="13">
        <f t="shared" si="104"/>
        <v>0.48626660257142706</v>
      </c>
      <c r="AG33" s="13">
        <f t="shared" si="104"/>
        <v>0.70524619357142804</v>
      </c>
      <c r="AH33" s="13">
        <f t="shared" si="104"/>
        <v>7.0937803571426095E-2</v>
      </c>
      <c r="AI33" s="13">
        <f t="shared" si="104"/>
        <v>0.54195821157142721</v>
      </c>
      <c r="AJ33" s="13">
        <f t="shared" si="104"/>
        <v>-0.20334791042857336</v>
      </c>
      <c r="AK33" s="13">
        <f t="shared" si="104"/>
        <v>-0.63527534842857403</v>
      </c>
      <c r="AL33" s="13">
        <f t="shared" si="104"/>
        <v>-1.460921606428573</v>
      </c>
      <c r="AM33" s="13">
        <f t="shared" si="104"/>
        <v>-0.92461775242857325</v>
      </c>
      <c r="AN33" s="13">
        <f t="shared" si="104"/>
        <v>-1.6778150304285733</v>
      </c>
      <c r="AO33" s="13">
        <f t="shared" si="104"/>
        <v>-7.9266277428573062E-2</v>
      </c>
      <c r="AP33" s="13"/>
    </row>
    <row r="34" spans="1:42" x14ac:dyDescent="0.35">
      <c r="A34" s="6">
        <v>2</v>
      </c>
      <c r="B34" s="13"/>
      <c r="C34" s="8">
        <f t="shared" ref="C34:M35" si="105">C10-$W10</f>
        <v>1.6727615434881216E-2</v>
      </c>
      <c r="D34" s="8"/>
      <c r="E34" s="8">
        <f t="shared" si="105"/>
        <v>2.0487764954176058</v>
      </c>
      <c r="F34" s="8">
        <f t="shared" si="105"/>
        <v>5.7042519101102585E-2</v>
      </c>
      <c r="G34" s="8">
        <f t="shared" si="105"/>
        <v>-1.321402395325002</v>
      </c>
      <c r="H34" s="8">
        <f t="shared" si="105"/>
        <v>1.7597592537634696</v>
      </c>
      <c r="I34" s="8">
        <f t="shared" si="105"/>
        <v>1.677125066138565</v>
      </c>
      <c r="J34" s="8"/>
      <c r="K34" s="8">
        <f t="shared" si="105"/>
        <v>-0.94880389310104363</v>
      </c>
      <c r="L34" s="8"/>
      <c r="M34" s="8">
        <f t="shared" si="105"/>
        <v>-3.2892246614295786</v>
      </c>
      <c r="N34" s="8"/>
      <c r="O34" s="8"/>
      <c r="P34" s="24">
        <f t="shared" ref="P34:P35" si="106">T10-$W10</f>
        <v>5.3185319784181289</v>
      </c>
      <c r="Q34" s="22"/>
      <c r="R34" s="22"/>
      <c r="AA34" s="6" t="s">
        <v>3</v>
      </c>
      <c r="AB34" s="13">
        <f t="shared" ref="AB34:AO38" si="107">AB3-$AP3</f>
        <v>-0.97512147671428728</v>
      </c>
      <c r="AC34" s="13">
        <f t="shared" si="107"/>
        <v>-0.73856818871428587</v>
      </c>
      <c r="AD34" s="13">
        <f t="shared" si="107"/>
        <v>-1.580174971428594E-2</v>
      </c>
      <c r="AE34" s="13">
        <f t="shared" si="107"/>
        <v>2.9776482285714501E-2</v>
      </c>
      <c r="AF34" s="13">
        <f t="shared" si="107"/>
        <v>0.68632976928571399</v>
      </c>
      <c r="AG34" s="13">
        <f t="shared" si="107"/>
        <v>0.6409329442857139</v>
      </c>
      <c r="AH34" s="13">
        <f t="shared" si="107"/>
        <v>0.26047943028571474</v>
      </c>
      <c r="AI34" s="13">
        <f t="shared" si="107"/>
        <v>1.1056494982857137</v>
      </c>
      <c r="AJ34" s="13">
        <f t="shared" si="107"/>
        <v>0.10501457728571495</v>
      </c>
      <c r="AK34" s="13">
        <f t="shared" si="107"/>
        <v>-0.53081308771428581</v>
      </c>
      <c r="AL34" s="13">
        <f t="shared" si="107"/>
        <v>-0.1511305477142848</v>
      </c>
      <c r="AM34" s="13">
        <f t="shared" si="107"/>
        <v>-0.35865889171428567</v>
      </c>
      <c r="AN34" s="13">
        <f t="shared" si="107"/>
        <v>0.25666990628571362</v>
      </c>
      <c r="AO34" s="13">
        <f t="shared" si="107"/>
        <v>-0.3147586657142849</v>
      </c>
      <c r="AP34" s="13"/>
    </row>
    <row r="35" spans="1:42" x14ac:dyDescent="0.35">
      <c r="A35" s="6">
        <v>3</v>
      </c>
      <c r="C35" s="8">
        <f t="shared" si="105"/>
        <v>-1.5077765903321634</v>
      </c>
      <c r="D35" s="8"/>
      <c r="E35" s="8">
        <f t="shared" si="105"/>
        <v>-3.8889577347227178</v>
      </c>
      <c r="F35" s="8">
        <f t="shared" si="105"/>
        <v>-0.79295708634212758</v>
      </c>
      <c r="G35" s="8">
        <f t="shared" si="105"/>
        <v>0.40257417729399414</v>
      </c>
      <c r="H35" s="8">
        <f t="shared" si="105"/>
        <v>0.50142530754663284</v>
      </c>
      <c r="I35" s="8">
        <f t="shared" si="105"/>
        <v>-2.1163462653627505</v>
      </c>
      <c r="J35" s="8"/>
      <c r="K35" s="8">
        <f t="shared" si="105"/>
        <v>0.97686857562382023</v>
      </c>
      <c r="L35" s="8"/>
      <c r="M35" s="8">
        <f t="shared" si="105"/>
        <v>6.4251696162953174</v>
      </c>
      <c r="N35" s="8"/>
      <c r="O35" s="8"/>
      <c r="P35" s="24">
        <f t="shared" si="106"/>
        <v>-6.8118788398502659</v>
      </c>
      <c r="Q35" s="22"/>
      <c r="R35" s="22"/>
      <c r="AA35" s="6" t="s">
        <v>0</v>
      </c>
      <c r="AB35" s="13">
        <f t="shared" si="107"/>
        <v>0.30879170692857105</v>
      </c>
      <c r="AC35" s="13">
        <f t="shared" si="107"/>
        <v>0.14080984792856999</v>
      </c>
      <c r="AD35" s="13">
        <f t="shared" si="107"/>
        <v>0.62548104992857123</v>
      </c>
      <c r="AE35" s="13">
        <f t="shared" si="107"/>
        <v>-0.24295432507143122</v>
      </c>
      <c r="AF35" s="13">
        <f t="shared" si="107"/>
        <v>0.91019760292857033</v>
      </c>
      <c r="AG35" s="13">
        <f t="shared" si="107"/>
        <v>-0.3312989950714309</v>
      </c>
      <c r="AH35" s="13">
        <f t="shared" si="107"/>
        <v>0.36734045992857123</v>
      </c>
      <c r="AI35" s="13">
        <f t="shared" si="107"/>
        <v>1.3093812759285717</v>
      </c>
      <c r="AJ35" s="13">
        <f t="shared" si="107"/>
        <v>0.2115127959285692</v>
      </c>
      <c r="AK35" s="13">
        <f t="shared" si="107"/>
        <v>-0.59737609307142936</v>
      </c>
      <c r="AL35" s="13">
        <f t="shared" si="107"/>
        <v>-1.1591901520714307</v>
      </c>
      <c r="AM35" s="13">
        <f t="shared" si="107"/>
        <v>-0.64182053807143102</v>
      </c>
      <c r="AN35" s="13">
        <f t="shared" si="107"/>
        <v>-0.97633301007142936</v>
      </c>
      <c r="AO35" s="13">
        <f t="shared" si="107"/>
        <v>7.5458373928568356E-2</v>
      </c>
      <c r="AP35" s="13"/>
    </row>
    <row r="36" spans="1:42" x14ac:dyDescent="0.35">
      <c r="Q36" s="22"/>
      <c r="R36" s="22"/>
      <c r="AA36" s="6" t="s">
        <v>1</v>
      </c>
      <c r="AB36" s="13">
        <f t="shared" si="107"/>
        <v>0.30204243592857027</v>
      </c>
      <c r="AC36" s="13">
        <f t="shared" si="107"/>
        <v>-7.7957564071430507E-2</v>
      </c>
      <c r="AD36" s="13">
        <f t="shared" si="107"/>
        <v>0.44090864892857029</v>
      </c>
      <c r="AE36" s="13">
        <f t="shared" si="107"/>
        <v>2.5489147928571487E-2</v>
      </c>
      <c r="AF36" s="13">
        <f t="shared" si="107"/>
        <v>-0.19709588607143003</v>
      </c>
      <c r="AG36" s="13">
        <f t="shared" si="107"/>
        <v>0.85367508892857247</v>
      </c>
      <c r="AH36" s="13">
        <f t="shared" si="107"/>
        <v>0.54684969192856814</v>
      </c>
      <c r="AI36" s="13">
        <f t="shared" si="107"/>
        <v>0.27297214192857</v>
      </c>
      <c r="AJ36" s="13">
        <f t="shared" si="107"/>
        <v>0.6431762219285706</v>
      </c>
      <c r="AK36" s="13">
        <f t="shared" si="107"/>
        <v>-0.85015711007142825</v>
      </c>
      <c r="AL36" s="13">
        <f t="shared" si="107"/>
        <v>-0.81931810807142957</v>
      </c>
      <c r="AM36" s="13">
        <f t="shared" si="107"/>
        <v>-0.83056527307142813</v>
      </c>
      <c r="AN36" s="13">
        <f t="shared" si="107"/>
        <v>-0.5323339810714276</v>
      </c>
      <c r="AO36" s="13">
        <f t="shared" si="107"/>
        <v>0.22231454492857283</v>
      </c>
      <c r="AP36" s="13"/>
    </row>
    <row r="37" spans="1:42" x14ac:dyDescent="0.35">
      <c r="Q37" s="22"/>
      <c r="R37" s="22"/>
      <c r="AA37" s="6">
        <v>3</v>
      </c>
      <c r="AB37" s="13">
        <f t="shared" si="107"/>
        <v>-0.29558632999999901</v>
      </c>
      <c r="AC37" s="13">
        <f t="shared" si="107"/>
        <v>-8.6584061999996464E-2</v>
      </c>
      <c r="AD37" s="13">
        <f t="shared" si="107"/>
        <v>-0.62286524099999951</v>
      </c>
      <c r="AE37" s="13">
        <f t="shared" si="107"/>
        <v>-0.75823939100000004</v>
      </c>
      <c r="AF37" s="13">
        <f t="shared" si="107"/>
        <v>0.28368804700000183</v>
      </c>
      <c r="AG37" s="13">
        <f t="shared" si="107"/>
        <v>0.59393747900000093</v>
      </c>
      <c r="AH37" s="13">
        <f t="shared" si="107"/>
        <v>0.50663589300000211</v>
      </c>
      <c r="AI37" s="13">
        <f t="shared" si="107"/>
        <v>0.14423226399999933</v>
      </c>
      <c r="AJ37" s="13">
        <f t="shared" si="107"/>
        <v>-5.0552315999997433E-2</v>
      </c>
      <c r="AK37" s="13">
        <f t="shared" si="107"/>
        <v>-9.9713313999998832E-2</v>
      </c>
      <c r="AL37" s="13">
        <f t="shared" si="107"/>
        <v>-0.12209426699999959</v>
      </c>
      <c r="AM37" s="13">
        <f t="shared" si="107"/>
        <v>1.0608762550000002</v>
      </c>
      <c r="AN37" s="13">
        <f t="shared" si="107"/>
        <v>-0.10023485500000007</v>
      </c>
      <c r="AO37" s="13">
        <f t="shared" si="107"/>
        <v>-0.45350016200000098</v>
      </c>
      <c r="AP37" s="13"/>
    </row>
    <row r="38" spans="1:42" x14ac:dyDescent="0.35">
      <c r="A38" s="25" t="s">
        <v>38</v>
      </c>
      <c r="B38" s="9" t="s">
        <v>5</v>
      </c>
      <c r="C38" s="9" t="s">
        <v>6</v>
      </c>
      <c r="D38" s="9" t="s">
        <v>7</v>
      </c>
      <c r="E38" s="9" t="s">
        <v>8</v>
      </c>
      <c r="F38" s="9" t="s">
        <v>9</v>
      </c>
      <c r="G38" s="9" t="s">
        <v>10</v>
      </c>
      <c r="H38" s="9" t="s">
        <v>11</v>
      </c>
      <c r="I38" s="9" t="s">
        <v>12</v>
      </c>
      <c r="J38" s="9" t="s">
        <v>13</v>
      </c>
      <c r="K38" s="9" t="s">
        <v>14</v>
      </c>
      <c r="L38" s="14" t="s">
        <v>15</v>
      </c>
      <c r="M38" s="14" t="s">
        <v>16</v>
      </c>
      <c r="N38" s="14" t="s">
        <v>17</v>
      </c>
      <c r="O38" s="14" t="s">
        <v>18</v>
      </c>
      <c r="P38" s="14" t="s">
        <v>2</v>
      </c>
      <c r="Q38" s="22"/>
      <c r="R38" s="22"/>
      <c r="AA38" s="6" t="s">
        <v>21</v>
      </c>
      <c r="AB38" s="14">
        <f t="shared" si="107"/>
        <v>0.51330903771428638</v>
      </c>
      <c r="AC38" s="14">
        <f t="shared" si="107"/>
        <v>0.59154033071428813</v>
      </c>
      <c r="AD38" s="14">
        <f t="shared" si="107"/>
        <v>1.1785698087142897</v>
      </c>
      <c r="AE38" s="14">
        <f t="shared" si="107"/>
        <v>-1.0469630712857168</v>
      </c>
      <c r="AF38" s="14">
        <f t="shared" si="107"/>
        <v>2.1693861357142872</v>
      </c>
      <c r="AG38" s="14">
        <f t="shared" si="107"/>
        <v>2.4624927107142867</v>
      </c>
      <c r="AH38" s="14">
        <f t="shared" si="107"/>
        <v>1.7522432787142854</v>
      </c>
      <c r="AI38" s="14">
        <f t="shared" si="107"/>
        <v>3.3741933917142859</v>
      </c>
      <c r="AJ38" s="14">
        <f t="shared" si="107"/>
        <v>0.70580336871428528</v>
      </c>
      <c r="AK38" s="14">
        <f t="shared" si="107"/>
        <v>-2.7133349532857132</v>
      </c>
      <c r="AL38" s="14">
        <f t="shared" si="107"/>
        <v>-3.7126546812857164</v>
      </c>
      <c r="AM38" s="14">
        <f t="shared" si="107"/>
        <v>-1.6947862002857157</v>
      </c>
      <c r="AN38" s="14">
        <f t="shared" si="107"/>
        <v>-3.0300469702857136</v>
      </c>
      <c r="AO38" s="14">
        <f t="shared" si="107"/>
        <v>-0.54975218628571554</v>
      </c>
    </row>
    <row r="39" spans="1:42" x14ac:dyDescent="0.35">
      <c r="A39" s="6">
        <v>1</v>
      </c>
      <c r="B39" s="13">
        <f t="shared" ref="B39:O39" si="108">B9-$P9</f>
        <v>-0.11346845870860278</v>
      </c>
      <c r="C39" s="13">
        <f t="shared" si="108"/>
        <v>1.7429305432950457</v>
      </c>
      <c r="D39" s="13">
        <f t="shared" si="108"/>
        <v>1.035827027905917</v>
      </c>
      <c r="E39" s="13">
        <f t="shared" si="108"/>
        <v>2.092062807702888</v>
      </c>
      <c r="F39" s="13">
        <f t="shared" si="108"/>
        <v>0.98779613563880275</v>
      </c>
      <c r="G39" s="13">
        <f t="shared" si="108"/>
        <v>1.1707097864287803</v>
      </c>
      <c r="H39" s="13">
        <f t="shared" si="108"/>
        <v>-2.0093029929123318</v>
      </c>
      <c r="I39" s="13">
        <f t="shared" si="108"/>
        <v>0.691102767621949</v>
      </c>
      <c r="J39" s="13">
        <f t="shared" si="108"/>
        <v>-1.9525885131538914</v>
      </c>
      <c r="K39" s="13">
        <f t="shared" si="108"/>
        <v>0.22381688587498871</v>
      </c>
      <c r="L39" s="13">
        <f t="shared" si="108"/>
        <v>0.21142988142203478</v>
      </c>
      <c r="M39" s="13">
        <f t="shared" si="108"/>
        <v>-2.8840633864679717</v>
      </c>
      <c r="N39" s="13">
        <f t="shared" si="108"/>
        <v>-0.44909135998614857</v>
      </c>
      <c r="O39" s="13">
        <f t="shared" si="108"/>
        <v>-0.74716112466146711</v>
      </c>
      <c r="P39" s="24">
        <f>T9-$P9</f>
        <v>1.7452284298299148</v>
      </c>
      <c r="Q39" s="22"/>
      <c r="R39" s="22"/>
      <c r="AB39" s="13"/>
    </row>
    <row r="40" spans="1:42" x14ac:dyDescent="0.35">
      <c r="A40" s="6">
        <v>2</v>
      </c>
      <c r="B40" s="13">
        <f t="shared" ref="B40:O40" si="109">B10-$P10</f>
        <v>2.0297351865052704</v>
      </c>
      <c r="C40" s="13">
        <f t="shared" si="109"/>
        <v>-0.79320885918782125</v>
      </c>
      <c r="D40" s="13">
        <f t="shared" si="109"/>
        <v>2.814451836488864</v>
      </c>
      <c r="E40" s="13">
        <f t="shared" si="109"/>
        <v>1.2388400207949033</v>
      </c>
      <c r="F40" s="13">
        <f t="shared" si="109"/>
        <v>-0.75289395552159988</v>
      </c>
      <c r="G40" s="13">
        <f t="shared" si="109"/>
        <v>-2.1313388699477045</v>
      </c>
      <c r="H40" s="13">
        <f t="shared" si="109"/>
        <v>0.94982277914076718</v>
      </c>
      <c r="I40" s="13">
        <f t="shared" si="109"/>
        <v>0.86718859151586258</v>
      </c>
      <c r="J40" s="13">
        <f t="shared" si="109"/>
        <v>2.8024260643799579</v>
      </c>
      <c r="K40" s="13">
        <f t="shared" si="109"/>
        <v>-1.7587403677237461</v>
      </c>
      <c r="L40" s="13">
        <f t="shared" si="109"/>
        <v>-2.5830291217051737</v>
      </c>
      <c r="M40" s="13">
        <f t="shared" si="109"/>
        <v>-4.0991611360522811</v>
      </c>
      <c r="N40" s="13">
        <f t="shared" si="109"/>
        <v>-1.3790156569335963</v>
      </c>
      <c r="O40" s="13">
        <f t="shared" si="109"/>
        <v>2.7949234882463045</v>
      </c>
      <c r="P40" s="24">
        <f t="shared" ref="P40:P41" si="110">T10-$P10</f>
        <v>4.5085955037954264</v>
      </c>
      <c r="Q40" s="22"/>
      <c r="R40" s="22"/>
      <c r="AA40" s="6" t="s">
        <v>19</v>
      </c>
      <c r="AB40" s="9" t="s">
        <v>5</v>
      </c>
      <c r="AC40" s="9" t="s">
        <v>6</v>
      </c>
      <c r="AD40" s="9" t="s">
        <v>7</v>
      </c>
      <c r="AE40" s="9" t="s">
        <v>8</v>
      </c>
      <c r="AF40" s="9" t="s">
        <v>9</v>
      </c>
      <c r="AG40" s="9" t="s">
        <v>10</v>
      </c>
      <c r="AH40" s="9" t="s">
        <v>11</v>
      </c>
      <c r="AI40" s="9" t="s">
        <v>12</v>
      </c>
      <c r="AJ40" s="9" t="s">
        <v>13</v>
      </c>
      <c r="AK40" s="9" t="s">
        <v>14</v>
      </c>
      <c r="AL40" s="14" t="s">
        <v>15</v>
      </c>
      <c r="AM40" s="14" t="s">
        <v>16</v>
      </c>
      <c r="AN40" s="14" t="s">
        <v>17</v>
      </c>
      <c r="AO40" s="14" t="s">
        <v>18</v>
      </c>
    </row>
    <row r="41" spans="1:42" x14ac:dyDescent="0.35">
      <c r="A41" s="6">
        <v>3</v>
      </c>
      <c r="B41" s="13">
        <f t="shared" ref="B41:O41" si="111">B11-$P11</f>
        <v>-1.9162667277966676</v>
      </c>
      <c r="C41" s="13">
        <f t="shared" si="111"/>
        <v>-0.94972168410722979</v>
      </c>
      <c r="D41" s="13">
        <f t="shared" si="111"/>
        <v>-3.8502788643947952</v>
      </c>
      <c r="E41" s="13">
        <f t="shared" si="111"/>
        <v>-3.3309028284977842</v>
      </c>
      <c r="F41" s="13">
        <f t="shared" si="111"/>
        <v>-0.23490218011719399</v>
      </c>
      <c r="G41" s="13">
        <f t="shared" si="111"/>
        <v>0.96062908351892773</v>
      </c>
      <c r="H41" s="13">
        <f t="shared" si="111"/>
        <v>1.0594802137715664</v>
      </c>
      <c r="I41" s="13">
        <f t="shared" si="111"/>
        <v>-1.5582913591378169</v>
      </c>
      <c r="J41" s="13">
        <f t="shared" si="111"/>
        <v>-0.84983755122605409</v>
      </c>
      <c r="K41" s="13">
        <f t="shared" si="111"/>
        <v>1.5349234818487538</v>
      </c>
      <c r="L41" s="13">
        <f t="shared" si="111"/>
        <v>2.3715992402831514</v>
      </c>
      <c r="M41" s="13">
        <f t="shared" si="111"/>
        <v>6.9832245225202509</v>
      </c>
      <c r="N41" s="13">
        <f t="shared" si="111"/>
        <v>1.8281070169197431</v>
      </c>
      <c r="O41" s="13">
        <f t="shared" si="111"/>
        <v>-2.047762363584841</v>
      </c>
      <c r="P41" s="24">
        <f t="shared" si="110"/>
        <v>-6.2538239336253323</v>
      </c>
      <c r="Q41" s="22"/>
      <c r="R41" s="22"/>
      <c r="AA41" s="6" t="s">
        <v>4</v>
      </c>
      <c r="AB41" s="16">
        <v>0.95199546499999999</v>
      </c>
      <c r="AC41" s="16">
        <v>0.248888889</v>
      </c>
      <c r="AD41" s="16">
        <v>0.28589569199999998</v>
      </c>
      <c r="AE41" s="16">
        <v>0.32362811800000002</v>
      </c>
      <c r="AF41" s="16">
        <v>0.36326530600000001</v>
      </c>
      <c r="AG41" s="16">
        <v>1.460204082</v>
      </c>
      <c r="AH41" s="16">
        <v>1.1842176870000001</v>
      </c>
      <c r="AI41" s="16">
        <v>0.52526077100000002</v>
      </c>
      <c r="AJ41" s="16">
        <v>1.309750567</v>
      </c>
      <c r="AK41" s="16">
        <v>2.0442630390000001</v>
      </c>
      <c r="AL41" s="16">
        <v>0.96224489800000002</v>
      </c>
      <c r="AM41" s="16">
        <v>0.79165532900000002</v>
      </c>
      <c r="AN41" s="16">
        <v>2.592653061</v>
      </c>
      <c r="AO41" s="16">
        <v>0.82068027200000004</v>
      </c>
    </row>
    <row r="42" spans="1:42" x14ac:dyDescent="0.35">
      <c r="Q42" s="22"/>
      <c r="R42" s="22"/>
      <c r="AA42" s="6" t="s">
        <v>3</v>
      </c>
      <c r="AB42" s="16">
        <v>8.8903401360000007</v>
      </c>
      <c r="AC42" s="16">
        <v>8.3678911560000007</v>
      </c>
      <c r="AD42" s="16">
        <v>7.8019047620000004</v>
      </c>
      <c r="AE42" s="16">
        <v>6.9877551020000004</v>
      </c>
      <c r="AF42" s="16">
        <v>7.6146938779999997</v>
      </c>
      <c r="AG42" s="16">
        <v>8.9306122450000007</v>
      </c>
      <c r="AH42" s="16">
        <v>8.0203174599999993</v>
      </c>
      <c r="AI42" s="16">
        <v>7.8323809520000003</v>
      </c>
      <c r="AJ42" s="16">
        <v>7.8715646259999996</v>
      </c>
      <c r="AK42" s="16">
        <v>8.1741496599999994</v>
      </c>
      <c r="AL42" s="16">
        <v>6.2664852609999997</v>
      </c>
      <c r="AM42" s="16">
        <v>6.6321995459999998</v>
      </c>
      <c r="AN42" s="16">
        <v>7.68</v>
      </c>
      <c r="AO42" s="16">
        <v>7.5065759639999996</v>
      </c>
    </row>
    <row r="43" spans="1:42" x14ac:dyDescent="0.35">
      <c r="B43" s="31" t="s">
        <v>42</v>
      </c>
      <c r="C43" s="32">
        <v>1</v>
      </c>
      <c r="D43" s="32">
        <v>2</v>
      </c>
      <c r="E43" s="32">
        <v>3</v>
      </c>
      <c r="F43" s="32" t="s">
        <v>21</v>
      </c>
      <c r="H43" s="41" t="s">
        <v>45</v>
      </c>
      <c r="I43" s="32" t="s">
        <v>4</v>
      </c>
      <c r="J43" s="32" t="s">
        <v>3</v>
      </c>
      <c r="K43" s="32" t="s">
        <v>0</v>
      </c>
      <c r="L43" s="32" t="s">
        <v>1</v>
      </c>
      <c r="M43" s="32">
        <v>3</v>
      </c>
      <c r="N43" s="38" t="s">
        <v>21</v>
      </c>
      <c r="AA43" s="6" t="s">
        <v>0</v>
      </c>
      <c r="AB43" s="16">
        <v>10.006666666999999</v>
      </c>
      <c r="AC43" s="16">
        <v>9.7207709750000006</v>
      </c>
      <c r="AD43" s="16">
        <v>9.8775510200000003</v>
      </c>
      <c r="AE43" s="16">
        <v>9.1089795920000007</v>
      </c>
      <c r="AF43" s="16">
        <v>10.392471655</v>
      </c>
      <c r="AG43" s="16">
        <v>11.662993197</v>
      </c>
      <c r="AH43" s="16">
        <v>10.372244898</v>
      </c>
      <c r="AI43" s="16">
        <v>11.029478458</v>
      </c>
      <c r="AJ43" s="16">
        <v>10.068027211</v>
      </c>
      <c r="AK43" s="16">
        <v>9.7347845799999995</v>
      </c>
      <c r="AL43" s="16">
        <v>8.2068027210000007</v>
      </c>
      <c r="AM43" s="16">
        <v>8.364988662</v>
      </c>
      <c r="AN43" s="16">
        <v>10.028117913999999</v>
      </c>
      <c r="AO43" s="16">
        <v>9.2832653060000005</v>
      </c>
    </row>
    <row r="44" spans="1:42" x14ac:dyDescent="0.35">
      <c r="B44" s="33" t="s">
        <v>5</v>
      </c>
      <c r="C44" s="34">
        <v>1.0479943520833333E-4</v>
      </c>
      <c r="D44" s="34">
        <v>1.0332524984953705E-4</v>
      </c>
      <c r="E44" s="34">
        <v>2.9584488113425923E-5</v>
      </c>
      <c r="F44" s="44">
        <v>2.377091731712963E-4</v>
      </c>
      <c r="H44" s="39" t="s">
        <v>5</v>
      </c>
      <c r="I44" s="34">
        <v>9.1878989247685196E-5</v>
      </c>
      <c r="J44" s="34">
        <v>1.2920445960648132E-5</v>
      </c>
      <c r="K44" s="34">
        <v>6.9329491053240754E-5</v>
      </c>
      <c r="L44" s="34">
        <v>3.3995758796296286E-5</v>
      </c>
      <c r="M44" s="34">
        <v>2.9584488113425923E-5</v>
      </c>
      <c r="N44" s="44">
        <v>2.377091731712963E-4</v>
      </c>
      <c r="AA44" s="6" t="s">
        <v>1</v>
      </c>
      <c r="AB44" s="16">
        <v>15.996734694000001</v>
      </c>
      <c r="AC44" s="16">
        <v>15.542857143000001</v>
      </c>
      <c r="AD44" s="16">
        <v>16.184308390000002</v>
      </c>
      <c r="AE44" s="16">
        <v>14.547301587</v>
      </c>
      <c r="AF44" s="16">
        <v>16.983945578</v>
      </c>
      <c r="AG44" s="16">
        <v>17.012970522</v>
      </c>
      <c r="AH44" s="16">
        <v>16.420861678000001</v>
      </c>
      <c r="AI44" s="16">
        <v>18.020136054000002</v>
      </c>
      <c r="AJ44" s="16">
        <v>15.960816327</v>
      </c>
      <c r="AK44" s="16">
        <v>14.818684807</v>
      </c>
      <c r="AL44" s="16">
        <v>12.728888889</v>
      </c>
      <c r="AM44" s="16">
        <v>13.404444443999999</v>
      </c>
      <c r="AN44" s="16">
        <v>14.733061224</v>
      </c>
      <c r="AO44" s="16">
        <v>15.04</v>
      </c>
    </row>
    <row r="45" spans="1:42" x14ac:dyDescent="0.35">
      <c r="B45" s="33" t="s">
        <v>6</v>
      </c>
      <c r="C45" s="34">
        <v>1.0962826488425926E-4</v>
      </c>
      <c r="D45" s="34">
        <v>9.6982867222222203E-5</v>
      </c>
      <c r="E45" s="34">
        <v>3.2003495844907436E-5</v>
      </c>
      <c r="F45" s="44">
        <v>2.3861462795138892E-4</v>
      </c>
      <c r="H45" s="33" t="s">
        <v>6</v>
      </c>
      <c r="I45" s="34">
        <v>9.3969933645833342E-5</v>
      </c>
      <c r="J45" s="34">
        <v>1.5658331238425924E-5</v>
      </c>
      <c r="K45" s="34">
        <v>6.7385256574074072E-5</v>
      </c>
      <c r="L45" s="34">
        <v>2.9597610648148131E-5</v>
      </c>
      <c r="M45" s="34">
        <v>3.2003495844907436E-5</v>
      </c>
      <c r="N45" s="44">
        <v>2.3861462795138892E-4</v>
      </c>
      <c r="AA45" s="6">
        <v>3</v>
      </c>
      <c r="AB45" s="16">
        <v>18.933968254</v>
      </c>
      <c r="AC45" s="16">
        <v>18.100090702999999</v>
      </c>
      <c r="AD45" s="16">
        <v>19.260408163000001</v>
      </c>
      <c r="AE45" s="16">
        <v>17.207981859</v>
      </c>
      <c r="AF45" s="16">
        <v>19.422040815999999</v>
      </c>
      <c r="AG45" s="16">
        <v>20.501836735000001</v>
      </c>
      <c r="AH45" s="16">
        <v>19.602902493999999</v>
      </c>
      <c r="AI45" s="16">
        <v>20.928299320000001</v>
      </c>
      <c r="AJ45" s="16">
        <v>19.239183672999999</v>
      </c>
      <c r="AK45" s="16">
        <v>16.603718821000001</v>
      </c>
      <c r="AL45" s="16">
        <v>14.544761905</v>
      </c>
      <c r="AM45" s="16">
        <v>15.209070295</v>
      </c>
      <c r="AN45" s="16">
        <v>16.835918367000001</v>
      </c>
      <c r="AO45" s="16">
        <v>17.897505669000001</v>
      </c>
    </row>
    <row r="46" spans="1:42" x14ac:dyDescent="0.35">
      <c r="B46" s="33" t="s">
        <v>7</v>
      </c>
      <c r="C46" s="34">
        <v>1.1101452925925928E-4</v>
      </c>
      <c r="D46" s="34">
        <v>1.0859788359953705E-4</v>
      </c>
      <c r="E46" s="34">
        <v>2.5796537754629619E-5</v>
      </c>
      <c r="F46" s="44">
        <v>2.4540895061342594E-4</v>
      </c>
      <c r="H46" s="33" t="s">
        <v>7</v>
      </c>
      <c r="I46" s="34">
        <v>8.6990845717592602E-5</v>
      </c>
      <c r="J46" s="34">
        <v>2.4023683541666665E-5</v>
      </c>
      <c r="K46" s="34">
        <v>7.2994876967592606E-5</v>
      </c>
      <c r="L46" s="34">
        <v>3.5603006631944435E-5</v>
      </c>
      <c r="M46" s="34">
        <v>2.5796537754629619E-5</v>
      </c>
      <c r="N46" s="44">
        <v>2.4540895061342594E-4</v>
      </c>
      <c r="AB46" s="16">
        <v>21.490068027</v>
      </c>
      <c r="AC46" s="16">
        <v>20.865192744000002</v>
      </c>
      <c r="AD46" s="16">
        <v>21.489229025</v>
      </c>
      <c r="AE46" s="16">
        <v>19.301428570999999</v>
      </c>
      <c r="AF46" s="16">
        <v>22.557414966</v>
      </c>
      <c r="AG46" s="16">
        <v>23.947460317000001</v>
      </c>
      <c r="AH46" s="16">
        <v>22.961224489999999</v>
      </c>
      <c r="AI46" s="16">
        <v>23.924217686999999</v>
      </c>
      <c r="AJ46" s="16">
        <v>22.040317460000001</v>
      </c>
      <c r="AK46" s="16">
        <v>19.355691610000001</v>
      </c>
      <c r="AL46" s="16">
        <v>17.274353740999999</v>
      </c>
      <c r="AM46" s="16">
        <v>19.121632652999999</v>
      </c>
      <c r="AN46" s="16">
        <v>19.587369615</v>
      </c>
      <c r="AO46" s="16">
        <v>20.295691609999999</v>
      </c>
    </row>
    <row r="47" spans="1:42" x14ac:dyDescent="0.35">
      <c r="B47" s="33" t="s">
        <v>8</v>
      </c>
      <c r="C47" s="34">
        <v>1.0168230872685186E-4</v>
      </c>
      <c r="D47" s="34">
        <v>9.3738452164351848E-5</v>
      </c>
      <c r="E47" s="34">
        <v>2.4229707314814799E-5</v>
      </c>
      <c r="F47" s="44">
        <v>2.1965046820601847E-4</v>
      </c>
      <c r="H47" s="33" t="s">
        <v>8</v>
      </c>
      <c r="I47" s="34">
        <v>7.713109935185185E-5</v>
      </c>
      <c r="J47" s="34">
        <v>2.4551209375000003E-5</v>
      </c>
      <c r="K47" s="34">
        <v>6.2943541608796288E-5</v>
      </c>
      <c r="L47" s="34">
        <v>3.079491055555556E-5</v>
      </c>
      <c r="M47" s="34">
        <v>2.4229707314814799E-5</v>
      </c>
      <c r="N47" s="44">
        <v>2.1965046820601847E-4</v>
      </c>
    </row>
    <row r="48" spans="1:42" x14ac:dyDescent="0.35">
      <c r="B48" s="33" t="s">
        <v>9</v>
      </c>
      <c r="C48" s="34">
        <v>1.1607877718749999E-4</v>
      </c>
      <c r="D48" s="34">
        <v>1.0450890232638888E-4</v>
      </c>
      <c r="E48" s="34">
        <v>3.6289052662037042E-5</v>
      </c>
      <c r="F48" s="44">
        <v>2.5687673217592591E-4</v>
      </c>
      <c r="H48" s="33" t="s">
        <v>9</v>
      </c>
      <c r="I48" s="34">
        <v>8.3928571435185181E-5</v>
      </c>
      <c r="J48" s="34">
        <v>3.2150205752314812E-5</v>
      </c>
      <c r="K48" s="34">
        <v>7.6290207442129639E-5</v>
      </c>
      <c r="L48" s="34">
        <v>2.8218694884259247E-5</v>
      </c>
      <c r="M48" s="34">
        <v>3.6289052662037042E-5</v>
      </c>
      <c r="N48" s="44">
        <v>2.5687673217592591E-4</v>
      </c>
    </row>
    <row r="49" spans="2:15" x14ac:dyDescent="0.35">
      <c r="B49" s="33" t="s">
        <v>10</v>
      </c>
      <c r="C49" s="34">
        <v>1.1808783697916669E-4</v>
      </c>
      <c r="D49" s="34">
        <v>1.0230142983796297E-4</v>
      </c>
      <c r="E49" s="34">
        <v>3.9879902569444438E-5</v>
      </c>
      <c r="F49" s="44">
        <v>2.6026916938657409E-4</v>
      </c>
      <c r="H49" s="33" t="s">
        <v>10</v>
      </c>
      <c r="I49" s="34">
        <v>8.6463057442129641E-5</v>
      </c>
      <c r="J49" s="34">
        <v>3.1624779537037034E-5</v>
      </c>
      <c r="K49" s="34">
        <v>6.1921033854166655E-5</v>
      </c>
      <c r="L49" s="34">
        <v>4.0380395983796313E-5</v>
      </c>
      <c r="M49" s="34">
        <v>3.9879902569444438E-5</v>
      </c>
      <c r="N49" s="44">
        <v>2.6026916938657409E-4</v>
      </c>
    </row>
    <row r="50" spans="2:15" x14ac:dyDescent="0.35">
      <c r="B50" s="33" t="s">
        <v>11</v>
      </c>
      <c r="C50" s="34">
        <v>1.0634290753472222E-4</v>
      </c>
      <c r="D50" s="34">
        <v>1.0683631476851851E-4</v>
      </c>
      <c r="E50" s="34">
        <v>3.8869467546296306E-5</v>
      </c>
      <c r="F50" s="44">
        <v>2.5204868984953703E-4</v>
      </c>
      <c r="H50" s="33" t="s">
        <v>11</v>
      </c>
      <c r="I50" s="34">
        <v>7.9121525150462955E-5</v>
      </c>
      <c r="J50" s="34">
        <v>2.7221382384259265E-5</v>
      </c>
      <c r="K50" s="34">
        <v>7.0007138657407424E-5</v>
      </c>
      <c r="L50" s="34">
        <v>3.6829176111111076E-5</v>
      </c>
      <c r="M50" s="34">
        <v>3.8869467546296306E-5</v>
      </c>
      <c r="N50" s="44">
        <v>2.5204868984953703E-4</v>
      </c>
    </row>
    <row r="51" spans="2:15" x14ac:dyDescent="0.35">
      <c r="B51" s="33" t="s">
        <v>12</v>
      </c>
      <c r="C51" s="34">
        <v>1.2157659359953704E-4</v>
      </c>
      <c r="D51" s="34">
        <v>1.1456968590277779E-4</v>
      </c>
      <c r="E51" s="34">
        <v>3.4674981099537014E-5</v>
      </c>
      <c r="F51" s="44">
        <v>2.7082126060185187E-4</v>
      </c>
      <c r="H51" s="33" t="s">
        <v>12</v>
      </c>
      <c r="I51" s="34">
        <v>8.4573150243055564E-5</v>
      </c>
      <c r="J51" s="34">
        <v>3.7003443356481476E-5</v>
      </c>
      <c r="K51" s="34">
        <v>8.0910388842592615E-5</v>
      </c>
      <c r="L51" s="34">
        <v>3.365929706018517E-5</v>
      </c>
      <c r="M51" s="34">
        <v>3.4674981099537014E-5</v>
      </c>
      <c r="N51" s="44">
        <v>2.7082126060185187E-4</v>
      </c>
    </row>
    <row r="52" spans="2:15" x14ac:dyDescent="0.35">
      <c r="B52" s="33" t="s">
        <v>13</v>
      </c>
      <c r="C52" s="34">
        <v>1.013689426388889E-4</v>
      </c>
      <c r="D52" s="34">
        <v>1.061476442361111E-4</v>
      </c>
      <c r="E52" s="34">
        <v>3.2420529942129646E-5</v>
      </c>
      <c r="F52" s="44">
        <v>2.3993711681712961E-4</v>
      </c>
      <c r="H52" s="33" t="s">
        <v>13</v>
      </c>
      <c r="I52" s="34">
        <v>7.5946921979166659E-5</v>
      </c>
      <c r="J52" s="34">
        <v>2.5422020659722232E-5</v>
      </c>
      <c r="K52" s="34">
        <v>6.8203577731481481E-5</v>
      </c>
      <c r="L52" s="34">
        <v>3.7944066504629624E-5</v>
      </c>
      <c r="M52" s="34">
        <v>3.2420529942129646E-5</v>
      </c>
      <c r="N52" s="44">
        <v>2.3993711681712961E-4</v>
      </c>
    </row>
    <row r="53" spans="2:15" x14ac:dyDescent="0.35">
      <c r="B53" s="33" t="s">
        <v>14</v>
      </c>
      <c r="C53" s="34">
        <v>8.9010665983796285E-5</v>
      </c>
      <c r="D53" s="34">
        <v>7.9501553715277795E-5</v>
      </c>
      <c r="E53" s="34">
        <v>3.1851536909722218E-5</v>
      </c>
      <c r="F53" s="44">
        <v>2.0036375660879629E-4</v>
      </c>
      <c r="H53" s="33" t="s">
        <v>14</v>
      </c>
      <c r="I53" s="34">
        <v>7.0947761817129613E-5</v>
      </c>
      <c r="J53" s="34">
        <v>1.8062904166666669E-5</v>
      </c>
      <c r="K53" s="34">
        <v>5.8841437812500007E-5</v>
      </c>
      <c r="L53" s="34">
        <v>2.0660115902777785E-5</v>
      </c>
      <c r="M53" s="34">
        <v>3.1851536909722218E-5</v>
      </c>
      <c r="N53" s="44">
        <v>2.0036375660879629E-4</v>
      </c>
    </row>
    <row r="54" spans="2:15" x14ac:dyDescent="0.35">
      <c r="B54" s="35" t="s">
        <v>15</v>
      </c>
      <c r="C54" s="34">
        <v>8.3849048877314823E-5</v>
      </c>
      <c r="D54" s="34">
        <v>7.335600907407406E-5</v>
      </c>
      <c r="E54" s="34">
        <v>3.1592498101851843E-5</v>
      </c>
      <c r="F54" s="44">
        <v>1.8879755605324071E-4</v>
      </c>
      <c r="H54" s="35" t="s">
        <v>15</v>
      </c>
      <c r="I54" s="34">
        <v>6.1391670868055548E-5</v>
      </c>
      <c r="J54" s="34">
        <v>2.2457378009259272E-5</v>
      </c>
      <c r="K54" s="34">
        <v>5.2338960277777772E-5</v>
      </c>
      <c r="L54" s="34">
        <v>2.1017048796296291E-5</v>
      </c>
      <c r="M54" s="34">
        <v>3.1592498101851843E-5</v>
      </c>
      <c r="N54" s="44">
        <v>1.8879755605324071E-4</v>
      </c>
    </row>
    <row r="55" spans="2:15" x14ac:dyDescent="0.35">
      <c r="B55" s="35" t="s">
        <v>16</v>
      </c>
      <c r="C55" s="34">
        <v>8.765432098379629E-5</v>
      </c>
      <c r="D55" s="34">
        <v>7.9213907789351857E-5</v>
      </c>
      <c r="E55" s="34">
        <v>4.5284286550925914E-5</v>
      </c>
      <c r="F55" s="44">
        <v>2.1215251532407406E-4</v>
      </c>
      <c r="H55" s="35" t="s">
        <v>16</v>
      </c>
      <c r="I55" s="34">
        <v>6.7598891400462964E-5</v>
      </c>
      <c r="J55" s="34">
        <v>2.0055429583333336E-5</v>
      </c>
      <c r="K55" s="34">
        <v>5.8327034513888877E-5</v>
      </c>
      <c r="L55" s="34">
        <v>2.0886873275462973E-5</v>
      </c>
      <c r="M55" s="34">
        <v>4.5284286550925914E-5</v>
      </c>
      <c r="N55" s="44">
        <v>2.1215251532407406E-4</v>
      </c>
    </row>
    <row r="56" spans="2:15" x14ac:dyDescent="0.35">
      <c r="B56" s="35" t="s">
        <v>17</v>
      </c>
      <c r="C56" s="34">
        <v>8.6058620983796281E-5</v>
      </c>
      <c r="D56" s="34">
        <v>7.8793986724537068E-5</v>
      </c>
      <c r="E56" s="34">
        <v>3.1845500555555539E-5</v>
      </c>
      <c r="F56" s="44">
        <v>1.9669810826388888E-4</v>
      </c>
      <c r="H56" s="35" t="s">
        <v>17</v>
      </c>
      <c r="I56" s="34">
        <v>5.8881330312499996E-5</v>
      </c>
      <c r="J56" s="34">
        <v>2.7177290671296292E-5</v>
      </c>
      <c r="K56" s="34">
        <v>5.4455362384259271E-5</v>
      </c>
      <c r="L56" s="34">
        <v>2.4338624340277794E-5</v>
      </c>
      <c r="M56" s="34">
        <v>3.1845500555555539E-5</v>
      </c>
      <c r="N56" s="44">
        <v>1.9669810826388888E-4</v>
      </c>
    </row>
    <row r="57" spans="2:15" x14ac:dyDescent="0.35">
      <c r="B57" s="35" t="s">
        <v>18</v>
      </c>
      <c r="C57" s="34">
        <v>9.7946586041666665E-5</v>
      </c>
      <c r="D57" s="34">
        <v>9.9701856053240745E-5</v>
      </c>
      <c r="E57" s="34">
        <v>2.7756781724537011E-5</v>
      </c>
      <c r="F57" s="44">
        <v>2.2540522381944442E-4</v>
      </c>
      <c r="H57" s="35" t="s">
        <v>18</v>
      </c>
      <c r="I57" s="34">
        <v>7.7383051990740734E-5</v>
      </c>
      <c r="J57" s="34">
        <v>2.0563534050925938E-5</v>
      </c>
      <c r="K57" s="34">
        <v>6.6628873773148128E-5</v>
      </c>
      <c r="L57" s="34">
        <v>3.307298228009261E-5</v>
      </c>
      <c r="M57" s="34">
        <v>2.7756781724537011E-5</v>
      </c>
      <c r="N57" s="44">
        <v>2.2540522381944442E-4</v>
      </c>
    </row>
    <row r="58" spans="2:15" x14ac:dyDescent="0.35">
      <c r="B58" s="36" t="s">
        <v>24</v>
      </c>
      <c r="C58" s="34">
        <v>1.0250705992063493E-4</v>
      </c>
      <c r="D58" s="34">
        <v>9.6255410233134916E-5</v>
      </c>
      <c r="E58" s="34">
        <v>3.3005626192129616E-5</v>
      </c>
      <c r="F58" s="44">
        <v>2.3176809634589947E-4</v>
      </c>
      <c r="H58" s="32" t="s">
        <v>24</v>
      </c>
      <c r="I58" s="34">
        <v>7.8300485757275149E-5</v>
      </c>
      <c r="J58" s="34">
        <v>2.4206574163359789E-5</v>
      </c>
      <c r="K58" s="34">
        <v>6.57555129637897E-5</v>
      </c>
      <c r="L58" s="34">
        <v>3.0499897269345243E-5</v>
      </c>
      <c r="M58" s="34">
        <v>3.3005626192129616E-5</v>
      </c>
      <c r="N58" s="44">
        <v>2.3176809634589947E-4</v>
      </c>
    </row>
    <row r="59" spans="2:15" x14ac:dyDescent="0.35">
      <c r="B59" s="36" t="s">
        <v>25</v>
      </c>
      <c r="C59" s="34">
        <v>8.3849048877314823E-5</v>
      </c>
      <c r="D59" s="34">
        <v>7.335600907407406E-5</v>
      </c>
      <c r="E59" s="34">
        <v>2.4229707314814799E-5</v>
      </c>
      <c r="F59" s="44">
        <v>1.8879755605324071E-4</v>
      </c>
      <c r="G59" s="46" t="s">
        <v>50</v>
      </c>
      <c r="H59" s="36" t="s">
        <v>25</v>
      </c>
      <c r="I59" s="34">
        <v>5.8881330312499996E-5</v>
      </c>
      <c r="J59" s="34">
        <v>1.2920445960648132E-5</v>
      </c>
      <c r="K59" s="34">
        <v>5.2338960277777772E-5</v>
      </c>
      <c r="L59" s="34">
        <v>2.0660115902777785E-5</v>
      </c>
      <c r="M59" s="34">
        <v>2.4229707314814799E-5</v>
      </c>
      <c r="N59" s="44">
        <v>1.8879755605324071E-4</v>
      </c>
      <c r="O59" s="46" t="s">
        <v>50</v>
      </c>
    </row>
    <row r="60" spans="2:15" x14ac:dyDescent="0.35">
      <c r="B60" s="36" t="s">
        <v>26</v>
      </c>
      <c r="C60" s="34">
        <v>1.2157659359953704E-4</v>
      </c>
      <c r="D60" s="34">
        <v>1.1456968590277779E-4</v>
      </c>
      <c r="E60" s="34">
        <v>4.5284286550925914E-5</v>
      </c>
      <c r="F60" s="44">
        <v>2.7082126060185187E-4</v>
      </c>
      <c r="G60" s="46" t="s">
        <v>51</v>
      </c>
      <c r="H60" s="32" t="s">
        <v>26</v>
      </c>
      <c r="I60" s="34">
        <v>9.3969933645833342E-5</v>
      </c>
      <c r="J60" s="34">
        <v>3.7003443356481476E-5</v>
      </c>
      <c r="K60" s="34">
        <v>8.0910388842592615E-5</v>
      </c>
      <c r="L60" s="34">
        <v>4.0380395983796313E-5</v>
      </c>
      <c r="M60" s="34">
        <v>4.5284286550925914E-5</v>
      </c>
      <c r="N60" s="44">
        <v>2.7082126060185187E-4</v>
      </c>
      <c r="O60" s="46" t="s">
        <v>51</v>
      </c>
    </row>
    <row r="61" spans="2:15" x14ac:dyDescent="0.35">
      <c r="B61" s="36" t="s">
        <v>39</v>
      </c>
      <c r="C61" s="37">
        <v>12.032952767077838</v>
      </c>
      <c r="D61" s="37">
        <v>13.732357624902845</v>
      </c>
      <c r="E61" s="37">
        <v>17.22612204777019</v>
      </c>
      <c r="F61" s="43">
        <v>10.934245835267909</v>
      </c>
      <c r="H61" s="32" t="s">
        <v>27</v>
      </c>
      <c r="I61" s="37">
        <v>13.641089244686928</v>
      </c>
      <c r="J61" s="37">
        <v>27.431213948600934</v>
      </c>
      <c r="K61" s="37">
        <v>12.416783057810495</v>
      </c>
      <c r="L61" s="37">
        <v>21.73297677408938</v>
      </c>
      <c r="M61" s="37">
        <v>17.22612204777019</v>
      </c>
      <c r="N61" s="40">
        <v>10.934245835267909</v>
      </c>
    </row>
    <row r="62" spans="2:15" x14ac:dyDescent="0.35">
      <c r="F62" s="45"/>
      <c r="N62" s="6"/>
    </row>
    <row r="63" spans="2:15" x14ac:dyDescent="0.35">
      <c r="B63" s="31" t="s">
        <v>43</v>
      </c>
      <c r="C63" s="32">
        <v>1</v>
      </c>
      <c r="D63" s="32">
        <v>2</v>
      </c>
      <c r="E63" s="32">
        <v>3</v>
      </c>
      <c r="F63" s="32" t="s">
        <v>21</v>
      </c>
      <c r="H63" s="41" t="s">
        <v>47</v>
      </c>
      <c r="I63" s="32" t="s">
        <v>4</v>
      </c>
      <c r="J63" s="32" t="s">
        <v>3</v>
      </c>
      <c r="K63" s="32" t="s">
        <v>0</v>
      </c>
      <c r="L63" s="32" t="s">
        <v>1</v>
      </c>
      <c r="M63" s="32">
        <v>3</v>
      </c>
      <c r="N63" s="38" t="s">
        <v>21</v>
      </c>
    </row>
    <row r="64" spans="2:15" x14ac:dyDescent="0.35">
      <c r="B64" s="33" t="s">
        <v>6</v>
      </c>
      <c r="C64" s="34">
        <v>1.0962826488425926E-4</v>
      </c>
      <c r="D64" s="34">
        <v>9.6982867222222203E-5</v>
      </c>
      <c r="E64" s="34">
        <v>3.2003495844907436E-5</v>
      </c>
      <c r="F64" s="44">
        <v>2.3861462795138892E-4</v>
      </c>
      <c r="H64" s="33" t="s">
        <v>6</v>
      </c>
      <c r="I64" s="34">
        <v>9.3969933645833342E-5</v>
      </c>
      <c r="J64" s="34">
        <v>1.5658331238425924E-5</v>
      </c>
      <c r="K64" s="34">
        <v>6.7385256574074072E-5</v>
      </c>
      <c r="L64" s="34">
        <v>2.9597610648148131E-5</v>
      </c>
      <c r="M64" s="34">
        <v>3.2003495844907436E-5</v>
      </c>
      <c r="N64" s="44">
        <v>2.3861462795138892E-4</v>
      </c>
    </row>
    <row r="65" spans="2:15" x14ac:dyDescent="0.35">
      <c r="B65" s="33" t="s">
        <v>8</v>
      </c>
      <c r="C65" s="34">
        <v>1.0168230872685186E-4</v>
      </c>
      <c r="D65" s="34">
        <v>9.3738452164351848E-5</v>
      </c>
      <c r="E65" s="34">
        <v>2.4229707314814799E-5</v>
      </c>
      <c r="F65" s="44">
        <v>2.1965046820601847E-4</v>
      </c>
      <c r="H65" s="33" t="s">
        <v>8</v>
      </c>
      <c r="I65" s="34">
        <v>7.713109935185185E-5</v>
      </c>
      <c r="J65" s="34">
        <v>2.4551209375000003E-5</v>
      </c>
      <c r="K65" s="34">
        <v>6.2943541608796288E-5</v>
      </c>
      <c r="L65" s="34">
        <v>3.079491055555556E-5</v>
      </c>
      <c r="M65" s="34">
        <v>2.4229707314814799E-5</v>
      </c>
      <c r="N65" s="44">
        <v>2.1965046820601847E-4</v>
      </c>
    </row>
    <row r="66" spans="2:15" x14ac:dyDescent="0.35">
      <c r="B66" s="33" t="s">
        <v>9</v>
      </c>
      <c r="C66" s="34">
        <v>1.1607877718749999E-4</v>
      </c>
      <c r="D66" s="34">
        <v>1.0450890232638888E-4</v>
      </c>
      <c r="E66" s="34">
        <v>3.6289052662037042E-5</v>
      </c>
      <c r="F66" s="44">
        <v>2.5687673217592591E-4</v>
      </c>
      <c r="H66" s="33" t="s">
        <v>9</v>
      </c>
      <c r="I66" s="34">
        <v>8.3928571435185181E-5</v>
      </c>
      <c r="J66" s="34">
        <v>3.2150205752314812E-5</v>
      </c>
      <c r="K66" s="34">
        <v>7.6290207442129639E-5</v>
      </c>
      <c r="L66" s="34">
        <v>2.8218694884259247E-5</v>
      </c>
      <c r="M66" s="34">
        <v>3.6289052662037042E-5</v>
      </c>
      <c r="N66" s="44">
        <v>2.5687673217592591E-4</v>
      </c>
    </row>
    <row r="67" spans="2:15" x14ac:dyDescent="0.35">
      <c r="B67" s="33" t="s">
        <v>10</v>
      </c>
      <c r="C67" s="34">
        <v>1.1808783697916669E-4</v>
      </c>
      <c r="D67" s="34">
        <v>1.0230142983796297E-4</v>
      </c>
      <c r="E67" s="34">
        <v>3.9879902569444438E-5</v>
      </c>
      <c r="F67" s="44">
        <v>2.6026916938657409E-4</v>
      </c>
      <c r="H67" s="33" t="s">
        <v>10</v>
      </c>
      <c r="I67" s="34">
        <v>8.6463057442129641E-5</v>
      </c>
      <c r="J67" s="34">
        <v>3.1624779537037034E-5</v>
      </c>
      <c r="K67" s="34">
        <v>6.1921033854166655E-5</v>
      </c>
      <c r="L67" s="34">
        <v>4.0380395983796313E-5</v>
      </c>
      <c r="M67" s="34">
        <v>3.9879902569444438E-5</v>
      </c>
      <c r="N67" s="44">
        <v>2.6026916938657409E-4</v>
      </c>
    </row>
    <row r="68" spans="2:15" x14ac:dyDescent="0.35">
      <c r="B68" s="33" t="s">
        <v>11</v>
      </c>
      <c r="C68" s="34">
        <v>1.0634290753472222E-4</v>
      </c>
      <c r="D68" s="34">
        <v>1.0683631476851851E-4</v>
      </c>
      <c r="E68" s="34">
        <v>3.8869467546296306E-5</v>
      </c>
      <c r="F68" s="44">
        <v>2.5204868984953703E-4</v>
      </c>
      <c r="H68" s="33" t="s">
        <v>11</v>
      </c>
      <c r="I68" s="34">
        <v>7.9121525150462955E-5</v>
      </c>
      <c r="J68" s="34">
        <v>2.7221382384259265E-5</v>
      </c>
      <c r="K68" s="34">
        <v>7.0007138657407424E-5</v>
      </c>
      <c r="L68" s="34">
        <v>3.6829176111111076E-5</v>
      </c>
      <c r="M68" s="34">
        <v>3.8869467546296306E-5</v>
      </c>
      <c r="N68" s="44">
        <v>2.5204868984953703E-4</v>
      </c>
    </row>
    <row r="69" spans="2:15" x14ac:dyDescent="0.35">
      <c r="B69" s="33" t="s">
        <v>12</v>
      </c>
      <c r="C69" s="34">
        <v>1.2157659359953704E-4</v>
      </c>
      <c r="D69" s="34">
        <v>1.1456968590277779E-4</v>
      </c>
      <c r="E69" s="34">
        <v>3.4674981099537014E-5</v>
      </c>
      <c r="F69" s="44">
        <v>2.7082126060185187E-4</v>
      </c>
      <c r="H69" s="33" t="s">
        <v>12</v>
      </c>
      <c r="I69" s="34">
        <v>8.4573150243055564E-5</v>
      </c>
      <c r="J69" s="34">
        <v>3.7003443356481476E-5</v>
      </c>
      <c r="K69" s="34">
        <v>8.0910388842592615E-5</v>
      </c>
      <c r="L69" s="34">
        <v>3.365929706018517E-5</v>
      </c>
      <c r="M69" s="34">
        <v>3.4674981099537014E-5</v>
      </c>
      <c r="N69" s="44">
        <v>2.7082126060185187E-4</v>
      </c>
    </row>
    <row r="70" spans="2:15" x14ac:dyDescent="0.35">
      <c r="B70" s="33" t="s">
        <v>14</v>
      </c>
      <c r="C70" s="34">
        <v>8.9010665983796285E-5</v>
      </c>
      <c r="D70" s="34">
        <v>7.9501553715277795E-5</v>
      </c>
      <c r="E70" s="34">
        <v>3.1851536909722218E-5</v>
      </c>
      <c r="F70" s="44">
        <v>2.0036375660879629E-4</v>
      </c>
      <c r="H70" s="33" t="s">
        <v>14</v>
      </c>
      <c r="I70" s="34">
        <v>7.0947761817129613E-5</v>
      </c>
      <c r="J70" s="34">
        <v>1.8062904166666669E-5</v>
      </c>
      <c r="K70" s="34">
        <v>5.8841437812500007E-5</v>
      </c>
      <c r="L70" s="34">
        <v>2.0660115902777785E-5</v>
      </c>
      <c r="M70" s="34">
        <v>3.1851536909722218E-5</v>
      </c>
      <c r="N70" s="44">
        <v>2.0036375660879629E-4</v>
      </c>
    </row>
    <row r="71" spans="2:15" x14ac:dyDescent="0.35">
      <c r="B71" s="35" t="s">
        <v>16</v>
      </c>
      <c r="C71" s="34">
        <v>8.765432098379629E-5</v>
      </c>
      <c r="D71" s="34">
        <v>7.9213907789351857E-5</v>
      </c>
      <c r="E71" s="34">
        <v>4.5284286550925914E-5</v>
      </c>
      <c r="F71" s="44">
        <v>2.1215251532407406E-4</v>
      </c>
      <c r="H71" s="35" t="s">
        <v>16</v>
      </c>
      <c r="I71" s="34">
        <v>6.7598891400462964E-5</v>
      </c>
      <c r="J71" s="34">
        <v>2.0055429583333336E-5</v>
      </c>
      <c r="K71" s="34">
        <v>5.8327034513888877E-5</v>
      </c>
      <c r="L71" s="34">
        <v>2.0886873275462973E-5</v>
      </c>
      <c r="M71" s="34">
        <v>4.5284286550925914E-5</v>
      </c>
      <c r="N71" s="44">
        <v>2.1215251532407406E-4</v>
      </c>
    </row>
    <row r="72" spans="2:15" x14ac:dyDescent="0.35">
      <c r="B72" s="36" t="s">
        <v>28</v>
      </c>
      <c r="C72" s="34">
        <v>1.0625770948495371E-4</v>
      </c>
      <c r="D72" s="34">
        <v>9.7206639215856493E-5</v>
      </c>
      <c r="E72" s="34">
        <v>3.5385303812210647E-5</v>
      </c>
      <c r="F72" s="44">
        <v>2.3884965251302082E-4</v>
      </c>
      <c r="H72" s="32" t="s">
        <v>28</v>
      </c>
      <c r="I72" s="34">
        <v>8.0466748810763896E-5</v>
      </c>
      <c r="J72" s="34">
        <v>2.5790960674189818E-5</v>
      </c>
      <c r="K72" s="34">
        <v>6.7078254913194459E-5</v>
      </c>
      <c r="L72" s="34">
        <v>3.0128384302662034E-5</v>
      </c>
      <c r="M72" s="34">
        <v>3.5385303812210647E-5</v>
      </c>
      <c r="N72" s="44">
        <v>2.3884965251302082E-4</v>
      </c>
    </row>
    <row r="73" spans="2:15" x14ac:dyDescent="0.35">
      <c r="B73" s="36" t="s">
        <v>29</v>
      </c>
      <c r="C73" s="34">
        <v>8.765432098379629E-5</v>
      </c>
      <c r="D73" s="34">
        <v>7.9213907789351857E-5</v>
      </c>
      <c r="E73" s="34">
        <v>2.4229707314814799E-5</v>
      </c>
      <c r="F73" s="44">
        <v>2.0036375660879629E-4</v>
      </c>
      <c r="G73" s="46" t="s">
        <v>52</v>
      </c>
      <c r="H73" s="32" t="s">
        <v>29</v>
      </c>
      <c r="I73" s="34">
        <v>6.7598891400462964E-5</v>
      </c>
      <c r="J73" s="34">
        <v>1.5658331238425924E-5</v>
      </c>
      <c r="K73" s="34">
        <v>5.8327034513888877E-5</v>
      </c>
      <c r="L73" s="34">
        <v>2.0660115902777785E-5</v>
      </c>
      <c r="M73" s="34">
        <v>2.4229707314814799E-5</v>
      </c>
      <c r="N73" s="44">
        <v>2.0036375660879629E-4</v>
      </c>
      <c r="O73" s="46" t="s">
        <v>52</v>
      </c>
    </row>
    <row r="74" spans="2:15" x14ac:dyDescent="0.35">
      <c r="B74" s="36" t="s">
        <v>30</v>
      </c>
      <c r="C74" s="34">
        <v>1.2157659359953704E-4</v>
      </c>
      <c r="D74" s="34">
        <v>1.1456968590277779E-4</v>
      </c>
      <c r="E74" s="34">
        <v>4.5284286550925914E-5</v>
      </c>
      <c r="F74" s="44">
        <v>2.7082126060185187E-4</v>
      </c>
      <c r="G74" s="46" t="s">
        <v>51</v>
      </c>
      <c r="H74" s="36" t="s">
        <v>30</v>
      </c>
      <c r="I74" s="34">
        <v>9.3969933645833342E-5</v>
      </c>
      <c r="J74" s="34">
        <v>3.7003443356481476E-5</v>
      </c>
      <c r="K74" s="34">
        <v>8.0910388842592615E-5</v>
      </c>
      <c r="L74" s="34">
        <v>4.0380395983796313E-5</v>
      </c>
      <c r="M74" s="34">
        <v>4.5284286550925914E-5</v>
      </c>
      <c r="N74" s="44">
        <v>2.7082126060185187E-4</v>
      </c>
      <c r="O74" s="46" t="s">
        <v>51</v>
      </c>
    </row>
    <row r="75" spans="2:15" x14ac:dyDescent="0.35">
      <c r="B75" s="32" t="s">
        <v>40</v>
      </c>
      <c r="C75" s="37">
        <v>12.046406719237417</v>
      </c>
      <c r="D75" s="37">
        <v>13.028697341299484</v>
      </c>
      <c r="E75" s="37">
        <v>17.874144355513501</v>
      </c>
      <c r="F75" s="43">
        <v>10.665594312637031</v>
      </c>
      <c r="H75" s="32" t="s">
        <v>31</v>
      </c>
      <c r="I75" s="37">
        <v>10.672641620986102</v>
      </c>
      <c r="J75" s="37">
        <v>29.275588569101085</v>
      </c>
      <c r="K75" s="37">
        <v>12.254390555594945</v>
      </c>
      <c r="L75" s="37">
        <v>23.196558663109403</v>
      </c>
      <c r="M75" s="37">
        <v>17.874144355513501</v>
      </c>
      <c r="N75" s="40">
        <v>10.665594312637035</v>
      </c>
    </row>
    <row r="76" spans="2:15" x14ac:dyDescent="0.35">
      <c r="N76" s="6"/>
    </row>
    <row r="77" spans="2:15" x14ac:dyDescent="0.35">
      <c r="B77" s="31" t="s">
        <v>44</v>
      </c>
      <c r="C77" s="32">
        <v>1</v>
      </c>
      <c r="D77" s="32">
        <v>2</v>
      </c>
      <c r="E77" s="32">
        <v>3</v>
      </c>
      <c r="H77" s="42" t="s">
        <v>46</v>
      </c>
      <c r="I77" s="32" t="s">
        <v>4</v>
      </c>
      <c r="J77" s="32" t="s">
        <v>3</v>
      </c>
      <c r="K77" s="32" t="s">
        <v>0</v>
      </c>
      <c r="L77" s="32" t="s">
        <v>1</v>
      </c>
      <c r="M77" s="32">
        <v>3</v>
      </c>
    </row>
    <row r="78" spans="2:15" x14ac:dyDescent="0.35">
      <c r="B78" s="33" t="s">
        <v>5</v>
      </c>
      <c r="C78" s="37">
        <v>44.087249057407433</v>
      </c>
      <c r="D78" s="37">
        <v>43.467085628655795</v>
      </c>
      <c r="E78" s="37">
        <v>12.445665313936773</v>
      </c>
      <c r="H78" s="33" t="s">
        <v>5</v>
      </c>
      <c r="I78" s="37">
        <v>38.651848400261784</v>
      </c>
      <c r="J78" s="37">
        <v>5.4354006571456503</v>
      </c>
      <c r="K78" s="37">
        <v>29.165677591786089</v>
      </c>
      <c r="L78" s="37">
        <v>14.301408036869704</v>
      </c>
      <c r="M78" s="37">
        <v>12.445665313936773</v>
      </c>
    </row>
    <row r="79" spans="2:15" x14ac:dyDescent="0.35">
      <c r="B79" s="33" t="s">
        <v>6</v>
      </c>
      <c r="C79" s="37">
        <v>45.943648059411082</v>
      </c>
      <c r="D79" s="37">
        <v>40.644141582962703</v>
      </c>
      <c r="E79" s="37">
        <v>13.412210357626211</v>
      </c>
      <c r="H79" s="33" t="s">
        <v>6</v>
      </c>
      <c r="I79" s="37">
        <v>39.381463933123619</v>
      </c>
      <c r="J79" s="37">
        <v>6.5621841262874607</v>
      </c>
      <c r="K79" s="37">
        <v>28.240203525075565</v>
      </c>
      <c r="L79" s="37">
        <v>12.403938057887139</v>
      </c>
      <c r="M79" s="37">
        <v>13.412210357626211</v>
      </c>
    </row>
    <row r="80" spans="2:15" x14ac:dyDescent="0.35">
      <c r="B80" s="33" t="s">
        <v>7</v>
      </c>
      <c r="C80" s="37">
        <v>45.236544544021953</v>
      </c>
      <c r="D80" s="37">
        <v>44.251802278639389</v>
      </c>
      <c r="E80" s="37">
        <v>10.511653177338646</v>
      </c>
      <c r="H80" s="33" t="s">
        <v>7</v>
      </c>
      <c r="I80" s="37">
        <v>35.447299497491699</v>
      </c>
      <c r="J80" s="37">
        <v>9.7892450465302474</v>
      </c>
      <c r="K80" s="37">
        <v>29.744178761668671</v>
      </c>
      <c r="L80" s="37">
        <v>14.507623516970716</v>
      </c>
      <c r="M80" s="37">
        <v>10.511653177338646</v>
      </c>
    </row>
    <row r="81" spans="2:13" x14ac:dyDescent="0.35">
      <c r="B81" s="33" t="s">
        <v>8</v>
      </c>
      <c r="C81" s="37">
        <v>46.292780323818924</v>
      </c>
      <c r="D81" s="37">
        <v>42.676190462945428</v>
      </c>
      <c r="E81" s="37">
        <v>11.031029213235657</v>
      </c>
      <c r="H81" s="33" t="s">
        <v>8</v>
      </c>
      <c r="I81" s="37">
        <v>35.115381260880206</v>
      </c>
      <c r="J81" s="37">
        <v>11.177399062938713</v>
      </c>
      <c r="K81" s="37">
        <v>28.656229200367171</v>
      </c>
      <c r="L81" s="37">
        <v>14.019961262578256</v>
      </c>
      <c r="M81" s="37">
        <v>11.031029213235657</v>
      </c>
    </row>
    <row r="82" spans="2:13" x14ac:dyDescent="0.35">
      <c r="B82" s="33" t="s">
        <v>9</v>
      </c>
      <c r="C82" s="37">
        <v>45.188513651754839</v>
      </c>
      <c r="D82" s="37">
        <v>40.684456486628925</v>
      </c>
      <c r="E82" s="37">
        <v>14.127029861616247</v>
      </c>
      <c r="H82" s="33" t="s">
        <v>9</v>
      </c>
      <c r="I82" s="37">
        <v>32.672702865787556</v>
      </c>
      <c r="J82" s="37">
        <v>12.515810785967277</v>
      </c>
      <c r="K82" s="37">
        <v>29.699150559841726</v>
      </c>
      <c r="L82" s="37">
        <v>10.98530592678719</v>
      </c>
      <c r="M82" s="37">
        <v>14.127029861616244</v>
      </c>
    </row>
    <row r="83" spans="2:13" x14ac:dyDescent="0.35">
      <c r="B83" s="33" t="s">
        <v>10</v>
      </c>
      <c r="C83" s="37">
        <v>45.371427302544816</v>
      </c>
      <c r="D83" s="37">
        <v>39.30601157220282</v>
      </c>
      <c r="E83" s="37">
        <v>15.322561125252369</v>
      </c>
      <c r="H83" s="33" t="s">
        <v>10</v>
      </c>
      <c r="I83" s="37">
        <v>33.220629875568278</v>
      </c>
      <c r="J83" s="37">
        <v>12.150797426976531</v>
      </c>
      <c r="K83" s="37">
        <v>23.791152060041437</v>
      </c>
      <c r="L83" s="37">
        <v>15.514859512161383</v>
      </c>
      <c r="M83" s="37">
        <v>15.322561125252369</v>
      </c>
    </row>
    <row r="84" spans="2:13" x14ac:dyDescent="0.35">
      <c r="B84" s="33" t="s">
        <v>11</v>
      </c>
      <c r="C84" s="37">
        <v>42.191414523203704</v>
      </c>
      <c r="D84" s="37">
        <v>42.387173221291292</v>
      </c>
      <c r="E84" s="37">
        <v>15.421412255505007</v>
      </c>
      <c r="H84" s="33" t="s">
        <v>11</v>
      </c>
      <c r="I84" s="37">
        <v>31.391365373767798</v>
      </c>
      <c r="J84" s="37">
        <v>10.800049149435905</v>
      </c>
      <c r="K84" s="37">
        <v>27.775244020986133</v>
      </c>
      <c r="L84" s="37">
        <v>14.611929200305157</v>
      </c>
      <c r="M84" s="37">
        <v>15.421412255505007</v>
      </c>
    </row>
    <row r="85" spans="2:13" x14ac:dyDescent="0.35">
      <c r="B85" s="33" t="s">
        <v>12</v>
      </c>
      <c r="C85" s="37">
        <v>44.891820283737985</v>
      </c>
      <c r="D85" s="37">
        <v>42.304539033666387</v>
      </c>
      <c r="E85" s="37">
        <v>12.803640682595624</v>
      </c>
      <c r="H85" s="33" t="s">
        <v>12</v>
      </c>
      <c r="I85" s="37">
        <v>31.228401365205539</v>
      </c>
      <c r="J85" s="37">
        <v>13.663418918532443</v>
      </c>
      <c r="K85" s="37">
        <v>29.875936868022745</v>
      </c>
      <c r="L85" s="37">
        <v>12.428602165643643</v>
      </c>
      <c r="M85" s="37">
        <v>12.803640682595624</v>
      </c>
    </row>
    <row r="86" spans="2:13" x14ac:dyDescent="0.35">
      <c r="B86" s="33" t="s">
        <v>13</v>
      </c>
      <c r="C86" s="37">
        <v>42.248129002962145</v>
      </c>
      <c r="D86" s="37">
        <v>44.239776506530482</v>
      </c>
      <c r="E86" s="37">
        <v>13.512094490507387</v>
      </c>
      <c r="H86" s="33" t="s">
        <v>13</v>
      </c>
      <c r="I86" s="37">
        <v>31.652844289635411</v>
      </c>
      <c r="J86" s="37">
        <v>10.595284713326729</v>
      </c>
      <c r="K86" s="37">
        <v>28.425605273678222</v>
      </c>
      <c r="L86" s="37">
        <v>15.814171232852257</v>
      </c>
      <c r="M86" s="37">
        <v>13.512094490507387</v>
      </c>
    </row>
    <row r="87" spans="2:13" x14ac:dyDescent="0.35">
      <c r="B87" s="33" t="s">
        <v>14</v>
      </c>
      <c r="C87" s="37">
        <v>44.424534401991025</v>
      </c>
      <c r="D87" s="37">
        <v>39.678610074426778</v>
      </c>
      <c r="E87" s="37">
        <v>15.896855523582195</v>
      </c>
      <c r="H87" s="33" t="s">
        <v>14</v>
      </c>
      <c r="I87" s="37">
        <v>35.409478749019868</v>
      </c>
      <c r="J87" s="37">
        <v>9.0150556529711601</v>
      </c>
      <c r="K87" s="37">
        <v>29.367306147781008</v>
      </c>
      <c r="L87" s="37">
        <v>10.311303926645769</v>
      </c>
      <c r="M87" s="37">
        <v>15.896855523582195</v>
      </c>
    </row>
    <row r="88" spans="2:13" x14ac:dyDescent="0.35">
      <c r="B88" s="35" t="s">
        <v>15</v>
      </c>
      <c r="C88" s="37">
        <v>44.412147397538071</v>
      </c>
      <c r="D88" s="37">
        <v>38.854321320445351</v>
      </c>
      <c r="E88" s="37">
        <v>16.733531282016592</v>
      </c>
      <c r="H88" s="35" t="s">
        <v>15</v>
      </c>
      <c r="I88" s="37">
        <v>32.51719574735553</v>
      </c>
      <c r="J88" s="37">
        <v>11.894951650182545</v>
      </c>
      <c r="K88" s="37">
        <v>27.722265781352721</v>
      </c>
      <c r="L88" s="37">
        <v>11.132055539092626</v>
      </c>
      <c r="M88" s="37">
        <v>16.733531282016592</v>
      </c>
    </row>
    <row r="89" spans="2:13" x14ac:dyDescent="0.35">
      <c r="B89" s="35" t="s">
        <v>16</v>
      </c>
      <c r="C89" s="37">
        <v>41.316654129648064</v>
      </c>
      <c r="D89" s="37">
        <v>37.338189306098243</v>
      </c>
      <c r="E89" s="37">
        <v>21.345156564253692</v>
      </c>
      <c r="H89" s="35" t="s">
        <v>16</v>
      </c>
      <c r="I89" s="37">
        <v>31.863346657569497</v>
      </c>
      <c r="J89" s="37">
        <v>9.4533074720785741</v>
      </c>
      <c r="K89" s="37">
        <v>27.492973356828358</v>
      </c>
      <c r="L89" s="37">
        <v>9.8452159492698836</v>
      </c>
      <c r="M89" s="37">
        <v>21.345156564253692</v>
      </c>
    </row>
    <row r="90" spans="2:13" x14ac:dyDescent="0.35">
      <c r="B90" s="35" t="s">
        <v>17</v>
      </c>
      <c r="C90" s="37">
        <v>43.751626156129888</v>
      </c>
      <c r="D90" s="37">
        <v>40.058334785216928</v>
      </c>
      <c r="E90" s="37">
        <v>16.190039058653184</v>
      </c>
      <c r="H90" s="35" t="s">
        <v>17</v>
      </c>
      <c r="I90" s="37">
        <v>29.934873716988264</v>
      </c>
      <c r="J90" s="37">
        <v>13.816752439141618</v>
      </c>
      <c r="K90" s="37">
        <v>27.684741284447085</v>
      </c>
      <c r="L90" s="37">
        <v>12.373593500769847</v>
      </c>
      <c r="M90" s="37">
        <v>16.190039058653184</v>
      </c>
    </row>
    <row r="91" spans="2:13" x14ac:dyDescent="0.35">
      <c r="B91" s="35" t="s">
        <v>18</v>
      </c>
      <c r="C91" s="37">
        <v>43.453556391454569</v>
      </c>
      <c r="D91" s="37">
        <v>44.232273930396829</v>
      </c>
      <c r="E91" s="37">
        <v>12.3141696781486</v>
      </c>
      <c r="H91" s="35" t="s">
        <v>18</v>
      </c>
      <c r="I91" s="37">
        <v>34.330638252078231</v>
      </c>
      <c r="J91" s="37">
        <v>9.1229181393763419</v>
      </c>
      <c r="K91" s="37">
        <v>29.559596110567355</v>
      </c>
      <c r="L91" s="37">
        <v>14.672677819829477</v>
      </c>
      <c r="M91" s="37">
        <v>12.3141696781486</v>
      </c>
    </row>
    <row r="92" spans="2:13" x14ac:dyDescent="0.35">
      <c r="B92" s="2" t="s">
        <v>24</v>
      </c>
      <c r="C92" s="24">
        <v>44.200717516116036</v>
      </c>
      <c r="D92" s="24">
        <v>41.437350442150525</v>
      </c>
      <c r="E92" s="24">
        <v>14.361932041733441</v>
      </c>
      <c r="H92" s="6" t="s">
        <v>24</v>
      </c>
      <c r="I92" s="24">
        <v>33.772676427480945</v>
      </c>
      <c r="J92" s="24">
        <v>10.428041088635085</v>
      </c>
      <c r="K92" s="24">
        <v>28.371447181603166</v>
      </c>
      <c r="L92" s="24">
        <v>13.06590326054736</v>
      </c>
      <c r="M92" s="24">
        <v>14.361932041733441</v>
      </c>
    </row>
    <row r="93" spans="2:13" x14ac:dyDescent="0.35">
      <c r="B93" s="2" t="s">
        <v>25</v>
      </c>
      <c r="C93" s="8">
        <v>41.316654129648064</v>
      </c>
      <c r="D93" s="8">
        <v>37.338189306098243</v>
      </c>
      <c r="E93" s="8">
        <v>10.511653177338646</v>
      </c>
      <c r="H93" s="2" t="s">
        <v>25</v>
      </c>
      <c r="I93" s="8">
        <v>29.934873716988264</v>
      </c>
      <c r="J93" s="8">
        <v>5.4354006571456503</v>
      </c>
      <c r="K93" s="8">
        <v>23.791152060041437</v>
      </c>
      <c r="L93" s="8">
        <v>9.8452159492698836</v>
      </c>
      <c r="M93" s="8">
        <v>10.511653177338646</v>
      </c>
    </row>
    <row r="94" spans="2:13" x14ac:dyDescent="0.35">
      <c r="B94" s="2" t="s">
        <v>26</v>
      </c>
      <c r="C94" s="24">
        <v>46.292780323818924</v>
      </c>
      <c r="D94" s="24">
        <v>44.251802278639389</v>
      </c>
      <c r="E94" s="24">
        <v>21.345156564253692</v>
      </c>
      <c r="H94" s="6" t="s">
        <v>26</v>
      </c>
      <c r="I94" s="24">
        <v>39.381463933123619</v>
      </c>
      <c r="J94" s="24">
        <v>13.816752439141618</v>
      </c>
      <c r="K94" s="24">
        <v>29.875936868022745</v>
      </c>
      <c r="L94" s="24">
        <v>15.814171232852257</v>
      </c>
      <c r="M94" s="24">
        <v>21.345156564253692</v>
      </c>
    </row>
    <row r="95" spans="2:13" x14ac:dyDescent="0.35">
      <c r="B95" s="2" t="s">
        <v>32</v>
      </c>
      <c r="C95" s="8">
        <v>1.4766574380934423</v>
      </c>
      <c r="D95" s="8">
        <v>2.2378510551936217</v>
      </c>
      <c r="E95" s="8">
        <v>2.7738586786634789</v>
      </c>
      <c r="H95" s="6" t="s">
        <v>32</v>
      </c>
      <c r="I95" s="8">
        <v>2.7868557325398733</v>
      </c>
      <c r="J95" s="8">
        <v>2.4351082540836004</v>
      </c>
      <c r="K95" s="8">
        <v>1.5700428831651185</v>
      </c>
      <c r="L95" s="8">
        <v>1.9688044053136873</v>
      </c>
      <c r="M95" s="8">
        <v>2.7738586786634727</v>
      </c>
    </row>
    <row r="96" spans="2:13" x14ac:dyDescent="0.35">
      <c r="H96" s="32"/>
      <c r="I96" s="37"/>
      <c r="J96" s="37"/>
      <c r="K96" s="37"/>
      <c r="L96" s="37"/>
      <c r="M96" s="37"/>
    </row>
    <row r="97" spans="2:13" x14ac:dyDescent="0.35">
      <c r="B97" s="31" t="s">
        <v>49</v>
      </c>
      <c r="C97" s="32">
        <v>1</v>
      </c>
      <c r="D97" s="32">
        <v>2</v>
      </c>
      <c r="E97" s="32">
        <v>3</v>
      </c>
      <c r="H97" s="42" t="s">
        <v>48</v>
      </c>
      <c r="I97" s="32" t="s">
        <v>4</v>
      </c>
      <c r="J97" s="32" t="s">
        <v>3</v>
      </c>
      <c r="K97" s="32" t="s">
        <v>0</v>
      </c>
      <c r="L97" s="32" t="s">
        <v>1</v>
      </c>
      <c r="M97" s="32">
        <v>3</v>
      </c>
    </row>
    <row r="98" spans="2:13" x14ac:dyDescent="0.35">
      <c r="B98" s="33" t="s">
        <v>6</v>
      </c>
      <c r="C98" s="37">
        <v>45.943648059411082</v>
      </c>
      <c r="D98" s="37">
        <v>40.644141582962703</v>
      </c>
      <c r="E98" s="37">
        <v>13.412210357626211</v>
      </c>
      <c r="H98" s="33" t="s">
        <v>6</v>
      </c>
      <c r="I98" s="37">
        <v>39.381463933123619</v>
      </c>
      <c r="J98" s="37">
        <v>6.5621841262874607</v>
      </c>
      <c r="K98" s="37">
        <v>28.240203525075565</v>
      </c>
      <c r="L98" s="37">
        <v>12.403938057887139</v>
      </c>
      <c r="M98" s="37">
        <v>13.412210357626211</v>
      </c>
    </row>
    <row r="99" spans="2:13" x14ac:dyDescent="0.35">
      <c r="B99" s="33" t="s">
        <v>8</v>
      </c>
      <c r="C99" s="37">
        <v>46.292780323818924</v>
      </c>
      <c r="D99" s="37">
        <v>42.676190462945428</v>
      </c>
      <c r="E99" s="37">
        <v>11.031029213235657</v>
      </c>
      <c r="H99" s="33" t="s">
        <v>8</v>
      </c>
      <c r="I99" s="37">
        <v>35.115381260880206</v>
      </c>
      <c r="J99" s="37">
        <v>11.177399062938713</v>
      </c>
      <c r="K99" s="37">
        <v>28.656229200367171</v>
      </c>
      <c r="L99" s="37">
        <v>14.019961262578256</v>
      </c>
      <c r="M99" s="37">
        <v>11.031029213235657</v>
      </c>
    </row>
    <row r="100" spans="2:13" x14ac:dyDescent="0.35">
      <c r="B100" s="33" t="s">
        <v>9</v>
      </c>
      <c r="C100" s="37">
        <v>45.188513651754839</v>
      </c>
      <c r="D100" s="37">
        <v>40.684456486628925</v>
      </c>
      <c r="E100" s="37">
        <v>14.127029861616247</v>
      </c>
      <c r="H100" s="33" t="s">
        <v>9</v>
      </c>
      <c r="I100" s="37">
        <v>32.672702865787556</v>
      </c>
      <c r="J100" s="37">
        <v>12.515810785967277</v>
      </c>
      <c r="K100" s="37">
        <v>29.699150559841726</v>
      </c>
      <c r="L100" s="37">
        <v>10.98530592678719</v>
      </c>
      <c r="M100" s="37">
        <v>14.127029861616244</v>
      </c>
    </row>
    <row r="101" spans="2:13" x14ac:dyDescent="0.35">
      <c r="B101" s="33" t="s">
        <v>10</v>
      </c>
      <c r="C101" s="37">
        <v>45.371427302544816</v>
      </c>
      <c r="D101" s="37">
        <v>39.30601157220282</v>
      </c>
      <c r="E101" s="37">
        <v>15.322561125252369</v>
      </c>
      <c r="H101" s="33" t="s">
        <v>10</v>
      </c>
      <c r="I101" s="37">
        <v>33.220629875568278</v>
      </c>
      <c r="J101" s="37">
        <v>12.150797426976531</v>
      </c>
      <c r="K101" s="37">
        <v>23.791152060041437</v>
      </c>
      <c r="L101" s="37">
        <v>15.514859512161383</v>
      </c>
      <c r="M101" s="37">
        <v>15.322561125252369</v>
      </c>
    </row>
    <row r="102" spans="2:13" x14ac:dyDescent="0.35">
      <c r="B102" s="33" t="s">
        <v>11</v>
      </c>
      <c r="C102" s="37">
        <v>42.191414523203704</v>
      </c>
      <c r="D102" s="37">
        <v>42.387173221291292</v>
      </c>
      <c r="E102" s="37">
        <v>15.421412255505007</v>
      </c>
      <c r="H102" s="33" t="s">
        <v>11</v>
      </c>
      <c r="I102" s="37">
        <v>31.391365373767798</v>
      </c>
      <c r="J102" s="37">
        <v>10.800049149435905</v>
      </c>
      <c r="K102" s="37">
        <v>27.775244020986133</v>
      </c>
      <c r="L102" s="37">
        <v>14.611929200305157</v>
      </c>
      <c r="M102" s="37">
        <v>15.421412255505007</v>
      </c>
    </row>
    <row r="103" spans="2:13" x14ac:dyDescent="0.35">
      <c r="B103" s="33" t="s">
        <v>12</v>
      </c>
      <c r="C103" s="37">
        <v>44.891820283737985</v>
      </c>
      <c r="D103" s="37">
        <v>42.304539033666387</v>
      </c>
      <c r="E103" s="37">
        <v>12.803640682595624</v>
      </c>
      <c r="H103" s="33" t="s">
        <v>12</v>
      </c>
      <c r="I103" s="37">
        <v>31.228401365205539</v>
      </c>
      <c r="J103" s="37">
        <v>13.663418918532443</v>
      </c>
      <c r="K103" s="37">
        <v>29.875936868022745</v>
      </c>
      <c r="L103" s="37">
        <v>12.428602165643643</v>
      </c>
      <c r="M103" s="37">
        <v>12.803640682595624</v>
      </c>
    </row>
    <row r="104" spans="2:13" x14ac:dyDescent="0.35">
      <c r="B104" s="33" t="s">
        <v>14</v>
      </c>
      <c r="C104" s="37">
        <v>44.424534401991025</v>
      </c>
      <c r="D104" s="37">
        <v>39.678610074426778</v>
      </c>
      <c r="E104" s="37">
        <v>15.896855523582195</v>
      </c>
      <c r="H104" s="33" t="s">
        <v>14</v>
      </c>
      <c r="I104" s="37">
        <v>35.409478749019868</v>
      </c>
      <c r="J104" s="37">
        <v>9.0150556529711601</v>
      </c>
      <c r="K104" s="37">
        <v>29.367306147781008</v>
      </c>
      <c r="L104" s="37">
        <v>10.311303926645769</v>
      </c>
      <c r="M104" s="37">
        <v>15.896855523582195</v>
      </c>
    </row>
    <row r="105" spans="2:13" x14ac:dyDescent="0.35">
      <c r="B105" s="35" t="s">
        <v>16</v>
      </c>
      <c r="C105" s="37">
        <v>41.316654129648064</v>
      </c>
      <c r="D105" s="37">
        <v>37.338189306098243</v>
      </c>
      <c r="E105" s="37">
        <v>21.345156564253692</v>
      </c>
      <c r="H105" s="35" t="s">
        <v>16</v>
      </c>
      <c r="I105" s="37">
        <v>31.863346657569497</v>
      </c>
      <c r="J105" s="37">
        <v>9.4533074720785741</v>
      </c>
      <c r="K105" s="37">
        <v>27.492973356828358</v>
      </c>
      <c r="L105" s="37">
        <v>9.8452159492698836</v>
      </c>
      <c r="M105" s="37">
        <v>21.345156564253692</v>
      </c>
    </row>
    <row r="106" spans="2:13" x14ac:dyDescent="0.35">
      <c r="B106" s="2" t="s">
        <v>28</v>
      </c>
      <c r="C106" s="8">
        <v>44.452599084513807</v>
      </c>
      <c r="D106" s="8">
        <v>40.627413967527822</v>
      </c>
      <c r="E106" s="8">
        <v>14.919986947958375</v>
      </c>
      <c r="H106" s="6" t="s">
        <v>28</v>
      </c>
      <c r="I106" s="8">
        <v>33.78534626011529</v>
      </c>
      <c r="J106" s="8">
        <v>10.667252824398508</v>
      </c>
      <c r="K106" s="8">
        <v>28.112274467368017</v>
      </c>
      <c r="L106" s="8">
        <v>12.515139500159801</v>
      </c>
      <c r="M106" s="8">
        <v>14.919986947958375</v>
      </c>
    </row>
    <row r="107" spans="2:13" x14ac:dyDescent="0.35">
      <c r="B107" s="2" t="s">
        <v>29</v>
      </c>
      <c r="C107" s="24">
        <v>41.316654129648064</v>
      </c>
      <c r="D107" s="24">
        <v>37.338189306098243</v>
      </c>
      <c r="E107" s="24">
        <v>11.031029213235657</v>
      </c>
      <c r="H107" s="6" t="s">
        <v>29</v>
      </c>
      <c r="I107" s="24">
        <v>31.228401365205539</v>
      </c>
      <c r="J107" s="24">
        <v>6.5621841262874607</v>
      </c>
      <c r="K107" s="24">
        <v>23.791152060041437</v>
      </c>
      <c r="L107" s="24">
        <v>9.8452159492698836</v>
      </c>
      <c r="M107" s="24">
        <v>11.031029213235657</v>
      </c>
    </row>
    <row r="108" spans="2:13" x14ac:dyDescent="0.35">
      <c r="B108" s="2" t="s">
        <v>30</v>
      </c>
      <c r="C108" s="24">
        <v>46.292780323818924</v>
      </c>
      <c r="D108" s="24">
        <v>42.676190462945428</v>
      </c>
      <c r="E108" s="24">
        <v>21.345156564253692</v>
      </c>
      <c r="H108" s="2" t="s">
        <v>30</v>
      </c>
      <c r="I108" s="24">
        <v>39.381463933123619</v>
      </c>
      <c r="J108" s="24">
        <v>13.663418918532443</v>
      </c>
      <c r="K108" s="24">
        <v>29.875936868022745</v>
      </c>
      <c r="L108" s="24">
        <v>15.514859512161383</v>
      </c>
      <c r="M108" s="24">
        <v>21.345156564253692</v>
      </c>
    </row>
    <row r="109" spans="2:13" x14ac:dyDescent="0.35">
      <c r="B109" s="6" t="s">
        <v>33</v>
      </c>
      <c r="C109" s="8">
        <v>1.7782864485657623</v>
      </c>
      <c r="D109" s="8">
        <v>1.8352053952875025</v>
      </c>
      <c r="E109" s="8">
        <v>3.0508934308303481</v>
      </c>
      <c r="H109" s="6" t="s">
        <v>33</v>
      </c>
      <c r="I109" s="8">
        <v>2.7579341783515274</v>
      </c>
      <c r="J109" s="8">
        <v>2.2655171048097325</v>
      </c>
      <c r="K109" s="8">
        <v>1.9524804793957458</v>
      </c>
      <c r="L109" s="8">
        <v>2.070367944166172</v>
      </c>
      <c r="M109" s="8">
        <v>3.0508934308303481</v>
      </c>
    </row>
  </sheetData>
  <conditionalFormatting sqref="T2:U2 U3:U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C6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D6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:E6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:F6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I6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6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:K6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4:L6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:M6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C7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:D7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4:E7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:F7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4:I7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4:J7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:K7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4:L7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:M7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:N7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:C9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D9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:E9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8:I9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8:J9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8:K9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8:L9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:M9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8:C10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8:D10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8:E10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8:I10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8:J10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8:K10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8:L10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10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:N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16</vt:i4>
      </vt:variant>
    </vt:vector>
  </HeadingPairs>
  <TitlesOfParts>
    <vt:vector size="26" baseType="lpstr">
      <vt:lpstr>score</vt:lpstr>
      <vt:lpstr>KF_30_dur+rat</vt:lpstr>
      <vt:lpstr>diag dur sec 14</vt:lpstr>
      <vt:lpstr>diag dur sec 8</vt:lpstr>
      <vt:lpstr>perc sec 14</vt:lpstr>
      <vt:lpstr>perc sec 8</vt:lpstr>
      <vt:lpstr>dur rel dev  (%) 14</vt:lpstr>
      <vt:lpstr>dur sec rel dev  (%) 8</vt:lpstr>
      <vt:lpstr>perc dev 14</vt:lpstr>
      <vt:lpstr>perc dev 8</vt:lpstr>
      <vt:lpstr>'KF_30_dur+rat'!AP04_30</vt:lpstr>
      <vt:lpstr>'KF_30_dur+rat'!Arnold_Pogossian_2006__live_DVD__30_dur</vt:lpstr>
      <vt:lpstr>'KF_30_dur+rat'!BK05_30</vt:lpstr>
      <vt:lpstr>'KF_30_dur+rat'!CK_1990_32_dur</vt:lpstr>
      <vt:lpstr>'KF_30_dur+rat'!CK87_30</vt:lpstr>
      <vt:lpstr>'KF_30_dur+rat'!CK87_32</vt:lpstr>
      <vt:lpstr>'KF_30_dur+rat'!CK90_30</vt:lpstr>
      <vt:lpstr>'KF_30_dur+rat'!Kammer_Widmann_2017_30_Abschnitte_Dauern</vt:lpstr>
      <vt:lpstr>'KF_30_dur+rat'!KO94_30</vt:lpstr>
      <vt:lpstr>'KF_30_dur+rat'!KO95_30</vt:lpstr>
      <vt:lpstr>'KF_30_dur+rat'!Melzer_Stark_2017_Wien_modern_30_dur</vt:lpstr>
      <vt:lpstr>'KF_30_dur+rat'!MS12_30</vt:lpstr>
      <vt:lpstr>'KF_30_dur+rat'!MS13_31</vt:lpstr>
      <vt:lpstr>'KF_30_dur+rat'!MS19_30</vt:lpstr>
      <vt:lpstr>'KF_30_dur+rat'!PK04_30</vt:lpstr>
      <vt:lpstr>'KF_30_dur+rat'!WS97_30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p3401</cp:lastModifiedBy>
  <cp:lastPrinted>2019-04-01T14:57:22Z</cp:lastPrinted>
  <dcterms:created xsi:type="dcterms:W3CDTF">2019-03-12T16:44:39Z</dcterms:created>
  <dcterms:modified xsi:type="dcterms:W3CDTF">2020-12-08T15:33:14Z</dcterms:modified>
</cp:coreProperties>
</file>