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660" windowHeight="9460" tabRatio="867" activeTab="1"/>
  </bookViews>
  <sheets>
    <sheet name="score" sheetId="1" r:id="rId1"/>
    <sheet name="KF_31_dur+rat" sheetId="3" r:id="rId2"/>
    <sheet name="diag dur sec 14" sheetId="12" r:id="rId3"/>
    <sheet name="diag dur sec 8" sheetId="21" r:id="rId4"/>
    <sheet name="perc sec 14" sheetId="10" r:id="rId5"/>
    <sheet name="perc sec 8" sheetId="22" r:id="rId6"/>
    <sheet name="dur rel dev (%) 14" sheetId="19" r:id="rId7"/>
    <sheet name="dur rel dev (%) 8" sheetId="23" r:id="rId8"/>
    <sheet name="perc dev 14" sheetId="24" r:id="rId9"/>
    <sheet name="perc dev 8" sheetId="25" r:id="rId10"/>
  </sheets>
  <definedNames>
    <definedName name="_xlnm._FilterDatabase" localSheetId="0" hidden="1">score!$E$1:$E$17</definedName>
    <definedName name="AP_31" localSheetId="1">'KF_31_dur+rat'!$AH$69:$AH$82</definedName>
    <definedName name="Arnold_Pogossian_2006__live_DVD__31_dur" localSheetId="1">'KF_31_dur+rat'!$AJ$69:$AJ$82</definedName>
    <definedName name="BK_2005_32_dur" localSheetId="1">'KF_31_dur+rat'!$BE$3:$BE$24</definedName>
    <definedName name="BK_31" localSheetId="1">'KF_31_dur+rat'!$AI$69:$AI$82</definedName>
    <definedName name="CK_1990_32_dur" localSheetId="1">'KF_31_dur+rat'!$AA$2:$AA$17</definedName>
    <definedName name="CK_31" localSheetId="1">'KF_31_dur+rat'!$AC$69:$AC$82</definedName>
    <definedName name="CK87_31" localSheetId="1">'KF_31_dur+rat'!$AB$69:$AB$82</definedName>
    <definedName name="Kammer_Widmann_2017_31_Abschnitte_Dauern" localSheetId="1">'KF_31_dur+rat'!$AM$69:$AM$82</definedName>
    <definedName name="KO_31" localSheetId="1">'KF_31_dur+rat'!$AE$69:$AE$82</definedName>
    <definedName name="KO_94_31" localSheetId="1">'KF_31_dur+rat'!$AD$69:$AD$82</definedName>
    <definedName name="Melzer_Stark_2017_Wien_modern_31_dur" localSheetId="1">'KF_31_dur+rat'!$AN$69:$AN$82</definedName>
    <definedName name="MS_31" localSheetId="1">'KF_31_dur+rat'!$AK$69:$AK$82</definedName>
    <definedName name="MS13_31" localSheetId="1">'KF_31_dur+rat'!$AL$69:$AL$82</definedName>
    <definedName name="MS19_31" localSheetId="1">'KF_31_dur+rat'!$AO$69:$AO$82</definedName>
    <definedName name="PK_31" localSheetId="1">'KF_31_dur+rat'!$AG$69:$AG$82</definedName>
    <definedName name="WS_31" localSheetId="1">'KF_31_dur+rat'!$AF$69:$AF$82</definedName>
  </definedNames>
  <calcPr calcId="145621" concurrentCalc="0"/>
</workbook>
</file>

<file path=xl/calcChain.xml><?xml version="1.0" encoding="utf-8"?>
<calcChain xmlns="http://schemas.openxmlformats.org/spreadsheetml/2006/main">
  <c r="AD2" i="3" l="1"/>
  <c r="AD37" i="3"/>
  <c r="AE2" i="3"/>
  <c r="AE37" i="3"/>
  <c r="AF2" i="3"/>
  <c r="AF37" i="3"/>
  <c r="AG2" i="3"/>
  <c r="AH2" i="3"/>
  <c r="AI2" i="3"/>
  <c r="AI37" i="3"/>
  <c r="AJ2" i="3"/>
  <c r="AK2" i="3"/>
  <c r="AK37" i="3"/>
  <c r="AL2" i="3"/>
  <c r="AL37" i="3"/>
  <c r="AM2" i="3"/>
  <c r="AM37" i="3"/>
  <c r="AN2" i="3"/>
  <c r="AN37" i="3"/>
  <c r="AO2" i="3"/>
  <c r="AD3" i="3"/>
  <c r="AD38" i="3"/>
  <c r="AE3" i="3"/>
  <c r="AE38" i="3"/>
  <c r="AF3" i="3"/>
  <c r="AF38" i="3"/>
  <c r="AG3" i="3"/>
  <c r="AG38" i="3"/>
  <c r="AH3" i="3"/>
  <c r="AH38" i="3"/>
  <c r="AI3" i="3"/>
  <c r="AJ3" i="3"/>
  <c r="AJ38" i="3"/>
  <c r="AK3" i="3"/>
  <c r="AK38" i="3"/>
  <c r="AL3" i="3"/>
  <c r="AL38" i="3"/>
  <c r="AM3" i="3"/>
  <c r="AM38" i="3"/>
  <c r="AN3" i="3"/>
  <c r="AN38" i="3"/>
  <c r="AO3" i="3"/>
  <c r="AO38" i="3"/>
  <c r="AD4" i="3"/>
  <c r="AD39" i="3"/>
  <c r="AE4" i="3"/>
  <c r="AE39" i="3"/>
  <c r="AF4" i="3"/>
  <c r="AF39" i="3"/>
  <c r="AG4" i="3"/>
  <c r="AG39" i="3"/>
  <c r="AH4" i="3"/>
  <c r="AH39" i="3"/>
  <c r="AI4" i="3"/>
  <c r="AI39" i="3"/>
  <c r="AJ4" i="3"/>
  <c r="AJ39" i="3"/>
  <c r="AK4" i="3"/>
  <c r="AK39" i="3"/>
  <c r="AL4" i="3"/>
  <c r="AL39" i="3"/>
  <c r="AM4" i="3"/>
  <c r="AM39" i="3"/>
  <c r="AN4" i="3"/>
  <c r="AN39" i="3"/>
  <c r="AO4" i="3"/>
  <c r="AO39" i="3"/>
  <c r="AD5" i="3"/>
  <c r="AD40" i="3"/>
  <c r="AE5" i="3"/>
  <c r="AE40" i="3"/>
  <c r="AF5" i="3"/>
  <c r="AF40" i="3"/>
  <c r="AG5" i="3"/>
  <c r="AG40" i="3"/>
  <c r="AH5" i="3"/>
  <c r="AH40" i="3"/>
  <c r="AI5" i="3"/>
  <c r="AI40" i="3"/>
  <c r="AJ5" i="3"/>
  <c r="AJ40" i="3"/>
  <c r="AK5" i="3"/>
  <c r="AK40" i="3"/>
  <c r="AL5" i="3"/>
  <c r="AL40" i="3"/>
  <c r="AM5" i="3"/>
  <c r="AM40" i="3"/>
  <c r="AN5" i="3"/>
  <c r="AN40" i="3"/>
  <c r="AO5" i="3"/>
  <c r="AO40" i="3"/>
  <c r="AD6" i="3"/>
  <c r="AD41" i="3"/>
  <c r="AE6" i="3"/>
  <c r="AE41" i="3"/>
  <c r="AF6" i="3"/>
  <c r="AF41" i="3"/>
  <c r="AG6" i="3"/>
  <c r="AG41" i="3"/>
  <c r="AH6" i="3"/>
  <c r="AH41" i="3"/>
  <c r="AI6" i="3"/>
  <c r="AI41" i="3"/>
  <c r="AJ6" i="3"/>
  <c r="AJ41" i="3"/>
  <c r="AK6" i="3"/>
  <c r="AK41" i="3"/>
  <c r="AL6" i="3"/>
  <c r="AL41" i="3"/>
  <c r="AM6" i="3"/>
  <c r="AM41" i="3"/>
  <c r="AN6" i="3"/>
  <c r="AN41" i="3"/>
  <c r="AO6" i="3"/>
  <c r="AO41" i="3"/>
  <c r="AD7" i="3"/>
  <c r="AD42" i="3"/>
  <c r="AE7" i="3"/>
  <c r="AE42" i="3"/>
  <c r="AF7" i="3"/>
  <c r="AF42" i="3"/>
  <c r="AG7" i="3"/>
  <c r="AG42" i="3"/>
  <c r="AH7" i="3"/>
  <c r="AH42" i="3"/>
  <c r="AI7" i="3"/>
  <c r="AI42" i="3"/>
  <c r="AJ7" i="3"/>
  <c r="AJ42" i="3"/>
  <c r="AK7" i="3"/>
  <c r="AK42" i="3"/>
  <c r="AL7" i="3"/>
  <c r="AL42" i="3"/>
  <c r="AM7" i="3"/>
  <c r="AM42" i="3"/>
  <c r="AN7" i="3"/>
  <c r="AN42" i="3"/>
  <c r="AO7" i="3"/>
  <c r="AO42" i="3"/>
  <c r="AD8" i="3"/>
  <c r="AD43" i="3"/>
  <c r="AE8" i="3"/>
  <c r="AE43" i="3"/>
  <c r="AF8" i="3"/>
  <c r="AF43" i="3"/>
  <c r="AG8" i="3"/>
  <c r="AG43" i="3"/>
  <c r="AH8" i="3"/>
  <c r="AH43" i="3"/>
  <c r="AI8" i="3"/>
  <c r="AI43" i="3"/>
  <c r="AJ8" i="3"/>
  <c r="AJ43" i="3"/>
  <c r="AK8" i="3"/>
  <c r="AK43" i="3"/>
  <c r="AL8" i="3"/>
  <c r="AL43" i="3"/>
  <c r="AM8" i="3"/>
  <c r="AM43" i="3"/>
  <c r="AN8" i="3"/>
  <c r="AN43" i="3"/>
  <c r="AO8" i="3"/>
  <c r="AO43" i="3"/>
  <c r="AD9" i="3"/>
  <c r="AD44" i="3"/>
  <c r="AE9" i="3"/>
  <c r="AE44" i="3"/>
  <c r="AF9" i="3"/>
  <c r="AF44" i="3"/>
  <c r="AG9" i="3"/>
  <c r="AG44" i="3"/>
  <c r="AH9" i="3"/>
  <c r="AH44" i="3"/>
  <c r="AI9" i="3"/>
  <c r="AI44" i="3"/>
  <c r="AJ9" i="3"/>
  <c r="AJ44" i="3"/>
  <c r="AK9" i="3"/>
  <c r="AK44" i="3"/>
  <c r="AL9" i="3"/>
  <c r="AL44" i="3"/>
  <c r="AM9" i="3"/>
  <c r="AM44" i="3"/>
  <c r="AN9" i="3"/>
  <c r="AN44" i="3"/>
  <c r="AO9" i="3"/>
  <c r="AO44" i="3"/>
  <c r="AD10" i="3"/>
  <c r="AD45" i="3"/>
  <c r="AE10" i="3"/>
  <c r="AE45" i="3"/>
  <c r="AF10" i="3"/>
  <c r="AG10" i="3"/>
  <c r="AG45" i="3"/>
  <c r="AH10" i="3"/>
  <c r="AH45" i="3"/>
  <c r="AI10" i="3"/>
  <c r="AI45" i="3"/>
  <c r="AJ10" i="3"/>
  <c r="AJ45" i="3"/>
  <c r="AK10" i="3"/>
  <c r="AK45" i="3"/>
  <c r="AL10" i="3"/>
  <c r="AL45" i="3"/>
  <c r="AM10" i="3"/>
  <c r="AM45" i="3"/>
  <c r="AN10" i="3"/>
  <c r="AO10" i="3"/>
  <c r="AO45" i="3"/>
  <c r="AD11" i="3"/>
  <c r="AD46" i="3"/>
  <c r="AE11" i="3"/>
  <c r="AE46" i="3"/>
  <c r="AF11" i="3"/>
  <c r="AF46" i="3"/>
  <c r="AG11" i="3"/>
  <c r="AG46" i="3"/>
  <c r="AH11" i="3"/>
  <c r="AH46" i="3"/>
  <c r="AI11" i="3"/>
  <c r="AI46" i="3"/>
  <c r="AJ11" i="3"/>
  <c r="AK11" i="3"/>
  <c r="AK46" i="3"/>
  <c r="AL11" i="3"/>
  <c r="AL46" i="3"/>
  <c r="AM11" i="3"/>
  <c r="AM46" i="3"/>
  <c r="AN11" i="3"/>
  <c r="AN46" i="3"/>
  <c r="AO11" i="3"/>
  <c r="AO46" i="3"/>
  <c r="AD12" i="3"/>
  <c r="AE12" i="3"/>
  <c r="AE47" i="3"/>
  <c r="AF12" i="3"/>
  <c r="AF47" i="3"/>
  <c r="AG12" i="3"/>
  <c r="AG47" i="3"/>
  <c r="AH12" i="3"/>
  <c r="AI12" i="3"/>
  <c r="AI47" i="3"/>
  <c r="AJ12" i="3"/>
  <c r="AJ47" i="3"/>
  <c r="AK12" i="3"/>
  <c r="AK47" i="3"/>
  <c r="AL12" i="3"/>
  <c r="AL47" i="3"/>
  <c r="AM12" i="3"/>
  <c r="AM47" i="3"/>
  <c r="AN12" i="3"/>
  <c r="AN47" i="3"/>
  <c r="AO12" i="3"/>
  <c r="AO47" i="3"/>
  <c r="AD13" i="3"/>
  <c r="AD48" i="3"/>
  <c r="AE13" i="3"/>
  <c r="AF13" i="3"/>
  <c r="AF48" i="3"/>
  <c r="AG13" i="3"/>
  <c r="AG48" i="3"/>
  <c r="AH13" i="3"/>
  <c r="AH48" i="3"/>
  <c r="AI13" i="3"/>
  <c r="AI48" i="3"/>
  <c r="AJ13" i="3"/>
  <c r="AK13" i="3"/>
  <c r="AK48" i="3"/>
  <c r="AL13" i="3"/>
  <c r="AL48" i="3"/>
  <c r="AM13" i="3"/>
  <c r="AM48" i="3"/>
  <c r="AN13" i="3"/>
  <c r="AN48" i="3"/>
  <c r="AO13" i="3"/>
  <c r="AO48" i="3"/>
  <c r="AD14" i="3"/>
  <c r="AD49" i="3"/>
  <c r="AE14" i="3"/>
  <c r="AE49" i="3"/>
  <c r="AF14" i="3"/>
  <c r="AF49" i="3"/>
  <c r="AG14" i="3"/>
  <c r="AG49" i="3"/>
  <c r="AH14" i="3"/>
  <c r="AH49" i="3"/>
  <c r="AI14" i="3"/>
  <c r="AI49" i="3"/>
  <c r="AJ14" i="3"/>
  <c r="AJ49" i="3"/>
  <c r="AK14" i="3"/>
  <c r="AK49" i="3"/>
  <c r="AL14" i="3"/>
  <c r="AL49" i="3"/>
  <c r="AM14" i="3"/>
  <c r="AM49" i="3"/>
  <c r="AN14" i="3"/>
  <c r="AN49" i="3"/>
  <c r="AO14" i="3"/>
  <c r="AO49" i="3"/>
  <c r="D12" i="1"/>
  <c r="D9" i="1"/>
  <c r="D5" i="1"/>
  <c r="D2" i="1"/>
  <c r="AB3" i="3"/>
  <c r="AC3" i="3"/>
  <c r="AB4" i="3"/>
  <c r="AC4" i="3"/>
  <c r="AB5" i="3"/>
  <c r="AC5" i="3"/>
  <c r="AB6" i="3"/>
  <c r="AC6" i="3"/>
  <c r="AB7" i="3"/>
  <c r="AC7" i="3"/>
  <c r="AB8" i="3"/>
  <c r="AC8" i="3"/>
  <c r="AB9" i="3"/>
  <c r="AC9" i="3"/>
  <c r="AB10" i="3"/>
  <c r="AC10" i="3"/>
  <c r="AB11" i="3"/>
  <c r="AC11" i="3"/>
  <c r="AB12" i="3"/>
  <c r="AC12" i="3"/>
  <c r="AB13" i="3"/>
  <c r="AC13" i="3"/>
  <c r="AB14" i="3"/>
  <c r="AC14" i="3"/>
  <c r="AC2" i="3"/>
  <c r="B15" i="1"/>
  <c r="C9" i="1"/>
  <c r="D15" i="1"/>
  <c r="E12" i="1"/>
  <c r="C14" i="1"/>
  <c r="C13" i="1"/>
  <c r="C11" i="1"/>
  <c r="C12" i="1"/>
  <c r="C10" i="1"/>
  <c r="C8" i="1"/>
  <c r="E9" i="1"/>
  <c r="C4" i="1"/>
  <c r="C6" i="1"/>
  <c r="C7" i="1"/>
  <c r="C2" i="1"/>
  <c r="C3" i="1"/>
  <c r="C5" i="1"/>
  <c r="C15" i="1"/>
  <c r="E2" i="1"/>
  <c r="E5" i="1"/>
  <c r="E15" i="1"/>
  <c r="AB2" i="3"/>
  <c r="AB46" i="3"/>
  <c r="AQ11" i="3"/>
  <c r="AQ46" i="3"/>
  <c r="AP11" i="3"/>
  <c r="AS11" i="3"/>
  <c r="AS46" i="3"/>
  <c r="AR11" i="3"/>
  <c r="AB38" i="3"/>
  <c r="AP3" i="3"/>
  <c r="AO54" i="3"/>
  <c r="AQ3" i="3"/>
  <c r="AQ38" i="3"/>
  <c r="AR3" i="3"/>
  <c r="AC45" i="3"/>
  <c r="AV10" i="3"/>
  <c r="AU10" i="3"/>
  <c r="AT10" i="3"/>
  <c r="AW10" i="3"/>
  <c r="AW45" i="3"/>
  <c r="AC41" i="3"/>
  <c r="AV6" i="3"/>
  <c r="AT6" i="3"/>
  <c r="AW6" i="3"/>
  <c r="AW41" i="3"/>
  <c r="AU6" i="3"/>
  <c r="AQ2" i="3"/>
  <c r="AQ37" i="3"/>
  <c r="AP2" i="3"/>
  <c r="AB53" i="3"/>
  <c r="AR2" i="3"/>
  <c r="AB49" i="3"/>
  <c r="AP14" i="3"/>
  <c r="AS14" i="3"/>
  <c r="AS49" i="3"/>
  <c r="AR14" i="3"/>
  <c r="AQ14" i="3"/>
  <c r="AQ49" i="3"/>
  <c r="AP10" i="3"/>
  <c r="AS10" i="3"/>
  <c r="AS45" i="3"/>
  <c r="AR10" i="3"/>
  <c r="AR45" i="3"/>
  <c r="AQ10" i="3"/>
  <c r="AQ45" i="3"/>
  <c r="AB41" i="3"/>
  <c r="AP6" i="3"/>
  <c r="AS6" i="3"/>
  <c r="AS41" i="3"/>
  <c r="AQ6" i="3"/>
  <c r="AQ41" i="3"/>
  <c r="AR6" i="3"/>
  <c r="AC48" i="3"/>
  <c r="AT13" i="3"/>
  <c r="AW13" i="3"/>
  <c r="AW48" i="3"/>
  <c r="AU13" i="3"/>
  <c r="AV13" i="3"/>
  <c r="AC44" i="3"/>
  <c r="AU9" i="3"/>
  <c r="AT9" i="3"/>
  <c r="AW9" i="3"/>
  <c r="AW44" i="3"/>
  <c r="AV9" i="3"/>
  <c r="AC40" i="3"/>
  <c r="AU5" i="3"/>
  <c r="AT5" i="3"/>
  <c r="AW5" i="3"/>
  <c r="AW40" i="3"/>
  <c r="AV5" i="3"/>
  <c r="AC46" i="3"/>
  <c r="AV11" i="3"/>
  <c r="AT11" i="3"/>
  <c r="AW11" i="3"/>
  <c r="AW46" i="3"/>
  <c r="AU11" i="3"/>
  <c r="AV3" i="3"/>
  <c r="AU3" i="3"/>
  <c r="AT3" i="3"/>
  <c r="AW3" i="3"/>
  <c r="AW38" i="3"/>
  <c r="AC37" i="3"/>
  <c r="AV2" i="3"/>
  <c r="AU2" i="3"/>
  <c r="AT2" i="3"/>
  <c r="AW2" i="3"/>
  <c r="AW37" i="3"/>
  <c r="AB42" i="3"/>
  <c r="AP7" i="3"/>
  <c r="AS7" i="3"/>
  <c r="AS42" i="3"/>
  <c r="AQ7" i="3"/>
  <c r="AQ42" i="3"/>
  <c r="AR7" i="3"/>
  <c r="AC49" i="3"/>
  <c r="AV14" i="3"/>
  <c r="AU14" i="3"/>
  <c r="AT14" i="3"/>
  <c r="AW14" i="3"/>
  <c r="AW49" i="3"/>
  <c r="AB48" i="3"/>
  <c r="AP13" i="3"/>
  <c r="AG64" i="3"/>
  <c r="AQ13" i="3"/>
  <c r="AQ48" i="3"/>
  <c r="AR13" i="3"/>
  <c r="AB44" i="3"/>
  <c r="AP9" i="3"/>
  <c r="AS9" i="3"/>
  <c r="AS44" i="3"/>
  <c r="AQ9" i="3"/>
  <c r="AQ44" i="3"/>
  <c r="AR9" i="3"/>
  <c r="AR44" i="3"/>
  <c r="AB40" i="3"/>
  <c r="AP5" i="3"/>
  <c r="AS5" i="3"/>
  <c r="AS40" i="3"/>
  <c r="AQ5" i="3"/>
  <c r="AQ40" i="3"/>
  <c r="AR5" i="3"/>
  <c r="AR40" i="3"/>
  <c r="AC47" i="3"/>
  <c r="AU12" i="3"/>
  <c r="AV12" i="3"/>
  <c r="AT12" i="3"/>
  <c r="AW12" i="3"/>
  <c r="AW47" i="3"/>
  <c r="AC43" i="3"/>
  <c r="AV8" i="3"/>
  <c r="AU8" i="3"/>
  <c r="AT8" i="3"/>
  <c r="AW8" i="3"/>
  <c r="AW43" i="3"/>
  <c r="AV4" i="3"/>
  <c r="AT4" i="3"/>
  <c r="AW4" i="3"/>
  <c r="AW39" i="3"/>
  <c r="AU4" i="3"/>
  <c r="AB47" i="3"/>
  <c r="AP12" i="3"/>
  <c r="AP47" i="3"/>
  <c r="AQ12" i="3"/>
  <c r="AQ47" i="3"/>
  <c r="AR12" i="3"/>
  <c r="AB43" i="3"/>
  <c r="AP8" i="3"/>
  <c r="AS8" i="3"/>
  <c r="AS43" i="3"/>
  <c r="AQ8" i="3"/>
  <c r="AQ43" i="3"/>
  <c r="AR8" i="3"/>
  <c r="AR43" i="3"/>
  <c r="AB39" i="3"/>
  <c r="AP4" i="3"/>
  <c r="AS4" i="3"/>
  <c r="AS39" i="3"/>
  <c r="AQ4" i="3"/>
  <c r="AQ39" i="3"/>
  <c r="AR4" i="3"/>
  <c r="AR39" i="3"/>
  <c r="AC42" i="3"/>
  <c r="AU7" i="3"/>
  <c r="AV7" i="3"/>
  <c r="AT7" i="3"/>
  <c r="AW7" i="3"/>
  <c r="AW42" i="3"/>
  <c r="AB37" i="3"/>
  <c r="AC15" i="3"/>
  <c r="AC27" i="3"/>
  <c r="AC39" i="3"/>
  <c r="AE48" i="3"/>
  <c r="H5" i="3"/>
  <c r="AH47" i="3"/>
  <c r="H2" i="3"/>
  <c r="AH37" i="3"/>
  <c r="L5" i="3"/>
  <c r="D2" i="3"/>
  <c r="AC38" i="3"/>
  <c r="O2" i="3"/>
  <c r="AO37" i="3"/>
  <c r="G2" i="3"/>
  <c r="AG37" i="3"/>
  <c r="L4" i="3"/>
  <c r="AJ48" i="3"/>
  <c r="AJ46" i="3"/>
  <c r="N4" i="3"/>
  <c r="AN45" i="3"/>
  <c r="K4" i="3"/>
  <c r="F4" i="3"/>
  <c r="AF45" i="3"/>
  <c r="AI38" i="3"/>
  <c r="K3" i="3"/>
  <c r="AB45" i="3"/>
  <c r="D5" i="3"/>
  <c r="AD47" i="3"/>
  <c r="G3" i="3"/>
  <c r="AG15" i="3"/>
  <c r="AG22" i="3"/>
  <c r="F2" i="3"/>
  <c r="J2" i="3"/>
  <c r="AJ37" i="3"/>
  <c r="O4" i="3"/>
  <c r="E3" i="3"/>
  <c r="N2" i="3"/>
  <c r="D4" i="3"/>
  <c r="B2" i="3"/>
  <c r="AB15" i="3"/>
  <c r="I5" i="3"/>
  <c r="M3" i="3"/>
  <c r="AI15" i="3"/>
  <c r="AI29" i="3"/>
  <c r="I2" i="3"/>
  <c r="C5" i="3"/>
  <c r="F5" i="3"/>
  <c r="B5" i="3"/>
  <c r="M5" i="3"/>
  <c r="N5" i="3"/>
  <c r="J4" i="3"/>
  <c r="J3" i="3"/>
  <c r="E5" i="3"/>
  <c r="I4" i="3"/>
  <c r="I3" i="3"/>
  <c r="M2" i="3"/>
  <c r="E2" i="3"/>
  <c r="AE15" i="3"/>
  <c r="AE29" i="3"/>
  <c r="AM15" i="3"/>
  <c r="AF15" i="3"/>
  <c r="AF50" i="3"/>
  <c r="E4" i="3"/>
  <c r="M4" i="3"/>
  <c r="J5" i="3"/>
  <c r="N3" i="3"/>
  <c r="AN15" i="3"/>
  <c r="AN23" i="3"/>
  <c r="C4" i="3"/>
  <c r="C3" i="3"/>
  <c r="AJ15" i="3"/>
  <c r="AJ50" i="3"/>
  <c r="H4" i="3"/>
  <c r="H3" i="3"/>
  <c r="AL15" i="3"/>
  <c r="AD15" i="3"/>
  <c r="AD31" i="3"/>
  <c r="C2" i="3"/>
  <c r="K5" i="3"/>
  <c r="G4" i="3"/>
  <c r="O3" i="3"/>
  <c r="K2" i="3"/>
  <c r="AO15" i="3"/>
  <c r="AO25" i="3"/>
  <c r="AH15" i="3"/>
  <c r="D3" i="3"/>
  <c r="L2" i="3"/>
  <c r="L3" i="3"/>
  <c r="B3" i="3"/>
  <c r="O5" i="3"/>
  <c r="G5" i="3"/>
  <c r="AK15" i="3"/>
  <c r="B4" i="3"/>
  <c r="F3" i="3"/>
  <c r="AP49" i="3"/>
  <c r="AF64" i="3"/>
  <c r="AN64" i="3"/>
  <c r="Q3" i="3"/>
  <c r="Q18" i="3"/>
  <c r="P3" i="3"/>
  <c r="P18" i="3"/>
  <c r="R3" i="3"/>
  <c r="R18" i="3"/>
  <c r="N17" i="3"/>
  <c r="O17" i="3"/>
  <c r="P5" i="3"/>
  <c r="P20" i="3"/>
  <c r="Q5" i="3"/>
  <c r="Q20" i="3"/>
  <c r="R5" i="3"/>
  <c r="R20" i="3"/>
  <c r="D20" i="3"/>
  <c r="N19" i="3"/>
  <c r="Y3" i="3"/>
  <c r="Y18" i="3"/>
  <c r="W3" i="3"/>
  <c r="X3" i="3"/>
  <c r="X18" i="3"/>
  <c r="E18" i="3"/>
  <c r="O19" i="3"/>
  <c r="D17" i="3"/>
  <c r="W4" i="3"/>
  <c r="W19" i="3"/>
  <c r="X4" i="3"/>
  <c r="X19" i="3"/>
  <c r="Y4" i="3"/>
  <c r="Y19" i="3"/>
  <c r="X5" i="3"/>
  <c r="X20" i="3"/>
  <c r="Y5" i="3"/>
  <c r="Y20" i="3"/>
  <c r="W5" i="3"/>
  <c r="W20" i="3"/>
  <c r="K18" i="3"/>
  <c r="L20" i="3"/>
  <c r="W2" i="3"/>
  <c r="G24" i="3"/>
  <c r="Y2" i="3"/>
  <c r="Y17" i="3"/>
  <c r="X2" i="3"/>
  <c r="X17" i="3"/>
  <c r="P2" i="3"/>
  <c r="R2" i="3"/>
  <c r="R17" i="3"/>
  <c r="Q2" i="3"/>
  <c r="Q17" i="3"/>
  <c r="J17" i="3"/>
  <c r="L19" i="3"/>
  <c r="H17" i="3"/>
  <c r="F17" i="3"/>
  <c r="F19" i="3"/>
  <c r="G17" i="3"/>
  <c r="P4" i="3"/>
  <c r="P19" i="3"/>
  <c r="Q4" i="3"/>
  <c r="Q19" i="3"/>
  <c r="R4" i="3"/>
  <c r="R19" i="3"/>
  <c r="D19" i="3"/>
  <c r="G18" i="3"/>
  <c r="K19" i="3"/>
  <c r="H20" i="3"/>
  <c r="AG29" i="3"/>
  <c r="AN63" i="3"/>
  <c r="AE64" i="3"/>
  <c r="AG25" i="3"/>
  <c r="AP40" i="3"/>
  <c r="AL64" i="3"/>
  <c r="AI53" i="3"/>
  <c r="AC54" i="3"/>
  <c r="AC55" i="3"/>
  <c r="AD64" i="3"/>
  <c r="AS13" i="3"/>
  <c r="AS48" i="3"/>
  <c r="AE62" i="3"/>
  <c r="AM64" i="3"/>
  <c r="AK54" i="3"/>
  <c r="AP48" i="3"/>
  <c r="AS3" i="3"/>
  <c r="AS38" i="3"/>
  <c r="AP42" i="3"/>
  <c r="AH62" i="3"/>
  <c r="AB54" i="3"/>
  <c r="AP46" i="3"/>
  <c r="AP38" i="3"/>
  <c r="AD54" i="3"/>
  <c r="AI54" i="3"/>
  <c r="AC50" i="3"/>
  <c r="AV15" i="3"/>
  <c r="AU15" i="3"/>
  <c r="AT15" i="3"/>
  <c r="AW15" i="3"/>
  <c r="AW50" i="3"/>
  <c r="AH54" i="3"/>
  <c r="AB50" i="3"/>
  <c r="AR15" i="3"/>
  <c r="AR50" i="3"/>
  <c r="AQ15" i="3"/>
  <c r="AQ50" i="3"/>
  <c r="AP15" i="3"/>
  <c r="AP16" i="3"/>
  <c r="AC29" i="3"/>
  <c r="AC22" i="3"/>
  <c r="AS12" i="3"/>
  <c r="AS47" i="3"/>
  <c r="AS2" i="3"/>
  <c r="AS37" i="3"/>
  <c r="AP17" i="3"/>
  <c r="AC26" i="3"/>
  <c r="AG26" i="3"/>
  <c r="AB23" i="3"/>
  <c r="AC24" i="3"/>
  <c r="AG24" i="3"/>
  <c r="AG30" i="3"/>
  <c r="AM65" i="3"/>
  <c r="AG16" i="3"/>
  <c r="AM63" i="3"/>
  <c r="AG23" i="3"/>
  <c r="AJ64" i="3"/>
  <c r="AE54" i="3"/>
  <c r="AL62" i="3"/>
  <c r="AC64" i="3"/>
  <c r="AJ54" i="3"/>
  <c r="AH64" i="3"/>
  <c r="AC23" i="3"/>
  <c r="AC62" i="3"/>
  <c r="AC28" i="3"/>
  <c r="AC33" i="3"/>
  <c r="AC30" i="3"/>
  <c r="AG62" i="3"/>
  <c r="AD29" i="3"/>
  <c r="AC32" i="3"/>
  <c r="AF63" i="3"/>
  <c r="AG21" i="3"/>
  <c r="AD62" i="3"/>
  <c r="AG54" i="3"/>
  <c r="AB64" i="3"/>
  <c r="AB31" i="3"/>
  <c r="AC31" i="3"/>
  <c r="AI64" i="3"/>
  <c r="AM54" i="3"/>
  <c r="AK64" i="3"/>
  <c r="D6" i="3"/>
  <c r="D13" i="3"/>
  <c r="AC63" i="3"/>
  <c r="AJ62" i="3"/>
  <c r="AC25" i="3"/>
  <c r="AI62" i="3"/>
  <c r="AC21" i="3"/>
  <c r="AC16" i="3"/>
  <c r="J6" i="3"/>
  <c r="J10" i="3"/>
  <c r="AU38" i="3"/>
  <c r="AR38" i="3"/>
  <c r="AL22" i="3"/>
  <c r="AL50" i="3"/>
  <c r="AF22" i="3"/>
  <c r="AN27" i="3"/>
  <c r="AD30" i="3"/>
  <c r="AU49" i="3"/>
  <c r="AR49" i="3"/>
  <c r="AO29" i="3"/>
  <c r="AO50" i="3"/>
  <c r="AK30" i="3"/>
  <c r="AK50" i="3"/>
  <c r="AD26" i="3"/>
  <c r="AU42" i="3"/>
  <c r="AR42" i="3"/>
  <c r="AM58" i="3"/>
  <c r="AD32" i="3"/>
  <c r="AM53" i="3"/>
  <c r="AP37" i="3"/>
  <c r="AF62" i="3"/>
  <c r="AG27" i="3"/>
  <c r="AG50" i="3"/>
  <c r="AG31" i="3"/>
  <c r="AM33" i="3"/>
  <c r="AM50" i="3"/>
  <c r="AO27" i="3"/>
  <c r="AL25" i="3"/>
  <c r="AN24" i="3"/>
  <c r="AE26" i="3"/>
  <c r="AE50" i="3"/>
  <c r="AE58" i="3"/>
  <c r="AM60" i="3"/>
  <c r="AP44" i="3"/>
  <c r="H6" i="3"/>
  <c r="AI59" i="3"/>
  <c r="AP43" i="3"/>
  <c r="N6" i="3"/>
  <c r="AK62" i="3"/>
  <c r="AF54" i="3"/>
  <c r="AL54" i="3"/>
  <c r="AG28" i="3"/>
  <c r="AI31" i="3"/>
  <c r="AI50" i="3"/>
  <c r="AN29" i="3"/>
  <c r="AU37" i="3"/>
  <c r="AR37" i="3"/>
  <c r="AD25" i="3"/>
  <c r="AD50" i="3"/>
  <c r="AI55" i="3"/>
  <c r="AP39" i="3"/>
  <c r="AD28" i="3"/>
  <c r="AB55" i="3"/>
  <c r="AB25" i="3"/>
  <c r="AN62" i="3"/>
  <c r="AB62" i="3"/>
  <c r="AN54" i="3"/>
  <c r="AO64" i="3"/>
  <c r="AN31" i="3"/>
  <c r="AN50" i="3"/>
  <c r="AE57" i="3"/>
  <c r="AP41" i="3"/>
  <c r="AU46" i="3"/>
  <c r="AR46" i="3"/>
  <c r="AI61" i="3"/>
  <c r="AP45" i="3"/>
  <c r="AD27" i="3"/>
  <c r="AH22" i="3"/>
  <c r="AH50" i="3"/>
  <c r="AI27" i="3"/>
  <c r="AF57" i="3"/>
  <c r="AC57" i="3"/>
  <c r="AE33" i="3"/>
  <c r="AU47" i="3"/>
  <c r="AR47" i="3"/>
  <c r="AU48" i="3"/>
  <c r="AR48" i="3"/>
  <c r="AU41" i="3"/>
  <c r="AR41" i="3"/>
  <c r="AM62" i="3"/>
  <c r="AO62" i="3"/>
  <c r="AG32" i="3"/>
  <c r="AG33" i="3"/>
  <c r="AK33" i="3"/>
  <c r="AJ24" i="3"/>
  <c r="AJ22" i="3"/>
  <c r="AJ21" i="3"/>
  <c r="AJ16" i="3"/>
  <c r="E19" i="3"/>
  <c r="AM21" i="3"/>
  <c r="J19" i="3"/>
  <c r="AD56" i="3"/>
  <c r="AG56" i="3"/>
  <c r="AO56" i="3"/>
  <c r="AH56" i="3"/>
  <c r="AK56" i="3"/>
  <c r="AL56" i="3"/>
  <c r="AF56" i="3"/>
  <c r="AJ56" i="3"/>
  <c r="AN56" i="3"/>
  <c r="AC56" i="3"/>
  <c r="AB56" i="3"/>
  <c r="AM24" i="3"/>
  <c r="I20" i="3"/>
  <c r="AO26" i="3"/>
  <c r="AL21" i="3"/>
  <c r="AJ25" i="3"/>
  <c r="AB61" i="3"/>
  <c r="AF26" i="3"/>
  <c r="AF24" i="3"/>
  <c r="AF28" i="3"/>
  <c r="AF16" i="3"/>
  <c r="AF29" i="3"/>
  <c r="M6" i="3"/>
  <c r="M17" i="3"/>
  <c r="AI30" i="3"/>
  <c r="AV43" i="3"/>
  <c r="AT43" i="3"/>
  <c r="AJ28" i="3"/>
  <c r="AF33" i="3"/>
  <c r="AF31" i="3"/>
  <c r="AT44" i="3"/>
  <c r="AV44" i="3"/>
  <c r="AI25" i="3"/>
  <c r="AH65" i="3"/>
  <c r="AK65" i="3"/>
  <c r="AG65" i="3"/>
  <c r="AO65" i="3"/>
  <c r="AD65" i="3"/>
  <c r="AJ65" i="3"/>
  <c r="AI65" i="3"/>
  <c r="AL65" i="3"/>
  <c r="AC61" i="3"/>
  <c r="AB59" i="3"/>
  <c r="AC59" i="3"/>
  <c r="AK32" i="3"/>
  <c r="AH29" i="3"/>
  <c r="AU44" i="3"/>
  <c r="G19" i="3"/>
  <c r="G6" i="3"/>
  <c r="AT42" i="3"/>
  <c r="AV42" i="3"/>
  <c r="AH24" i="3"/>
  <c r="C18" i="3"/>
  <c r="AN26" i="3"/>
  <c r="M19" i="3"/>
  <c r="AU45" i="3"/>
  <c r="AN30" i="3"/>
  <c r="AT41" i="3"/>
  <c r="AV41" i="3"/>
  <c r="AL31" i="3"/>
  <c r="AM23" i="3"/>
  <c r="AE31" i="3"/>
  <c r="AU43" i="3"/>
  <c r="AV39" i="3"/>
  <c r="AT39" i="3"/>
  <c r="AF21" i="3"/>
  <c r="AL30" i="3"/>
  <c r="AT48" i="3"/>
  <c r="AV48" i="3"/>
  <c r="AE22" i="3"/>
  <c r="AM32" i="3"/>
  <c r="AB24" i="3"/>
  <c r="AB26" i="3"/>
  <c r="AB32" i="3"/>
  <c r="AB22" i="3"/>
  <c r="AB16" i="3"/>
  <c r="AI56" i="3"/>
  <c r="AN57" i="3"/>
  <c r="AN33" i="3"/>
  <c r="AK22" i="3"/>
  <c r="AV40" i="3"/>
  <c r="AT40" i="3"/>
  <c r="L6" i="3"/>
  <c r="L17" i="3"/>
  <c r="AK21" i="3"/>
  <c r="AO28" i="3"/>
  <c r="H18" i="3"/>
  <c r="AJ27" i="3"/>
  <c r="AM28" i="3"/>
  <c r="AB29" i="3"/>
  <c r="AL58" i="3"/>
  <c r="AG58" i="3"/>
  <c r="AO58" i="3"/>
  <c r="AH58" i="3"/>
  <c r="AK58" i="3"/>
  <c r="AD58" i="3"/>
  <c r="AN58" i="3"/>
  <c r="AB58" i="3"/>
  <c r="AC58" i="3"/>
  <c r="AF58" i="3"/>
  <c r="AI58" i="3"/>
  <c r="AJ58" i="3"/>
  <c r="I18" i="3"/>
  <c r="E20" i="3"/>
  <c r="AB27" i="3"/>
  <c r="AI22" i="3"/>
  <c r="AU39" i="3"/>
  <c r="AF25" i="3"/>
  <c r="C20" i="3"/>
  <c r="AI21" i="3"/>
  <c r="AB65" i="3"/>
  <c r="AB57" i="3"/>
  <c r="AT37" i="3"/>
  <c r="AV37" i="3"/>
  <c r="AF59" i="3"/>
  <c r="AK26" i="3"/>
  <c r="K17" i="3"/>
  <c r="K6" i="3"/>
  <c r="AT46" i="3"/>
  <c r="AV46" i="3"/>
  <c r="AT49" i="3"/>
  <c r="AV49" i="3"/>
  <c r="AM27" i="3"/>
  <c r="AI23" i="3"/>
  <c r="AM26" i="3"/>
  <c r="AN59" i="3"/>
  <c r="H19" i="3"/>
  <c r="J20" i="3"/>
  <c r="AI26" i="3"/>
  <c r="J18" i="3"/>
  <c r="AM31" i="3"/>
  <c r="AF30" i="3"/>
  <c r="L18" i="3"/>
  <c r="B18" i="3"/>
  <c r="AH16" i="3"/>
  <c r="AH30" i="3"/>
  <c r="AH31" i="3"/>
  <c r="AH32" i="3"/>
  <c r="C19" i="3"/>
  <c r="AJ29" i="3"/>
  <c r="AK61" i="3"/>
  <c r="AD61" i="3"/>
  <c r="AG61" i="3"/>
  <c r="AO61" i="3"/>
  <c r="AH61" i="3"/>
  <c r="AE61" i="3"/>
  <c r="AF61" i="3"/>
  <c r="AL61" i="3"/>
  <c r="AM61" i="3"/>
  <c r="AI24" i="3"/>
  <c r="AI32" i="3"/>
  <c r="AJ26" i="3"/>
  <c r="B6" i="3"/>
  <c r="B17" i="3"/>
  <c r="AM25" i="3"/>
  <c r="AJ23" i="3"/>
  <c r="AL60" i="3"/>
  <c r="AG60" i="3"/>
  <c r="AO60" i="3"/>
  <c r="AH60" i="3"/>
  <c r="AK60" i="3"/>
  <c r="AD60" i="3"/>
  <c r="AE60" i="3"/>
  <c r="AI60" i="3"/>
  <c r="AN60" i="3"/>
  <c r="AC60" i="3"/>
  <c r="AB60" i="3"/>
  <c r="AO16" i="3"/>
  <c r="AO31" i="3"/>
  <c r="AO32" i="3"/>
  <c r="AO33" i="3"/>
  <c r="AO21" i="3"/>
  <c r="AO30" i="3"/>
  <c r="C17" i="3"/>
  <c r="C6" i="3"/>
  <c r="AE25" i="3"/>
  <c r="AE27" i="3"/>
  <c r="AE16" i="3"/>
  <c r="AV47" i="3"/>
  <c r="AT47" i="3"/>
  <c r="AE56" i="3"/>
  <c r="AE24" i="3"/>
  <c r="AE28" i="3"/>
  <c r="AH53" i="3"/>
  <c r="AK53" i="3"/>
  <c r="AD53" i="3"/>
  <c r="AL53" i="3"/>
  <c r="AG53" i="3"/>
  <c r="AO53" i="3"/>
  <c r="AJ53" i="3"/>
  <c r="AE53" i="3"/>
  <c r="AF53" i="3"/>
  <c r="AC53" i="3"/>
  <c r="AN53" i="3"/>
  <c r="AE59" i="3"/>
  <c r="F18" i="3"/>
  <c r="F6" i="3"/>
  <c r="AL33" i="3"/>
  <c r="AH21" i="3"/>
  <c r="D18" i="3"/>
  <c r="AO24" i="3"/>
  <c r="AO22" i="3"/>
  <c r="AK31" i="3"/>
  <c r="AD16" i="3"/>
  <c r="AD23" i="3"/>
  <c r="AD24" i="3"/>
  <c r="AL29" i="3"/>
  <c r="AO23" i="3"/>
  <c r="AN22" i="3"/>
  <c r="AJ31" i="3"/>
  <c r="AM22" i="3"/>
  <c r="AE32" i="3"/>
  <c r="AC65" i="3"/>
  <c r="AH26" i="3"/>
  <c r="AF65" i="3"/>
  <c r="E6" i="3"/>
  <c r="E17" i="3"/>
  <c r="I19" i="3"/>
  <c r="AN25" i="3"/>
  <c r="AJ30" i="3"/>
  <c r="M20" i="3"/>
  <c r="B20" i="3"/>
  <c r="AN61" i="3"/>
  <c r="AU40" i="3"/>
  <c r="AD22" i="3"/>
  <c r="AL32" i="3"/>
  <c r="AM56" i="3"/>
  <c r="AE30" i="3"/>
  <c r="AH57" i="3"/>
  <c r="AK57" i="3"/>
  <c r="AL57" i="3"/>
  <c r="AD57" i="3"/>
  <c r="AG57" i="3"/>
  <c r="AO57" i="3"/>
  <c r="AJ57" i="3"/>
  <c r="AI57" i="3"/>
  <c r="AM57" i="3"/>
  <c r="AM59" i="3"/>
  <c r="AF23" i="3"/>
  <c r="B19" i="3"/>
  <c r="AH23" i="3"/>
  <c r="AH25" i="3"/>
  <c r="AB30" i="3"/>
  <c r="O18" i="3"/>
  <c r="O6" i="3"/>
  <c r="K20" i="3"/>
  <c r="AD21" i="3"/>
  <c r="AD33" i="3"/>
  <c r="N18" i="3"/>
  <c r="AF32" i="3"/>
  <c r="AI33" i="3"/>
  <c r="AJ60" i="3"/>
  <c r="AE21" i="3"/>
  <c r="AI28" i="3"/>
  <c r="AF27" i="3"/>
  <c r="AE65" i="3"/>
  <c r="AH63" i="3"/>
  <c r="AK63" i="3"/>
  <c r="AG63" i="3"/>
  <c r="AO63" i="3"/>
  <c r="AL63" i="3"/>
  <c r="AD63" i="3"/>
  <c r="AI63" i="3"/>
  <c r="AB63" i="3"/>
  <c r="AJ63" i="3"/>
  <c r="AJ32" i="3"/>
  <c r="AB28" i="3"/>
  <c r="AN65" i="3"/>
  <c r="I6" i="3"/>
  <c r="I17" i="3"/>
  <c r="M18" i="3"/>
  <c r="AB33" i="3"/>
  <c r="AB21" i="3"/>
  <c r="AV45" i="3"/>
  <c r="AE63" i="3"/>
  <c r="G20" i="3"/>
  <c r="AK27" i="3"/>
  <c r="AK29" i="3"/>
  <c r="AK16" i="3"/>
  <c r="AK28" i="3"/>
  <c r="AK23" i="3"/>
  <c r="AK24" i="3"/>
  <c r="AK25" i="3"/>
  <c r="AL16" i="3"/>
  <c r="AL27" i="3"/>
  <c r="AL23" i="3"/>
  <c r="AL26" i="3"/>
  <c r="AL28" i="3"/>
  <c r="AL24" i="3"/>
  <c r="AJ33" i="3"/>
  <c r="AM30" i="3"/>
  <c r="AM16" i="3"/>
  <c r="AM29" i="3"/>
  <c r="AK59" i="3"/>
  <c r="AL59" i="3"/>
  <c r="AD59" i="3"/>
  <c r="AG59" i="3"/>
  <c r="AO59" i="3"/>
  <c r="AH59" i="3"/>
  <c r="AJ59" i="3"/>
  <c r="N20" i="3"/>
  <c r="F20" i="3"/>
  <c r="AH27" i="3"/>
  <c r="AI16" i="3"/>
  <c r="AT45" i="3"/>
  <c r="AH28" i="3"/>
  <c r="O20" i="3"/>
  <c r="AH33" i="3"/>
  <c r="AT38" i="3"/>
  <c r="AV38" i="3"/>
  <c r="AJ61" i="3"/>
  <c r="AF60" i="3"/>
  <c r="AK55" i="3"/>
  <c r="AD55" i="3"/>
  <c r="AL55" i="3"/>
  <c r="AG55" i="3"/>
  <c r="AO55" i="3"/>
  <c r="AH55" i="3"/>
  <c r="AF55" i="3"/>
  <c r="AJ55" i="3"/>
  <c r="AM55" i="3"/>
  <c r="AN55" i="3"/>
  <c r="AE55" i="3"/>
  <c r="AE23" i="3"/>
  <c r="AN21" i="3"/>
  <c r="AN28" i="3"/>
  <c r="AN16" i="3"/>
  <c r="AN32" i="3"/>
  <c r="H32" i="3"/>
  <c r="K32" i="3"/>
  <c r="D32" i="3"/>
  <c r="G34" i="3"/>
  <c r="K34" i="3"/>
  <c r="E32" i="3"/>
  <c r="O34" i="3"/>
  <c r="N34" i="3"/>
  <c r="N32" i="3"/>
  <c r="Z2" i="3"/>
  <c r="Z17" i="3"/>
  <c r="M32" i="3"/>
  <c r="L32" i="3"/>
  <c r="H34" i="3"/>
  <c r="M34" i="3"/>
  <c r="L34" i="3"/>
  <c r="F34" i="3"/>
  <c r="D34" i="3"/>
  <c r="I34" i="3"/>
  <c r="H27" i="3"/>
  <c r="I32" i="3"/>
  <c r="C32" i="3"/>
  <c r="O32" i="3"/>
  <c r="G32" i="3"/>
  <c r="J34" i="3"/>
  <c r="C34" i="3"/>
  <c r="F32" i="3"/>
  <c r="Z5" i="3"/>
  <c r="Z20" i="3"/>
  <c r="K33" i="3"/>
  <c r="J32" i="3"/>
  <c r="E34" i="3"/>
  <c r="S5" i="3"/>
  <c r="S20" i="3"/>
  <c r="S3" i="3"/>
  <c r="S18" i="3"/>
  <c r="H24" i="3"/>
  <c r="W17" i="3"/>
  <c r="M24" i="3"/>
  <c r="B34" i="3"/>
  <c r="F24" i="3"/>
  <c r="K27" i="3"/>
  <c r="B32" i="3"/>
  <c r="F25" i="3"/>
  <c r="W18" i="3"/>
  <c r="E24" i="3"/>
  <c r="S2" i="3"/>
  <c r="S17" i="3"/>
  <c r="P17" i="3"/>
  <c r="F27" i="3"/>
  <c r="I25" i="3"/>
  <c r="I24" i="3"/>
  <c r="M26" i="3"/>
  <c r="G27" i="3"/>
  <c r="C27" i="3"/>
  <c r="D31" i="3"/>
  <c r="N33" i="3"/>
  <c r="E25" i="3"/>
  <c r="N31" i="3"/>
  <c r="H33" i="3"/>
  <c r="B12" i="3"/>
  <c r="P6" i="3"/>
  <c r="P21" i="3"/>
  <c r="Q6" i="3"/>
  <c r="Q21" i="3"/>
  <c r="R6" i="3"/>
  <c r="R21" i="3"/>
  <c r="G12" i="3"/>
  <c r="N12" i="3"/>
  <c r="H26" i="3"/>
  <c r="E13" i="3"/>
  <c r="K26" i="3"/>
  <c r="M25" i="3"/>
  <c r="H25" i="3"/>
  <c r="B33" i="3"/>
  <c r="F33" i="3"/>
  <c r="E31" i="3"/>
  <c r="L33" i="3"/>
  <c r="J33" i="3"/>
  <c r="C26" i="3"/>
  <c r="O33" i="3"/>
  <c r="C25" i="3"/>
  <c r="C10" i="3"/>
  <c r="W6" i="3"/>
  <c r="W21" i="3"/>
  <c r="X6" i="3"/>
  <c r="X21" i="3"/>
  <c r="Y6" i="3"/>
  <c r="Y21" i="3"/>
  <c r="M10" i="3"/>
  <c r="K31" i="3"/>
  <c r="S4" i="3"/>
  <c r="S19" i="3"/>
  <c r="F26" i="3"/>
  <c r="C31" i="3"/>
  <c r="Z3" i="3"/>
  <c r="Z18" i="3"/>
  <c r="E27" i="3"/>
  <c r="I27" i="3"/>
  <c r="I11" i="3"/>
  <c r="O11" i="3"/>
  <c r="F11" i="3"/>
  <c r="K10" i="3"/>
  <c r="H13" i="3"/>
  <c r="M27" i="3"/>
  <c r="K24" i="3"/>
  <c r="H31" i="3"/>
  <c r="J31" i="3"/>
  <c r="C24" i="3"/>
  <c r="K25" i="3"/>
  <c r="I33" i="3"/>
  <c r="G25" i="3"/>
  <c r="M31" i="3"/>
  <c r="C33" i="3"/>
  <c r="I26" i="3"/>
  <c r="D12" i="3"/>
  <c r="B31" i="3"/>
  <c r="Z4" i="3"/>
  <c r="Z19" i="3"/>
  <c r="G33" i="3"/>
  <c r="O31" i="3"/>
  <c r="E33" i="3"/>
  <c r="L11" i="3"/>
  <c r="J12" i="3"/>
  <c r="D33" i="3"/>
  <c r="M33" i="3"/>
  <c r="G31" i="3"/>
  <c r="F31" i="3"/>
  <c r="I31" i="3"/>
  <c r="G26" i="3"/>
  <c r="L31" i="3"/>
  <c r="E26" i="3"/>
  <c r="AU27" i="3"/>
  <c r="AB66" i="3"/>
  <c r="AV27" i="3"/>
  <c r="AW27" i="3"/>
  <c r="AD66" i="3"/>
  <c r="AW32" i="3"/>
  <c r="AU32" i="3"/>
  <c r="AV32" i="3"/>
  <c r="AT32" i="3"/>
  <c r="AP28" i="3"/>
  <c r="AQ28" i="3"/>
  <c r="AR28" i="3"/>
  <c r="AS28" i="3"/>
  <c r="AW25" i="3"/>
  <c r="AU25" i="3"/>
  <c r="AT25" i="3"/>
  <c r="AV25" i="3"/>
  <c r="D21" i="3"/>
  <c r="AK66" i="3"/>
  <c r="AR21" i="3"/>
  <c r="AQ21" i="3"/>
  <c r="AP21" i="3"/>
  <c r="AS21" i="3"/>
  <c r="AV30" i="3"/>
  <c r="AT30" i="3"/>
  <c r="AU30" i="3"/>
  <c r="AW30" i="3"/>
  <c r="AV22" i="3"/>
  <c r="AW22" i="3"/>
  <c r="AT22" i="3"/>
  <c r="AU22" i="3"/>
  <c r="AW33" i="3"/>
  <c r="AT33" i="3"/>
  <c r="AU33" i="3"/>
  <c r="AV33" i="3"/>
  <c r="AV24" i="3"/>
  <c r="AW24" i="3"/>
  <c r="AT24" i="3"/>
  <c r="AU24" i="3"/>
  <c r="AU29" i="3"/>
  <c r="AW29" i="3"/>
  <c r="AT29" i="3"/>
  <c r="AV29" i="3"/>
  <c r="AT27" i="3"/>
  <c r="AP29" i="3"/>
  <c r="AQ29" i="3"/>
  <c r="AR29" i="3"/>
  <c r="AS29" i="3"/>
  <c r="AP33" i="3"/>
  <c r="AQ33" i="3"/>
  <c r="AR33" i="3"/>
  <c r="AS33" i="3"/>
  <c r="AP22" i="3"/>
  <c r="AQ22" i="3"/>
  <c r="AR22" i="3"/>
  <c r="AS22" i="3"/>
  <c r="AP27" i="3"/>
  <c r="AQ27" i="3"/>
  <c r="AR27" i="3"/>
  <c r="AS27" i="3"/>
  <c r="AP32" i="3"/>
  <c r="AQ32" i="3"/>
  <c r="AR32" i="3"/>
  <c r="AS32" i="3"/>
  <c r="AU28" i="3"/>
  <c r="AW28" i="3"/>
  <c r="AT28" i="3"/>
  <c r="AV28" i="3"/>
  <c r="AP23" i="3"/>
  <c r="AQ23" i="3"/>
  <c r="AR23" i="3"/>
  <c r="AS23" i="3"/>
  <c r="AP26" i="3"/>
  <c r="AQ26" i="3"/>
  <c r="AR26" i="3"/>
  <c r="AS26" i="3"/>
  <c r="I10" i="3"/>
  <c r="M13" i="3"/>
  <c r="D11" i="3"/>
  <c r="AP24" i="3"/>
  <c r="AQ24" i="3"/>
  <c r="AR24" i="3"/>
  <c r="AS24" i="3"/>
  <c r="AU23" i="3"/>
  <c r="AV23" i="3"/>
  <c r="AT23" i="3"/>
  <c r="AW23" i="3"/>
  <c r="AW26" i="3"/>
  <c r="AV26" i="3"/>
  <c r="AU26" i="3"/>
  <c r="AT26" i="3"/>
  <c r="AS15" i="3"/>
  <c r="AS50" i="3"/>
  <c r="AW21" i="3"/>
  <c r="AV21" i="3"/>
  <c r="AU21" i="3"/>
  <c r="AT21" i="3"/>
  <c r="AP25" i="3"/>
  <c r="AQ25" i="3"/>
  <c r="AR25" i="3"/>
  <c r="AS25" i="3"/>
  <c r="AU31" i="3"/>
  <c r="AV31" i="3"/>
  <c r="AW31" i="3"/>
  <c r="AT31" i="3"/>
  <c r="D10" i="3"/>
  <c r="AP30" i="3"/>
  <c r="AQ30" i="3"/>
  <c r="AR30" i="3"/>
  <c r="AS30" i="3"/>
  <c r="B13" i="3"/>
  <c r="AP31" i="3"/>
  <c r="AQ31" i="3"/>
  <c r="AR31" i="3"/>
  <c r="AS31" i="3"/>
  <c r="AI66" i="3"/>
  <c r="AC34" i="3"/>
  <c r="H11" i="3"/>
  <c r="O13" i="3"/>
  <c r="N11" i="3"/>
  <c r="F13" i="3"/>
  <c r="J21" i="3"/>
  <c r="J11" i="3"/>
  <c r="J13" i="3"/>
  <c r="H21" i="3"/>
  <c r="AG34" i="3"/>
  <c r="N21" i="3"/>
  <c r="N13" i="3"/>
  <c r="C13" i="3"/>
  <c r="H10" i="3"/>
  <c r="B10" i="3"/>
  <c r="C12" i="3"/>
  <c r="C11" i="3"/>
  <c r="AJ66" i="3"/>
  <c r="AP50" i="3"/>
  <c r="K13" i="3"/>
  <c r="I12" i="3"/>
  <c r="AH66" i="3"/>
  <c r="H12" i="3"/>
  <c r="I13" i="3"/>
  <c r="N10" i="3"/>
  <c r="AN34" i="3"/>
  <c r="L10" i="3"/>
  <c r="K21" i="3"/>
  <c r="K12" i="3"/>
  <c r="K11" i="3"/>
  <c r="AF34" i="3"/>
  <c r="M12" i="3"/>
  <c r="AL66" i="3"/>
  <c r="I21" i="3"/>
  <c r="O21" i="3"/>
  <c r="O12" i="3"/>
  <c r="O10" i="3"/>
  <c r="F21" i="3"/>
  <c r="F12" i="3"/>
  <c r="F10" i="3"/>
  <c r="AE66" i="3"/>
  <c r="C21" i="3"/>
  <c r="AO66" i="3"/>
  <c r="AI34" i="3"/>
  <c r="AU50" i="3"/>
  <c r="AV50" i="3"/>
  <c r="AT50" i="3"/>
  <c r="AF66" i="3"/>
  <c r="E12" i="3"/>
  <c r="L21" i="3"/>
  <c r="L13" i="3"/>
  <c r="L12" i="3"/>
  <c r="G21" i="3"/>
  <c r="G11" i="3"/>
  <c r="G10" i="3"/>
  <c r="AB34" i="3"/>
  <c r="E21" i="3"/>
  <c r="E11" i="3"/>
  <c r="G13" i="3"/>
  <c r="AE34" i="3"/>
  <c r="M21" i="3"/>
  <c r="AO34" i="3"/>
  <c r="B21" i="3"/>
  <c r="B11" i="3"/>
  <c r="AN66" i="3"/>
  <c r="AM66" i="3"/>
  <c r="M11" i="3"/>
  <c r="AD34" i="3"/>
  <c r="AL34" i="3"/>
  <c r="AM34" i="3"/>
  <c r="AK34" i="3"/>
  <c r="AJ34" i="3"/>
  <c r="P7" i="3"/>
  <c r="AH34" i="3"/>
  <c r="E10" i="3"/>
  <c r="AC66" i="3"/>
  <c r="AG66" i="3"/>
  <c r="Z6" i="3"/>
  <c r="Z21" i="3"/>
  <c r="S6" i="3"/>
  <c r="S21" i="3"/>
  <c r="W13" i="3"/>
  <c r="X13" i="3"/>
  <c r="Y13" i="3"/>
  <c r="Z13" i="3"/>
  <c r="R13" i="3"/>
  <c r="P13" i="3"/>
  <c r="Q13" i="3"/>
  <c r="S13" i="3"/>
  <c r="X11" i="3"/>
  <c r="Y11" i="3"/>
  <c r="W11" i="3"/>
  <c r="P39" i="3"/>
  <c r="Z11" i="3"/>
  <c r="P11" i="3"/>
  <c r="E46" i="3"/>
  <c r="Q11" i="3"/>
  <c r="S11" i="3"/>
  <c r="R11" i="3"/>
  <c r="W12" i="3"/>
  <c r="P40" i="3"/>
  <c r="Y12" i="3"/>
  <c r="Z12" i="3"/>
  <c r="X12" i="3"/>
  <c r="S10" i="3"/>
  <c r="R10" i="3"/>
  <c r="Q10" i="3"/>
  <c r="P10" i="3"/>
  <c r="G45" i="3"/>
  <c r="W10" i="3"/>
  <c r="P38" i="3"/>
  <c r="Z10" i="3"/>
  <c r="Y10" i="3"/>
  <c r="X10" i="3"/>
  <c r="P12" i="3"/>
  <c r="Q12" i="3"/>
  <c r="R12" i="3"/>
  <c r="S12" i="3"/>
  <c r="J14" i="3"/>
  <c r="D14" i="3"/>
  <c r="C14" i="3"/>
  <c r="H14" i="3"/>
  <c r="N14" i="3"/>
  <c r="B14" i="3"/>
  <c r="I14" i="3"/>
  <c r="AP34" i="3"/>
  <c r="E14" i="3"/>
  <c r="L14" i="3"/>
  <c r="M14" i="3"/>
  <c r="G14" i="3"/>
  <c r="F14" i="3"/>
  <c r="O14" i="3"/>
  <c r="K14" i="3"/>
  <c r="H38" i="3"/>
  <c r="H40" i="3"/>
  <c r="C39" i="3"/>
  <c r="G38" i="3"/>
  <c r="C38" i="3"/>
  <c r="K38" i="3"/>
  <c r="U10" i="3"/>
  <c r="P45" i="3"/>
  <c r="F41" i="3"/>
  <c r="P41" i="3"/>
  <c r="U12" i="3"/>
  <c r="P47" i="3"/>
  <c r="U13" i="3"/>
  <c r="P48" i="3"/>
  <c r="K39" i="3"/>
  <c r="G48" i="3"/>
  <c r="I41" i="3"/>
  <c r="F47" i="3"/>
  <c r="H39" i="3"/>
  <c r="C40" i="3"/>
  <c r="E39" i="3"/>
  <c r="U11" i="3"/>
  <c r="P46" i="3"/>
  <c r="M41" i="3"/>
  <c r="F40" i="3"/>
  <c r="M40" i="3"/>
  <c r="E40" i="3"/>
  <c r="F38" i="3"/>
  <c r="K40" i="3"/>
  <c r="E38" i="3"/>
  <c r="I40" i="3"/>
  <c r="F39" i="3"/>
  <c r="G40" i="3"/>
  <c r="I39" i="3"/>
  <c r="E41" i="3"/>
  <c r="K41" i="3"/>
  <c r="I38" i="3"/>
  <c r="M38" i="3"/>
  <c r="H41" i="3"/>
  <c r="C41" i="3"/>
  <c r="G41" i="3"/>
  <c r="M39" i="3"/>
  <c r="G39" i="3"/>
  <c r="L45" i="3"/>
  <c r="O45" i="3"/>
  <c r="G46" i="3"/>
  <c r="H45" i="3"/>
  <c r="L48" i="3"/>
  <c r="L47" i="3"/>
  <c r="M45" i="3"/>
  <c r="M47" i="3"/>
  <c r="F45" i="3"/>
  <c r="B45" i="3"/>
  <c r="E45" i="3"/>
  <c r="J45" i="3"/>
  <c r="C45" i="3"/>
  <c r="B46" i="3"/>
  <c r="K45" i="3"/>
  <c r="N45" i="3"/>
  <c r="I45" i="3"/>
  <c r="D45" i="3"/>
  <c r="M46" i="3"/>
  <c r="P14" i="3"/>
  <c r="F46" i="3"/>
  <c r="D46" i="3"/>
  <c r="J46" i="3"/>
  <c r="O46" i="3"/>
  <c r="N46" i="3"/>
  <c r="C46" i="3"/>
  <c r="H46" i="3"/>
  <c r="I46" i="3"/>
  <c r="L46" i="3"/>
  <c r="D47" i="3"/>
  <c r="G47" i="3"/>
  <c r="J47" i="3"/>
  <c r="H47" i="3"/>
  <c r="B47" i="3"/>
  <c r="I47" i="3"/>
  <c r="C47" i="3"/>
  <c r="N47" i="3"/>
  <c r="O47" i="3"/>
  <c r="C48" i="3"/>
  <c r="E48" i="3"/>
  <c r="J48" i="3"/>
  <c r="K48" i="3"/>
  <c r="M48" i="3"/>
  <c r="D48" i="3"/>
  <c r="F48" i="3"/>
  <c r="H48" i="3"/>
  <c r="B48" i="3"/>
  <c r="I48" i="3"/>
  <c r="N48" i="3"/>
  <c r="O48" i="3"/>
  <c r="K46" i="3"/>
  <c r="E47" i="3"/>
  <c r="K47" i="3"/>
</calcChain>
</file>

<file path=xl/connections.xml><?xml version="1.0" encoding="utf-8"?>
<connections xmlns="http://schemas.openxmlformats.org/spreadsheetml/2006/main">
  <connection id="1" name="AP_31" type="6" refreshedVersion="6" background="1" saveData="1">
    <textPr codePage="850" sourceFile="D:\Dropbox (PETAL)\Team-Ordner „PETAL“\Audio\Kurtag_Kafka-Fragmente\_tempo mapping\31_Staunend sahen wir das große Pferd\_data_KF31\AP_31.txt" decimal="," thousands=".">
      <textFields count="2">
        <textField type="text"/>
        <textField type="skip"/>
      </textFields>
    </textPr>
  </connection>
  <connection id="2" name="Arnold+Pogossian_2006 [live DVD]_31_dur" type="6" refreshedVersion="4" background="1" saveData="1">
    <textPr codePage="850" sourceFile="C:\Users\p3039\Dropbox (PETAL)\Team-Ordner „PETAL“\Audio\Kurtag_Kafka-Fragmente\_tempo mapping\31_Staunend sahen wir das große Pferd\_data_KF31\Arnold+Pogossian_2006 [live DVD]_31_dur.txt" decimal="," thousands=" " comma="1">
      <textFields count="2">
        <textField type="text"/>
        <textField type="skip"/>
      </textFields>
    </textPr>
  </connection>
  <connection id="3" name="BK_2005_32_dur2" type="6" refreshedVersion="6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skip"/>
        <textField type="skip"/>
      </textFields>
    </textPr>
  </connection>
  <connection id="4" name="BK_31" type="6" refreshedVersion="6" background="1" saveData="1">
    <textPr codePage="850" sourceFile="D:\Dropbox (PETAL)\Team-Ordner „PETAL“\Audio\Kurtag_Kafka-Fragmente\_tempo mapping\31_Staunend sahen wir das große Pferd\_data_KF31\BK_31.txt" decimal="," thousands=".">
      <textFields count="2">
        <textField type="text"/>
        <textField type="skip"/>
      </textFields>
    </textPr>
  </connection>
  <connection id="5" name="CK_1990_32_dur2" type="6" refreshedVersion="6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6" name="CK_31" type="6" refreshedVersion="6" background="1" saveData="1">
    <textPr codePage="850" sourceFile="D:\Dropbox (PETAL)\Team-Ordner „PETAL“\Audio\Kurtag_Kafka-Fragmente\_tempo mapping\31_Staunend sahen wir das große Pferd\_data_KF31\CK_31.txt" decimal="," thousands=".">
      <textFields count="2">
        <textField type="text"/>
        <textField type="skip"/>
      </textFields>
    </textPr>
  </connection>
  <connection id="7" name="CK87_31" type="6" refreshedVersion="6" background="1" saveData="1">
    <textPr codePage="850" sourceFile="D:\Dropbox (PETAL)\Team-Ordner „PETAL“\Audio\Kurtag_Kafka-Fragmente\_tempo mapping\31_Staunend sahen wir das große Pferd\_data_KF31\CK87_31.txt" decimal="," thousands=".">
      <textFields count="2">
        <textField type="text"/>
        <textField type="skip"/>
      </textFields>
    </textPr>
  </connection>
  <connection id="8" name="Kammer+Widmann_2017_31_Abschnitte-Dauern" type="6" refreshedVersion="4" background="1" saveData="1">
    <textPr codePage="850" sourceFile="C:\Users\p3039\Dropbox (PETAL)\Team-Ordner „PETAL“\Audio\Kurtag_Kafka-Fragmente\_tempo mapping\31_Staunend sahen wir das große Pferd\_data_KF31\Kammer+Widmann_2017_31_Abschnitte-Dauern.txt" decimal="," thousands=" " comma="1">
      <textFields count="2">
        <textField type="text"/>
        <textField type="skip"/>
      </textFields>
    </textPr>
  </connection>
  <connection id="9" name="KO_31" type="6" refreshedVersion="6" background="1" saveData="1">
    <textPr codePage="850" sourceFile="D:\Dropbox (PETAL)\Team-Ordner „PETAL“\Audio\Kurtag_Kafka-Fragmente\_tempo mapping\31_Staunend sahen wir das große Pferd\_data_KF31\KO_31.txt" decimal="," thousands=".">
      <textFields count="2">
        <textField type="text"/>
        <textField type="skip"/>
      </textFields>
    </textPr>
  </connection>
  <connection id="10" name="KO_94_31" type="6" refreshedVersion="4" background="1" saveData="1">
    <textPr codePage="850" sourceFile="C:\Users\p3039\Dropbox (PETAL)\Team-Ordner „PETAL“\Audio\Kurtag_Kafka-Fragmente\_tempo mapping\31_Staunend sahen wir das große Pferd\_data_KF31\KO_94_31.txt" decimal="," thousands=" " comma="1">
      <textFields count="2">
        <textField type="text"/>
        <textField type="skip"/>
      </textFields>
    </textPr>
  </connection>
  <connection id="11" name="Melzer_Stark_2017_Wien modern_31_dur" type="6" refreshedVersion="4" background="1" saveData="1">
    <textPr codePage="850" sourceFile="C:\Users\p3039\Dropbox (PETAL)\Team-Ordner „PETAL“\Audio\Kurtag_Kafka-Fragmente\_tempo mapping\31_Staunend sahen wir das große Pferd\_data_KF31\Melzer_Stark_2017_Wien modern_31_dur.txt" decimal="," thousands=" " comma="1">
      <textFields count="2">
        <textField type="text"/>
        <textField type="skip"/>
      </textFields>
    </textPr>
  </connection>
  <connection id="12" name="MS_31" type="6" refreshedVersion="6" background="1" saveData="1">
    <textPr codePage="850" sourceFile="D:\Dropbox (PETAL)\Team-Ordner „PETAL“\Audio\Kurtag_Kafka-Fragmente\_tempo mapping\31_Staunend sahen wir das große Pferd\_data_KF31\MS_31.txt" decimal="," thousands=".">
      <textFields count="2">
        <textField type="text"/>
        <textField type="skip"/>
      </textFields>
    </textPr>
  </connection>
  <connection id="13" name="MS13_31" type="6" refreshedVersion="6" background="1" saveData="1">
    <textPr codePage="850" sourceFile="D:\Dropbox (PETAL)\Team-Ordner „PETAL“\Audio\Kurtag_Kafka-Fragmente\_tempo mapping\31_Staunend sahen wir das große Pferd\_data_KF31\MS13_31.txt" decimal="," thousands=".">
      <textFields count="2">
        <textField type="text"/>
        <textField type="skip"/>
      </textFields>
    </textPr>
  </connection>
  <connection id="14" name="MS19_31" type="6" refreshedVersion="4" background="1" saveData="1">
    <textPr codePage="850" sourceFile="C:\Users\p3039\Dropbox (PETAL)\Team-Ordner „PETAL“\Audio\Kurtag_Kafka-Fragmente\_tempo mapping\31_Staunend sahen wir das große Pferd\_data_KF31\MS19_31.txt" decimal="," thousands=" " comma="1">
      <textFields count="2">
        <textField type="text"/>
        <textField type="skip"/>
      </textFields>
    </textPr>
  </connection>
  <connection id="15" name="PK_31" type="6" refreshedVersion="6" background="1" saveData="1">
    <textPr codePage="850" sourceFile="D:\Dropbox (PETAL)\Team-Ordner „PETAL“\Audio\Kurtag_Kafka-Fragmente\_tempo mapping\31_Staunend sahen wir das große Pferd\_data_KF31\PK_31.txt" decimal="," thousands=".">
      <textFields count="2">
        <textField type="text"/>
        <textField type="skip"/>
      </textFields>
    </textPr>
  </connection>
  <connection id="16" name="WS_31" type="6" refreshedVersion="6" background="1" saveData="1">
    <textPr codePage="850" sourceFile="D:\Dropbox (PETAL)\Team-Ordner „PETAL“\Audio\Kurtag_Kafka-Fragmente\_tempo mapping\31_Staunend sahen wir das große Pferd\_data_KF31\WS_31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<sst xmlns="http://schemas.openxmlformats.org/spreadsheetml/2006/main" count="502" uniqueCount="64">
  <si>
    <t>2a</t>
  </si>
  <si>
    <t>2b</t>
  </si>
  <si>
    <t>score</t>
  </si>
  <si>
    <t>1b</t>
  </si>
  <si>
    <t>1a</t>
  </si>
  <si>
    <t>2c</t>
  </si>
  <si>
    <t>1c</t>
  </si>
  <si>
    <t>3a</t>
  </si>
  <si>
    <t>3b</t>
  </si>
  <si>
    <t>3c</t>
  </si>
  <si>
    <t>2d</t>
  </si>
  <si>
    <t>4a</t>
  </si>
  <si>
    <t>4b</t>
  </si>
  <si>
    <t>4c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</si>
  <si>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</si>
  <si>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</si>
  <si>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</si>
  <si>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</si>
  <si>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</si>
  <si>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</si>
  <si>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</si>
  <si>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</si>
  <si>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</si>
  <si>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</si>
  <si>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</si>
  <si>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</si>
  <si>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</si>
  <si>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</si>
  <si>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dur</t>
  </si>
  <si>
    <t>total</t>
  </si>
  <si>
    <t>perc</t>
  </si>
  <si>
    <t>dur abs dev</t>
  </si>
  <si>
    <t>mean 14</t>
  </si>
  <si>
    <t>min 14</t>
  </si>
  <si>
    <t>max 14</t>
  </si>
  <si>
    <t>rel stdv (%) 14</t>
  </si>
  <si>
    <t>mean 8</t>
  </si>
  <si>
    <t>min 8</t>
  </si>
  <si>
    <t>max 8</t>
  </si>
  <si>
    <t>rel stdv (%) 8</t>
  </si>
  <si>
    <t>raw data</t>
  </si>
  <si>
    <t>abs stdv 14</t>
  </si>
  <si>
    <t>abs stdv 8</t>
  </si>
  <si>
    <t>dur (min:sec)</t>
  </si>
  <si>
    <t>dur 8 rel dev (%)</t>
  </si>
  <si>
    <t>dur 14 rel dev (%)</t>
  </si>
  <si>
    <t>perc 8 dev</t>
  </si>
  <si>
    <t>perc 14 dev</t>
  </si>
  <si>
    <t>rel stdv 14 (%)</t>
  </si>
  <si>
    <t>rel stdv 8 (%)</t>
  </si>
  <si>
    <t>score dev</t>
  </si>
  <si>
    <t>dur sec 14</t>
  </si>
  <si>
    <t>perc sec 14</t>
  </si>
  <si>
    <t>dur sec 8</t>
  </si>
  <si>
    <t>dur seg 14</t>
  </si>
  <si>
    <t>dur seg 8</t>
  </si>
  <si>
    <t>perc seg 14</t>
  </si>
  <si>
    <t>perc seg 8</t>
  </si>
  <si>
    <t>perc sec 8</t>
  </si>
  <si>
    <t>WS 1997</t>
  </si>
  <si>
    <t>BK 2005</t>
  </si>
  <si>
    <t>segment</t>
  </si>
  <si>
    <t>half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</si>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</sst>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4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5" fontId="5" fillId="0" borderId="0" xfId="0" applyNumberFormat="1" applyFont="1" applyFill="1" applyBorder="1" applyAlignment="1">
      <alignment horizontal="center"/>
    </xf>
    <xf numFmtId="45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5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45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85931063712358"/>
          <c:y val="9.1158505262184913E-2"/>
          <c:w val="0.78334755811294599"/>
          <c:h val="0.742721500363579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'KF_31_dur+rat'!$A$17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'KF_31_dur+rat'!$B$17:$P$17</c:f>
              <c:numCache>
                <c:formatCode>mm:ss</c:formatCode>
                <c:ptCount val="15"/>
                <c:pt idx="0">
                  <c:v>2.1018780968749996E-4</c:v>
                </c:pt>
                <c:pt idx="1">
                  <c:v>1.2042548500000001E-4</c:v>
                </c:pt>
                <c:pt idx="2">
                  <c:v>1.8963214916666667E-4</c:v>
                </c:pt>
                <c:pt idx="3">
                  <c:v>1.7257443100694445E-4</c:v>
                </c:pt>
                <c:pt idx="4">
                  <c:v>1.4450060888888887E-4</c:v>
                </c:pt>
                <c:pt idx="5">
                  <c:v>1.7393340052083333E-4</c:v>
                </c:pt>
                <c:pt idx="6">
                  <c:v>2.0960254472222225E-4</c:v>
                </c:pt>
                <c:pt idx="7">
                  <c:v>1.9971970269675924E-4</c:v>
                </c:pt>
                <c:pt idx="8">
                  <c:v>1.9314688837962965E-4</c:v>
                </c:pt>
                <c:pt idx="9">
                  <c:v>1.5626627194444446E-4</c:v>
                </c:pt>
                <c:pt idx="10">
                  <c:v>1.5548574368055558E-4</c:v>
                </c:pt>
                <c:pt idx="11">
                  <c:v>1.6288737716435188E-4</c:v>
                </c:pt>
                <c:pt idx="12">
                  <c:v>1.6847232719907406E-4</c:v>
                </c:pt>
                <c:pt idx="13">
                  <c:v>1.6057781136574075E-4</c:v>
                </c:pt>
                <c:pt idx="14">
                  <c:v>1.726723251016865E-4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'KF_31_dur+rat'!$A$18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'KF_31_dur+rat'!$B$18:$P$18</c:f>
              <c:numCache>
                <c:formatCode>mm:ss</c:formatCode>
                <c:ptCount val="15"/>
                <c:pt idx="0">
                  <c:v>6.3266145965277783E-4</c:v>
                </c:pt>
                <c:pt idx="1">
                  <c:v>4.9161890064814816E-4</c:v>
                </c:pt>
                <c:pt idx="2">
                  <c:v>4.8237171410879623E-4</c:v>
                </c:pt>
                <c:pt idx="3">
                  <c:v>4.7317964222222218E-4</c:v>
                </c:pt>
                <c:pt idx="4">
                  <c:v>4.1570137313657408E-4</c:v>
                </c:pt>
                <c:pt idx="5">
                  <c:v>5.1342067690972218E-4</c:v>
                </c:pt>
                <c:pt idx="6">
                  <c:v>5.8781809020833336E-4</c:v>
                </c:pt>
                <c:pt idx="7">
                  <c:v>6.2555350843749994E-4</c:v>
                </c:pt>
                <c:pt idx="8">
                  <c:v>5.4720752498842585E-4</c:v>
                </c:pt>
                <c:pt idx="9">
                  <c:v>4.5991381120370376E-4</c:v>
                </c:pt>
                <c:pt idx="10">
                  <c:v>4.4037698413194442E-4</c:v>
                </c:pt>
                <c:pt idx="11">
                  <c:v>4.7338540354166666E-4</c:v>
                </c:pt>
                <c:pt idx="12">
                  <c:v>4.8571428571759259E-4</c:v>
                </c:pt>
                <c:pt idx="13">
                  <c:v>4.9706895104166668E-4</c:v>
                </c:pt>
                <c:pt idx="14">
                  <c:v>5.0899945185350524E-4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'KF_31_dur+rat'!$A$19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'KF_31_dur+rat'!$B$19:$P$19</c:f>
              <c:numCache>
                <c:formatCode>mm:ss</c:formatCode>
                <c:ptCount val="15"/>
                <c:pt idx="0">
                  <c:v>7.7658520197916667E-4</c:v>
                </c:pt>
                <c:pt idx="1">
                  <c:v>7.3650321239583324E-4</c:v>
                </c:pt>
                <c:pt idx="2">
                  <c:v>6.8341311833333338E-4</c:v>
                </c:pt>
                <c:pt idx="3">
                  <c:v>7.3006844712962971E-4</c:v>
                </c:pt>
                <c:pt idx="4">
                  <c:v>5.7351190476851864E-4</c:v>
                </c:pt>
                <c:pt idx="5">
                  <c:v>6.9627949945601849E-4</c:v>
                </c:pt>
                <c:pt idx="6">
                  <c:v>7.8548017972222221E-4</c:v>
                </c:pt>
                <c:pt idx="7">
                  <c:v>7.8803434953703718E-4</c:v>
                </c:pt>
                <c:pt idx="8">
                  <c:v>7.4305030653935183E-4</c:v>
                </c:pt>
                <c:pt idx="9">
                  <c:v>5.7159076593750002E-4</c:v>
                </c:pt>
                <c:pt idx="10">
                  <c:v>5.6353300578703715E-4</c:v>
                </c:pt>
                <c:pt idx="11">
                  <c:v>6.5911281179398154E-4</c:v>
                </c:pt>
                <c:pt idx="12">
                  <c:v>6.1948433694444447E-4</c:v>
                </c:pt>
                <c:pt idx="13">
                  <c:v>6.4123624758101862E-4</c:v>
                </c:pt>
                <c:pt idx="14">
                  <c:v>6.8342024199322083E-4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tx>
            <c:strRef>
              <c:f>'KF_31_dur+rat'!$A$20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'KF_31_dur+rat'!$B$20:$P$20</c:f>
              <c:numCache>
                <c:formatCode>mm:ss</c:formatCode>
                <c:ptCount val="15"/>
                <c:pt idx="0">
                  <c:v>2.1333852986111116E-4</c:v>
                </c:pt>
                <c:pt idx="1">
                  <c:v>1.8187699462962967E-4</c:v>
                </c:pt>
                <c:pt idx="2">
                  <c:v>1.9405391787037044E-4</c:v>
                </c:pt>
                <c:pt idx="3">
                  <c:v>2.0484352692129614E-4</c:v>
                </c:pt>
                <c:pt idx="4">
                  <c:v>1.5756960190972219E-4</c:v>
                </c:pt>
                <c:pt idx="5">
                  <c:v>2.0925217309027792E-4</c:v>
                </c:pt>
                <c:pt idx="6">
                  <c:v>2.4266397916666659E-4</c:v>
                </c:pt>
                <c:pt idx="7">
                  <c:v>2.2899318678240745E-4</c:v>
                </c:pt>
                <c:pt idx="8">
                  <c:v>2.3110171538194443E-4</c:v>
                </c:pt>
                <c:pt idx="9">
                  <c:v>1.6334640337962956E-4</c:v>
                </c:pt>
                <c:pt idx="10">
                  <c:v>1.7332923910879614E-4</c:v>
                </c:pt>
                <c:pt idx="11">
                  <c:v>1.808455635416666E-4</c:v>
                </c:pt>
                <c:pt idx="12">
                  <c:v>1.8949042579861108E-4</c:v>
                </c:pt>
                <c:pt idx="13">
                  <c:v>1.7974720752314796E-4</c:v>
                </c:pt>
                <c:pt idx="14">
                  <c:v>1.9646089035466266E-4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6-48BC-A4C1-F9923FC95D91}"/>
            </c:ext>
          </c:extLst>
        </c:ser>
        <c:ser>
          <c:idx val="4"/>
          <c:order val="4"/>
          <c:tx>
            <c:strRef>
              <c:f>'KF_31_dur+rat'!$A$21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'KF_31_dur+rat'!$B$21:$P$21</c:f>
              <c:numCache>
                <c:formatCode>mm:ss</c:formatCode>
                <c:ptCount val="15"/>
                <c:pt idx="0">
                  <c:v>1.8327730011805557E-3</c:v>
                </c:pt>
                <c:pt idx="1">
                  <c:v>1.5304245926736108E-3</c:v>
                </c:pt>
                <c:pt idx="2">
                  <c:v>1.5494708994791668E-3</c:v>
                </c:pt>
                <c:pt idx="3">
                  <c:v>1.5806660472800925E-3</c:v>
                </c:pt>
                <c:pt idx="4">
                  <c:v>1.2912834887037036E-3</c:v>
                </c:pt>
                <c:pt idx="5">
                  <c:v>1.5928857499768519E-3</c:v>
                </c:pt>
                <c:pt idx="6">
                  <c:v>1.8255647938194444E-3</c:v>
                </c:pt>
                <c:pt idx="7">
                  <c:v>1.8423007474537036E-3</c:v>
                </c:pt>
                <c:pt idx="8">
                  <c:v>1.7145064352893516E-3</c:v>
                </c:pt>
                <c:pt idx="9">
                  <c:v>1.3511172524652778E-3</c:v>
                </c:pt>
                <c:pt idx="10">
                  <c:v>1.3327249727083331E-3</c:v>
                </c:pt>
                <c:pt idx="11">
                  <c:v>1.4762311560416667E-3</c:v>
                </c:pt>
                <c:pt idx="12">
                  <c:v>1.4631613756597222E-3</c:v>
                </c:pt>
                <c:pt idx="13">
                  <c:v>1.4786302175115739E-3</c:v>
                </c:pt>
                <c:pt idx="14">
                  <c:v>1.561552909303075E-3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5D-4B63-962F-C8D058797C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095744"/>
        <c:axId val="212097280"/>
      </c:barChart>
      <c:catAx>
        <c:axId val="21209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097280"/>
        <c:crosses val="autoZero"/>
        <c:auto val="1"/>
        <c:lblAlgn val="ctr"/>
        <c:lblOffset val="100"/>
        <c:noMultiLvlLbl val="0"/>
      </c:catAx>
      <c:valAx>
        <c:axId val="212097280"/>
        <c:scaling>
          <c:orientation val="minMax"/>
          <c:max val="2.0833320000000002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095744"/>
        <c:crosses val="autoZero"/>
        <c:crossBetween val="between"/>
        <c:majorUnit val="3.4722200000000006E-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272674888191513"/>
          <c:y val="0.94011713264659802"/>
          <c:w val="0.16289085453159785"/>
          <c:h val="3.5782693193885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85931063712358"/>
          <c:y val="9.1158505262184913E-2"/>
          <c:w val="0.78334755811294599"/>
          <c:h val="0.742721500363579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'KF_31_dur+rat'!$C$72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'KF_31_dur+rat'!$B$73:$B$81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'KF_31_dur+rat'!$C$73:$C$81</c:f>
              <c:numCache>
                <c:formatCode>mm:ss</c:formatCode>
                <c:ptCount val="9"/>
                <c:pt idx="0">
                  <c:v>1.2042548500000001E-4</c:v>
                </c:pt>
                <c:pt idx="1">
                  <c:v>1.7257443100694445E-4</c:v>
                </c:pt>
                <c:pt idx="2">
                  <c:v>1.4450060888888887E-4</c:v>
                </c:pt>
                <c:pt idx="3">
                  <c:v>1.7393340052083333E-4</c:v>
                </c:pt>
                <c:pt idx="4">
                  <c:v>2.0960254472222225E-4</c:v>
                </c:pt>
                <c:pt idx="5">
                  <c:v>1.9971970269675924E-4</c:v>
                </c:pt>
                <c:pt idx="6">
                  <c:v>1.5626627194444446E-4</c:v>
                </c:pt>
                <c:pt idx="7">
                  <c:v>1.6288737716435188E-4</c:v>
                </c:pt>
                <c:pt idx="8">
                  <c:v>1.6748872774305555E-4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'KF_31_dur+rat'!$D$72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'KF_31_dur+rat'!$B$73:$B$81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'KF_31_dur+rat'!$D$73:$D$81</c:f>
              <c:numCache>
                <c:formatCode>mm:ss</c:formatCode>
                <c:ptCount val="9"/>
                <c:pt idx="0">
                  <c:v>4.9161890064814816E-4</c:v>
                </c:pt>
                <c:pt idx="1">
                  <c:v>4.7317964222222218E-4</c:v>
                </c:pt>
                <c:pt idx="2">
                  <c:v>4.1570137313657408E-4</c:v>
                </c:pt>
                <c:pt idx="3">
                  <c:v>5.1342067690972218E-4</c:v>
                </c:pt>
                <c:pt idx="4">
                  <c:v>5.8781809020833336E-4</c:v>
                </c:pt>
                <c:pt idx="5">
                  <c:v>6.2555350843749994E-4</c:v>
                </c:pt>
                <c:pt idx="6">
                  <c:v>4.5991381120370376E-4</c:v>
                </c:pt>
                <c:pt idx="7">
                  <c:v>4.7338540354166666E-4</c:v>
                </c:pt>
                <c:pt idx="8">
                  <c:v>5.0507392578848383E-4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'KF_31_dur+rat'!$E$72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'KF_31_dur+rat'!$B$73:$B$81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'KF_31_dur+rat'!$E$73:$E$81</c:f>
              <c:numCache>
                <c:formatCode>mm:ss</c:formatCode>
                <c:ptCount val="9"/>
                <c:pt idx="0">
                  <c:v>7.3650321239583324E-4</c:v>
                </c:pt>
                <c:pt idx="1">
                  <c:v>7.3006844712962971E-4</c:v>
                </c:pt>
                <c:pt idx="2">
                  <c:v>5.7351190476851864E-4</c:v>
                </c:pt>
                <c:pt idx="3">
                  <c:v>6.9627949945601849E-4</c:v>
                </c:pt>
                <c:pt idx="4">
                  <c:v>7.8548017972222221E-4</c:v>
                </c:pt>
                <c:pt idx="5">
                  <c:v>7.8803434953703718E-4</c:v>
                </c:pt>
                <c:pt idx="6">
                  <c:v>5.7159076593750002E-4</c:v>
                </c:pt>
                <c:pt idx="7">
                  <c:v>6.5911281179398154E-4</c:v>
                </c:pt>
                <c:pt idx="8">
                  <c:v>6.9257264634259264E-4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tx>
            <c:strRef>
              <c:f>'KF_31_dur+rat'!$F$72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'KF_31_dur+rat'!$B$73:$B$81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'KF_31_dur+rat'!$F$73:$F$81</c:f>
              <c:numCache>
                <c:formatCode>mm:ss</c:formatCode>
                <c:ptCount val="9"/>
                <c:pt idx="0">
                  <c:v>1.8187699462962967E-4</c:v>
                </c:pt>
                <c:pt idx="1">
                  <c:v>2.0484352692129614E-4</c:v>
                </c:pt>
                <c:pt idx="2">
                  <c:v>1.5756960190972219E-4</c:v>
                </c:pt>
                <c:pt idx="3">
                  <c:v>2.0925217309027792E-4</c:v>
                </c:pt>
                <c:pt idx="4">
                  <c:v>2.4266397916666659E-4</c:v>
                </c:pt>
                <c:pt idx="5">
                  <c:v>2.2899318678240745E-4</c:v>
                </c:pt>
                <c:pt idx="6">
                  <c:v>1.6334640337962956E-4</c:v>
                </c:pt>
                <c:pt idx="7">
                  <c:v>1.808455635416666E-4</c:v>
                </c:pt>
                <c:pt idx="8">
                  <c:v>1.9617392867766199E-4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6-48BC-A4C1-F9923FC95D91}"/>
            </c:ext>
          </c:extLst>
        </c:ser>
        <c:ser>
          <c:idx val="4"/>
          <c:order val="4"/>
          <c:tx>
            <c:strRef>
              <c:f>'KF_31_dur+rat'!$G$72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'KF_31_dur+rat'!$B$73:$B$81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'KF_31_dur+rat'!$G$73:$G$81</c:f>
              <c:numCache>
                <c:formatCode>mm:ss</c:formatCode>
                <c:ptCount val="9"/>
                <c:pt idx="0">
                  <c:v>1.5304245926736108E-3</c:v>
                </c:pt>
                <c:pt idx="1">
                  <c:v>1.5806660472800925E-3</c:v>
                </c:pt>
                <c:pt idx="2">
                  <c:v>1.2912834887037036E-3</c:v>
                </c:pt>
                <c:pt idx="3">
                  <c:v>1.5928857499768519E-3</c:v>
                </c:pt>
                <c:pt idx="4">
                  <c:v>1.8255647938194444E-3</c:v>
                </c:pt>
                <c:pt idx="5">
                  <c:v>1.8423007474537036E-3</c:v>
                </c:pt>
                <c:pt idx="6">
                  <c:v>1.3511172524652778E-3</c:v>
                </c:pt>
                <c:pt idx="7">
                  <c:v>1.4762311560416667E-3</c:v>
                </c:pt>
                <c:pt idx="8">
                  <c:v>1.5613092285517937E-3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5D-4B63-962F-C8D058797C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457344"/>
        <c:axId val="212458880"/>
      </c:barChart>
      <c:catAx>
        <c:axId val="21245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58880"/>
        <c:crosses val="autoZero"/>
        <c:auto val="1"/>
        <c:lblAlgn val="ctr"/>
        <c:lblOffset val="100"/>
        <c:noMultiLvlLbl val="0"/>
      </c:catAx>
      <c:valAx>
        <c:axId val="212458880"/>
        <c:scaling>
          <c:orientation val="minMax"/>
          <c:max val="2.0833320000000002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57344"/>
        <c:crosses val="autoZero"/>
        <c:crossBetween val="between"/>
        <c:majorUnit val="3.4722200000000006E-4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47272674888191513"/>
          <c:y val="0.94011713264659802"/>
          <c:w val="9.4637271434214701E-2"/>
          <c:h val="3.5628847140452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31 - Staunend sahen wir das große Pferd - </a:t>
            </a:r>
            <a:r>
              <a:rPr lang="en-US" sz="1400" b="0" i="1" u="none" strike="noStrike" baseline="0">
                <a:effectLst/>
              </a:rPr>
              <a:t>ratios</a:t>
            </a:r>
            <a:endParaRPr lang="de-AT" i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793941914925099"/>
          <c:y val="7.8658925954474837E-2"/>
          <c:w val="0.78989498986548112"/>
          <c:h val="0.7951381115787963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'KF_31_dur+rat'!$A$10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'KF_31_dur+rat'!$B$9:$P$9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'KF_31_dur+rat'!$B$10:$P$10</c:f>
              <c:numCache>
                <c:formatCode>0.00</c:formatCode>
                <c:ptCount val="15"/>
                <c:pt idx="0">
                  <c:v>11.468294739834684</c:v>
                </c:pt>
                <c:pt idx="1">
                  <c:v>7.8687630593820961</c:v>
                </c:pt>
                <c:pt idx="2">
                  <c:v>12.238509882980628</c:v>
                </c:pt>
                <c:pt idx="3">
                  <c:v>10.917829942883845</c:v>
                </c:pt>
                <c:pt idx="4">
                  <c:v>11.190463608727038</c:v>
                </c:pt>
                <c:pt idx="5">
                  <c:v>10.919389574761464</c:v>
                </c:pt>
                <c:pt idx="6">
                  <c:v>11.481517688763708</c:v>
                </c:pt>
                <c:pt idx="7">
                  <c:v>10.84077629414185</c:v>
                </c:pt>
                <c:pt idx="8">
                  <c:v>11.265451351136683</c:v>
                </c:pt>
                <c:pt idx="9">
                  <c:v>11.565707688160865</c:v>
                </c:pt>
                <c:pt idx="10">
                  <c:v>11.666753971344965</c:v>
                </c:pt>
                <c:pt idx="11">
                  <c:v>11.03400212749299</c:v>
                </c:pt>
                <c:pt idx="12">
                  <c:v>11.514268350824384</c:v>
                </c:pt>
                <c:pt idx="13">
                  <c:v>10.859903271555034</c:v>
                </c:pt>
                <c:pt idx="14">
                  <c:v>11.059402253713587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'KF_31_dur+rat'!$A$11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'KF_31_dur+rat'!$B$9:$P$9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'KF_31_dur+rat'!$B$11:$P$11</c:f>
              <c:numCache>
                <c:formatCode>0.00</c:formatCode>
                <c:ptCount val="15"/>
                <c:pt idx="0">
                  <c:v>34.519357238744661</c:v>
                </c:pt>
                <c:pt idx="1">
                  <c:v>32.123039776125331</c:v>
                </c:pt>
                <c:pt idx="2">
                  <c:v>31.1313826075042</c:v>
                </c:pt>
                <c:pt idx="3">
                  <c:v>29.935459361352066</c:v>
                </c:pt>
                <c:pt idx="4">
                  <c:v>32.192882258092617</c:v>
                </c:pt>
                <c:pt idx="5">
                  <c:v>32.232109359832201</c:v>
                </c:pt>
                <c:pt idx="6">
                  <c:v>32.199245526558443</c:v>
                </c:pt>
                <c:pt idx="7">
                  <c:v>33.955015721623916</c:v>
                </c:pt>
                <c:pt idx="8">
                  <c:v>31.916329605148171</c:v>
                </c:pt>
                <c:pt idx="9">
                  <c:v>34.039518803015433</c:v>
                </c:pt>
                <c:pt idx="10">
                  <c:v>33.043350514924356</c:v>
                </c:pt>
                <c:pt idx="11">
                  <c:v>32.067159780788785</c:v>
                </c:pt>
                <c:pt idx="12">
                  <c:v>33.196221127597063</c:v>
                </c:pt>
                <c:pt idx="13">
                  <c:v>33.616853298061038</c:v>
                </c:pt>
                <c:pt idx="14">
                  <c:v>32.583423212812022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B-42AA-AD4B-B33D44BD994C}"/>
            </c:ext>
          </c:extLst>
        </c:ser>
        <c:ser>
          <c:idx val="2"/>
          <c:order val="2"/>
          <c:tx>
            <c:strRef>
              <c:f>'KF_31_dur+rat'!$A$12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'KF_31_dur+rat'!$B$9:$P$9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'KF_31_dur+rat'!$B$12:$P$12</c:f>
              <c:numCache>
                <c:formatCode>0.00</c:formatCode>
                <c:ptCount val="15"/>
                <c:pt idx="0">
                  <c:v>42.372143275732448</c:v>
                </c:pt>
                <c:pt idx="1">
                  <c:v>48.124109866085057</c:v>
                </c:pt>
                <c:pt idx="2">
                  <c:v>44.10622481280889</c:v>
                </c:pt>
                <c:pt idx="3">
                  <c:v>46.187393496930241</c:v>
                </c:pt>
                <c:pt idx="4">
                  <c:v>44.414097274972278</c:v>
                </c:pt>
                <c:pt idx="5">
                  <c:v>43.711829267487452</c:v>
                </c:pt>
                <c:pt idx="6">
                  <c:v>43.026694115788764</c:v>
                </c:pt>
                <c:pt idx="7">
                  <c:v>42.774468317738126</c:v>
                </c:pt>
                <c:pt idx="8">
                  <c:v>43.339021145986521</c:v>
                </c:pt>
                <c:pt idx="9">
                  <c:v>42.305045316723117</c:v>
                </c:pt>
                <c:pt idx="10">
                  <c:v>42.284268497035683</c:v>
                </c:pt>
                <c:pt idx="11">
                  <c:v>44.648347184414668</c:v>
                </c:pt>
                <c:pt idx="12">
                  <c:v>42.338756835015978</c:v>
                </c:pt>
                <c:pt idx="13">
                  <c:v>43.366910806149491</c:v>
                </c:pt>
                <c:pt idx="14">
                  <c:v>43.785665015204906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27B-42AA-AD4B-B33D44BD994C}"/>
            </c:ext>
          </c:extLst>
        </c:ser>
        <c:ser>
          <c:idx val="3"/>
          <c:order val="3"/>
          <c:tx>
            <c:strRef>
              <c:f>'KF_31_dur+rat'!$A$13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'KF_31_dur+rat'!$B$9:$P$9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'KF_31_dur+rat'!$B$13:$P$13</c:f>
              <c:numCache>
                <c:formatCode>0.00</c:formatCode>
                <c:ptCount val="15"/>
                <c:pt idx="0">
                  <c:v>11.640204745688203</c:v>
                </c:pt>
                <c:pt idx="1">
                  <c:v>11.884087298407524</c:v>
                </c:pt>
                <c:pt idx="2">
                  <c:v>12.523882696706274</c:v>
                </c:pt>
                <c:pt idx="3">
                  <c:v>12.959317198833844</c:v>
                </c:pt>
                <c:pt idx="4">
                  <c:v>12.202556858208066</c:v>
                </c:pt>
                <c:pt idx="5">
                  <c:v>13.136671797918892</c:v>
                </c:pt>
                <c:pt idx="6">
                  <c:v>13.292542668889078</c:v>
                </c:pt>
                <c:pt idx="7">
                  <c:v>12.429739666496117</c:v>
                </c:pt>
                <c:pt idx="8">
                  <c:v>13.479197897728634</c:v>
                </c:pt>
                <c:pt idx="9">
                  <c:v>12.089728192100587</c:v>
                </c:pt>
                <c:pt idx="10">
                  <c:v>13.005627016695007</c:v>
                </c:pt>
                <c:pt idx="11">
                  <c:v>12.250490907303559</c:v>
                </c:pt>
                <c:pt idx="12">
                  <c:v>12.950753686562569</c:v>
                </c:pt>
                <c:pt idx="13">
                  <c:v>12.156332624234427</c:v>
                </c:pt>
                <c:pt idx="14">
                  <c:v>12.571509518269485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B8-4044-9873-2002E433AC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387072"/>
        <c:axId val="184388608"/>
      </c:barChart>
      <c:catAx>
        <c:axId val="18438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88608"/>
        <c:crosses val="autoZero"/>
        <c:auto val="1"/>
        <c:lblAlgn val="ctr"/>
        <c:lblOffset val="100"/>
        <c:noMultiLvlLbl val="0"/>
      </c:catAx>
      <c:valAx>
        <c:axId val="1843886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309671927210408"/>
          <c:y val="0.92517805614009274"/>
          <c:w val="9.4822736309863806E-2"/>
          <c:h val="3.5788047072151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31 - Staunend sahen wir das große Pferd - </a:t>
            </a:r>
            <a:r>
              <a:rPr lang="en-US" sz="1400" b="0" i="1" u="none" strike="noStrike" baseline="0">
                <a:effectLst/>
              </a:rPr>
              <a:t>ratios</a:t>
            </a:r>
            <a:endParaRPr lang="de-AT" i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793941914925099"/>
          <c:y val="7.8658925954474837E-2"/>
          <c:w val="0.78989498986548112"/>
          <c:h val="0.7951381115787963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'KF_31_dur+rat'!$C$106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'KF_31_dur+rat'!$B$107:$B$115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'KF_31_dur+rat'!$C$107:$C$115</c:f>
              <c:numCache>
                <c:formatCode>0.00</c:formatCode>
                <c:ptCount val="9"/>
                <c:pt idx="0">
                  <c:v>7.8687630593820961</c:v>
                </c:pt>
                <c:pt idx="1">
                  <c:v>10.917829942883845</c:v>
                </c:pt>
                <c:pt idx="2">
                  <c:v>11.190463608727038</c:v>
                </c:pt>
                <c:pt idx="3">
                  <c:v>10.919389574761464</c:v>
                </c:pt>
                <c:pt idx="4">
                  <c:v>11.481517688763708</c:v>
                </c:pt>
                <c:pt idx="5">
                  <c:v>10.84077629414185</c:v>
                </c:pt>
                <c:pt idx="6">
                  <c:v>11.565707688160865</c:v>
                </c:pt>
                <c:pt idx="7">
                  <c:v>11.03400212749299</c:v>
                </c:pt>
                <c:pt idx="8">
                  <c:v>10.727306248039234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'KF_31_dur+rat'!$D$106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'KF_31_dur+rat'!$B$107:$B$115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'KF_31_dur+rat'!$D$107:$D$115</c:f>
              <c:numCache>
                <c:formatCode>0.00</c:formatCode>
                <c:ptCount val="9"/>
                <c:pt idx="0">
                  <c:v>32.123039776125331</c:v>
                </c:pt>
                <c:pt idx="1">
                  <c:v>29.935459361352066</c:v>
                </c:pt>
                <c:pt idx="2">
                  <c:v>32.192882258092617</c:v>
                </c:pt>
                <c:pt idx="3">
                  <c:v>32.232109359832201</c:v>
                </c:pt>
                <c:pt idx="4">
                  <c:v>32.199245526558443</c:v>
                </c:pt>
                <c:pt idx="5">
                  <c:v>33.955015721623916</c:v>
                </c:pt>
                <c:pt idx="6">
                  <c:v>34.039518803015433</c:v>
                </c:pt>
                <c:pt idx="7">
                  <c:v>32.067159780788785</c:v>
                </c:pt>
                <c:pt idx="8">
                  <c:v>32.343053823423602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B-42AA-AD4B-B33D44BD994C}"/>
            </c:ext>
          </c:extLst>
        </c:ser>
        <c:ser>
          <c:idx val="2"/>
          <c:order val="2"/>
          <c:tx>
            <c:strRef>
              <c:f>'KF_31_dur+rat'!$E$106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'KF_31_dur+rat'!$B$107:$B$115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'KF_31_dur+rat'!$E$107:$E$115</c:f>
              <c:numCache>
                <c:formatCode>0.00</c:formatCode>
                <c:ptCount val="9"/>
                <c:pt idx="0">
                  <c:v>48.124109866085057</c:v>
                </c:pt>
                <c:pt idx="1">
                  <c:v>46.187393496930241</c:v>
                </c:pt>
                <c:pt idx="2">
                  <c:v>44.414097274972278</c:v>
                </c:pt>
                <c:pt idx="3">
                  <c:v>43.711829267487452</c:v>
                </c:pt>
                <c:pt idx="4">
                  <c:v>43.026694115788764</c:v>
                </c:pt>
                <c:pt idx="5">
                  <c:v>42.774468317738126</c:v>
                </c:pt>
                <c:pt idx="6">
                  <c:v>42.305045316723117</c:v>
                </c:pt>
                <c:pt idx="7">
                  <c:v>44.648347184414668</c:v>
                </c:pt>
                <c:pt idx="8">
                  <c:v>44.398998105017462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27B-42AA-AD4B-B33D44BD994C}"/>
            </c:ext>
          </c:extLst>
        </c:ser>
        <c:ser>
          <c:idx val="3"/>
          <c:order val="3"/>
          <c:tx>
            <c:strRef>
              <c:f>'KF_31_dur+rat'!$F$106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'KF_31_dur+rat'!$B$107:$B$115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'KF_31_dur+rat'!$F$107:$F$115</c:f>
              <c:numCache>
                <c:formatCode>0.00</c:formatCode>
                <c:ptCount val="9"/>
                <c:pt idx="0">
                  <c:v>11.884087298407524</c:v>
                </c:pt>
                <c:pt idx="1">
                  <c:v>12.959317198833844</c:v>
                </c:pt>
                <c:pt idx="2">
                  <c:v>12.202556858208066</c:v>
                </c:pt>
                <c:pt idx="3">
                  <c:v>13.136671797918892</c:v>
                </c:pt>
                <c:pt idx="4">
                  <c:v>13.292542668889078</c:v>
                </c:pt>
                <c:pt idx="5">
                  <c:v>12.429739666496117</c:v>
                </c:pt>
                <c:pt idx="6">
                  <c:v>12.089728192100587</c:v>
                </c:pt>
                <c:pt idx="7">
                  <c:v>12.250490907303559</c:v>
                </c:pt>
                <c:pt idx="8">
                  <c:v>12.530641823519707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B8-4044-9873-2002E433AC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375040"/>
        <c:axId val="212376576"/>
      </c:barChart>
      <c:catAx>
        <c:axId val="21237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76576"/>
        <c:crosses val="autoZero"/>
        <c:auto val="1"/>
        <c:lblAlgn val="ctr"/>
        <c:lblOffset val="100"/>
        <c:noMultiLvlLbl val="0"/>
      </c:catAx>
      <c:valAx>
        <c:axId val="212376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309671927210408"/>
          <c:y val="0.92517805614009274"/>
          <c:w val="9.4637271434214701E-2"/>
          <c:h val="3.5628847140452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'KF_31_dur+rat'!$B$30</c:f>
              <c:strCache>
                <c:ptCount val="1"/>
                <c:pt idx="0">
                  <c:v>Csengery+Keller 1987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'KF_31_dur+rat'!$B$31:$B$34</c:f>
              <c:numCache>
                <c:formatCode>0.00</c:formatCode>
                <c:ptCount val="4"/>
                <c:pt idx="0">
                  <c:v>21.726402632107177</c:v>
                </c:pt>
                <c:pt idx="1">
                  <c:v>24.295116104538298</c:v>
                </c:pt>
                <c:pt idx="2">
                  <c:v>13.632162798430828</c:v>
                </c:pt>
                <c:pt idx="3">
                  <c:v>8.5908393655246069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97-4417-B252-93ABCA91C3FC}"/>
            </c:ext>
          </c:extLst>
        </c:ser>
        <c:ser>
          <c:idx val="1"/>
          <c:order val="1"/>
          <c:tx>
            <c:strRef>
              <c:f>'KF_31_dur+rat'!$C$30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'KF_31_dur+rat'!$C$31:$C$34</c:f>
              <c:numCache>
                <c:formatCode>0.00</c:formatCode>
                <c:ptCount val="4"/>
                <c:pt idx="0">
                  <c:v>-30.257796129703117</c:v>
                </c:pt>
                <c:pt idx="1">
                  <c:v>-3.4146502794976232</c:v>
                </c:pt>
                <c:pt idx="2">
                  <c:v>7.7672517055968182</c:v>
                </c:pt>
                <c:pt idx="3">
                  <c:v>-7.4233073558331544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97-4417-B252-93ABCA91C3FC}"/>
            </c:ext>
          </c:extLst>
        </c:ser>
        <c:ser>
          <c:idx val="2"/>
          <c:order val="2"/>
          <c:tx>
            <c:strRef>
              <c:f>'KF_31_dur+rat'!$D$30</c:f>
              <c:strCache>
                <c:ptCount val="1"/>
                <c:pt idx="0">
                  <c:v>Komsi+Oramo 1994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'KF_31_dur+rat'!$D$31:$D$34</c:f>
              <c:numCache>
                <c:formatCode>0.00</c:formatCode>
                <c:ptCount val="4"/>
                <c:pt idx="0">
                  <c:v>9.8219700551275722</c:v>
                </c:pt>
                <c:pt idx="1">
                  <c:v>-5.2313882947702481</c:v>
                </c:pt>
                <c:pt idx="2">
                  <c:v>-1.0423542426419407E-3</c:v>
                </c:pt>
                <c:pt idx="3">
                  <c:v>-1.2251662302593689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97-4417-B252-93ABCA91C3FC}"/>
            </c:ext>
          </c:extLst>
        </c:ser>
        <c:ser>
          <c:idx val="3"/>
          <c:order val="3"/>
          <c:tx>
            <c:strRef>
              <c:f>'KF_31_dur+rat'!$E$30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'KF_31_dur+rat'!$E$31:$E$34</c:f>
              <c:numCache>
                <c:formatCode>0.00</c:formatCode>
                <c:ptCount val="4"/>
                <c:pt idx="0">
                  <c:v>-5.6693563768480761E-2</c:v>
                </c:pt>
                <c:pt idx="1">
                  <c:v>-7.037298272296046</c:v>
                </c:pt>
                <c:pt idx="2">
                  <c:v>6.8256984897546484</c:v>
                </c:pt>
                <c:pt idx="3">
                  <c:v>4.2668220384732267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97-4417-B252-93ABCA91C3FC}"/>
            </c:ext>
          </c:extLst>
        </c:ser>
        <c:ser>
          <c:idx val="4"/>
          <c:order val="4"/>
          <c:tx>
            <c:strRef>
              <c:f>'KF_31_dur+rat'!$F$30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'KF_31_dur+rat'!$F$31:$F$34</c:f>
              <c:numCache>
                <c:formatCode>0.00</c:formatCode>
                <c:ptCount val="4"/>
                <c:pt idx="0">
                  <c:v>-16.315131099443601</c:v>
                </c:pt>
                <c:pt idx="1">
                  <c:v>-18.329701216217266</c:v>
                </c:pt>
                <c:pt idx="2">
                  <c:v>-16.082101534503934</c:v>
                </c:pt>
                <c:pt idx="3">
                  <c:v>-19.795944309695255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797-4417-B252-93ABCA91C3FC}"/>
            </c:ext>
          </c:extLst>
        </c:ser>
        <c:ser>
          <c:idx val="6"/>
          <c:order val="5"/>
          <c:tx>
            <c:strRef>
              <c:f>'KF_31_dur+rat'!$G$30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'KF_31_dur+rat'!$G$31:$G$34</c:f>
              <c:numCache>
                <c:formatCode>0.00</c:formatCode>
                <c:ptCount val="4"/>
                <c:pt idx="0">
                  <c:v>0.73032862585488512</c:v>
                </c:pt>
                <c:pt idx="1">
                  <c:v>0.8686109661055964</c:v>
                </c:pt>
                <c:pt idx="2">
                  <c:v>1.8816032468241091</c:v>
                </c:pt>
                <c:pt idx="3">
                  <c:v>6.5108545077464024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797-4417-B252-93ABCA91C3FC}"/>
            </c:ext>
          </c:extLst>
        </c:ser>
        <c:ser>
          <c:idx val="5"/>
          <c:order val="6"/>
          <c:tx>
            <c:strRef>
              <c:f>'KF_31_dur+rat'!$H$30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'KF_31_dur+rat'!$H$31:$H$34</c:f>
              <c:numCache>
                <c:formatCode>0.00</c:formatCode>
                <c:ptCount val="4"/>
                <c:pt idx="0">
                  <c:v>21.387457196043194</c:v>
                </c:pt>
                <c:pt idx="1">
                  <c:v>15.485014388092669</c:v>
                </c:pt>
                <c:pt idx="2">
                  <c:v>14.933701324289098</c:v>
                </c:pt>
                <c:pt idx="3">
                  <c:v>23.517703054585279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797-4417-B252-93ABCA91C3FC}"/>
            </c:ext>
          </c:extLst>
        </c:ser>
        <c:ser>
          <c:idx val="7"/>
          <c:order val="7"/>
          <c:tx>
            <c:strRef>
              <c:f>'KF_31_dur+rat'!$I$30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'KF_31_dur+rat'!$I$31:$I$34</c:f>
              <c:numCache>
                <c:formatCode>0.00</c:formatCode>
                <c:ptCount val="4"/>
                <c:pt idx="0">
                  <c:v>15.663991076244892</c:v>
                </c:pt>
                <c:pt idx="1">
                  <c:v>22.898660530884033</c:v>
                </c:pt>
                <c:pt idx="2">
                  <c:v>15.30743474011032</c:v>
                </c:pt>
                <c:pt idx="3">
                  <c:v>16.559171837720775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797-4417-B252-93ABCA91C3FC}"/>
            </c:ext>
          </c:extLst>
        </c:ser>
        <c:ser>
          <c:idx val="8"/>
          <c:order val="8"/>
          <c:tx>
            <c:strRef>
              <c:f>'KF_31_dur+rat'!$J$30</c:f>
              <c:strCache>
                <c:ptCount val="1"/>
                <c:pt idx="0">
                  <c:v>Arnold+Pogossian 2006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'KF_31_dur+rat'!$J$31:$J$34</c:f>
              <c:numCache>
                <c:formatCode>0.00</c:formatCode>
                <c:ptCount val="4"/>
                <c:pt idx="0">
                  <c:v>11.857466600907662</c:v>
                </c:pt>
                <c:pt idx="1">
                  <c:v>7.5065057527640118</c:v>
                </c:pt>
                <c:pt idx="2">
                  <c:v>8.7252412033067159</c:v>
                </c:pt>
                <c:pt idx="3">
                  <c:v>17.632427993554412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797-4417-B252-93ABCA91C3FC}"/>
            </c:ext>
          </c:extLst>
        </c:ser>
        <c:ser>
          <c:idx val="9"/>
          <c:order val="9"/>
          <c:tx>
            <c:strRef>
              <c:f>'KF_31_dur+rat'!$K$30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'KF_31_dur+rat'!$K$31:$K$34</c:f>
              <c:numCache>
                <c:formatCode>0.00</c:formatCode>
                <c:ptCount val="4"/>
                <c:pt idx="0">
                  <c:v>-9.5012638230130531</c:v>
                </c:pt>
                <c:pt idx="1">
                  <c:v>-9.6435547172119183</c:v>
                </c:pt>
                <c:pt idx="2">
                  <c:v>-16.363208050374098</c:v>
                </c:pt>
                <c:pt idx="3">
                  <c:v>-16.85551099521788</c:v>
                </c:pt>
              </c:numCache>
            </c:numRef>
          </c:val>
        </c:ser>
        <c:ser>
          <c:idx val="10"/>
          <c:order val="10"/>
          <c:tx>
            <c:strRef>
              <c:f>'KF_31_dur+rat'!$L$30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'KF_31_dur+rat'!$L$31:$L$34</c:f>
              <c:numCache>
                <c:formatCode>0.00</c:formatCode>
                <c:ptCount val="4"/>
                <c:pt idx="0">
                  <c:v>-9.9532924057226655</c:v>
                </c:pt>
                <c:pt idx="1">
                  <c:v>-13.481835289148995</c:v>
                </c:pt>
                <c:pt idx="2">
                  <c:v>-17.542242509020234</c:v>
                </c:pt>
                <c:pt idx="3">
                  <c:v>-11.774176124371577</c:v>
                </c:pt>
              </c:numCache>
            </c:numRef>
          </c:val>
        </c:ser>
        <c:ser>
          <c:idx val="11"/>
          <c:order val="11"/>
          <c:tx>
            <c:strRef>
              <c:f>'KF_31_dur+rat'!$M$30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'KF_31_dur+rat'!$M$31:$M$34</c:f>
              <c:numCache>
                <c:formatCode>0.00</c:formatCode>
                <c:ptCount val="4"/>
                <c:pt idx="0">
                  <c:v>-5.6667725598600001</c:v>
                </c:pt>
                <c:pt idx="1">
                  <c:v>-6.9968736080463678</c:v>
                </c:pt>
                <c:pt idx="2">
                  <c:v>-3.5567325498504081</c:v>
                </c:pt>
                <c:pt idx="3">
                  <c:v>-7.9483131654378463</c:v>
                </c:pt>
              </c:numCache>
            </c:numRef>
          </c:val>
        </c:ser>
        <c:ser>
          <c:idx val="12"/>
          <c:order val="12"/>
          <c:tx>
            <c:strRef>
              <c:f>'KF_31_dur+rat'!$N$30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'KF_31_dur+rat'!$N$31:$N$34</c:f>
              <c:numCache>
                <c:formatCode>0.00</c:formatCode>
                <c:ptCount val="4"/>
                <c:pt idx="0">
                  <c:v>-2.4323515074804494</c:v>
                </c:pt>
                <c:pt idx="1">
                  <c:v>-4.5746937548008075</c:v>
                </c:pt>
                <c:pt idx="2">
                  <c:v>-9.3552840726966071</c:v>
                </c:pt>
                <c:pt idx="3">
                  <c:v>-3.5480163728608232</c:v>
                </c:pt>
              </c:numCache>
            </c:numRef>
          </c:val>
        </c:ser>
        <c:ser>
          <c:idx val="13"/>
          <c:order val="13"/>
          <c:tx>
            <c:strRef>
              <c:f>'KF_31_dur+rat'!$O$30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'KF_31_dur+rat'!$O$31:$O$34</c:f>
              <c:numCache>
                <c:formatCode>0.00</c:formatCode>
                <c:ptCount val="4"/>
                <c:pt idx="0">
                  <c:v>-7.0043150972938495</c:v>
                </c:pt>
                <c:pt idx="1">
                  <c:v>-2.3439123103952357</c:v>
                </c:pt>
                <c:pt idx="2">
                  <c:v>-6.172482437624482</c:v>
                </c:pt>
                <c:pt idx="3">
                  <c:v>-8.5073842439287528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52096"/>
        <c:axId val="212857984"/>
      </c:barChart>
      <c:catAx>
        <c:axId val="2128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57984"/>
        <c:crosses val="autoZero"/>
        <c:auto val="1"/>
        <c:lblAlgn val="ctr"/>
        <c:lblOffset val="100"/>
        <c:noMultiLvlLbl val="0"/>
      </c:catAx>
      <c:valAx>
        <c:axId val="212857984"/>
        <c:scaling>
          <c:orientation val="minMax"/>
          <c:max val="25"/>
          <c:min val="-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52096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38079981830133E-2"/>
          <c:y val="0.88347486225625937"/>
          <c:w val="0.95187264918734582"/>
          <c:h val="0.10384221107685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'KF_31_dur+rat'!$C$23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'KF_31_dur+rat'!$C$24:$C$27</c:f>
              <c:numCache>
                <c:formatCode>0.00</c:formatCode>
                <c:ptCount val="4"/>
                <c:pt idx="0">
                  <c:v>-28.099349357561099</c:v>
                </c:pt>
                <c:pt idx="1">
                  <c:v>-2.6639714412757831</c:v>
                </c:pt>
                <c:pt idx="2">
                  <c:v>6.3430986316357627</c:v>
                </c:pt>
                <c:pt idx="3">
                  <c:v>-7.2878868993463159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97-4417-B252-93ABCA91C3FC}"/>
            </c:ext>
          </c:extLst>
        </c:ser>
        <c:ser>
          <c:idx val="2"/>
          <c:order val="1"/>
          <c:tx>
            <c:strRef>
              <c:f>'KF_31_dur+rat'!$E$23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'KF_31_dur+rat'!$E$24:$E$27</c:f>
              <c:numCache>
                <c:formatCode>0.00</c:formatCode>
                <c:ptCount val="4"/>
                <c:pt idx="0">
                  <c:v>3.0364450983775293</c:v>
                </c:pt>
                <c:pt idx="1">
                  <c:v>-6.3147753106578701</c:v>
                </c:pt>
                <c:pt idx="2">
                  <c:v>5.413988118798609</c:v>
                </c:pt>
                <c:pt idx="3">
                  <c:v>4.419342724118736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97-4417-B252-93ABCA91C3FC}"/>
            </c:ext>
          </c:extLst>
        </c:ser>
        <c:ser>
          <c:idx val="3"/>
          <c:order val="2"/>
          <c:tx>
            <c:strRef>
              <c:f>'KF_31_dur+rat'!$F$23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'KF_31_dur+rat'!$F$24:$F$27</c:f>
              <c:numCache>
                <c:formatCode>0.00</c:formatCode>
                <c:ptCount val="4"/>
                <c:pt idx="0">
                  <c:v>-13.725173725979186</c:v>
                </c:pt>
                <c:pt idx="1">
                  <c:v>-17.694944856317413</c:v>
                </c:pt>
                <c:pt idx="2">
                  <c:v>-17.191083448476054</c:v>
                </c:pt>
                <c:pt idx="3">
                  <c:v>-19.678622449046983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97-4417-B252-93ABCA91C3FC}"/>
            </c:ext>
          </c:extLst>
        </c:ser>
        <c:ser>
          <c:idx val="4"/>
          <c:order val="3"/>
          <c:tx>
            <c:strRef>
              <c:f>'KF_31_dur+rat'!$G$23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'KF_31_dur+rat'!$G$24:$G$27</c:f>
              <c:numCache>
                <c:formatCode>0.00</c:formatCode>
                <c:ptCount val="4"/>
                <c:pt idx="0">
                  <c:v>3.8478247847607614</c:v>
                </c:pt>
                <c:pt idx="1">
                  <c:v>1.6525800868076947</c:v>
                </c:pt>
                <c:pt idx="2">
                  <c:v>0.53522950018332083</c:v>
                </c:pt>
                <c:pt idx="3">
                  <c:v>6.6666577464047778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797-4417-B252-93ABCA91C3FC}"/>
            </c:ext>
          </c:extLst>
        </c:ser>
        <c:ser>
          <c:idx val="6"/>
          <c:order val="4"/>
          <c:tx>
            <c:strRef>
              <c:f>'KF_31_dur+rat'!$H$23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'KF_31_dur+rat'!$H$24:$H$27</c:f>
              <c:numCache>
                <c:formatCode>0.00</c:formatCode>
                <c:ptCount val="4"/>
                <c:pt idx="0">
                  <c:v>25.144269436313042</c:v>
                </c:pt>
                <c:pt idx="1">
                  <c:v>16.382584844520633</c:v>
                </c:pt>
                <c:pt idx="2">
                  <c:v>13.414843030585322</c:v>
                </c:pt>
                <c:pt idx="3">
                  <c:v>23.698383777282402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797-4417-B252-93ABCA91C3FC}"/>
            </c:ext>
          </c:extLst>
        </c:ser>
        <c:ser>
          <c:idx val="5"/>
          <c:order val="5"/>
          <c:tx>
            <c:strRef>
              <c:f>'KF_31_dur+rat'!$I$23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'KF_31_dur+rat'!$I$24:$I$27</c:f>
              <c:numCache>
                <c:formatCode>0.00</c:formatCode>
                <c:ptCount val="4"/>
                <c:pt idx="0">
                  <c:v>19.243668148909233</c:v>
                </c:pt>
                <c:pt idx="1">
                  <c:v>23.853851188404224</c:v>
                </c:pt>
                <c:pt idx="2">
                  <c:v>13.783637528650361</c:v>
                </c:pt>
                <c:pt idx="3">
                  <c:v>16.729673675787751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797-4417-B252-93ABCA91C3FC}"/>
            </c:ext>
          </c:extLst>
        </c:ser>
        <c:ser>
          <c:idx val="8"/>
          <c:order val="6"/>
          <c:tx>
            <c:strRef>
              <c:f>'KF_31_dur+rat'!$K$23</c:f>
              <c:strCache>
                <c:ptCount val="1"/>
                <c:pt idx="0">
                  <c:v>Melzer+Stark 2012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'KF_31_dur+rat'!$K$24:$K$27</c:f>
              <c:numCache>
                <c:formatCode>0.00</c:formatCode>
                <c:ptCount val="4"/>
                <c:pt idx="0">
                  <c:v>-6.7004245299584912</c:v>
                </c:pt>
                <c:pt idx="1">
                  <c:v>-8.9412880528883889</c:v>
                </c:pt>
                <c:pt idx="2">
                  <c:v>-17.46847511867324</c:v>
                </c:pt>
                <c:pt idx="3">
                  <c:v>-16.733887891888084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797-4417-B252-93ABCA91C3FC}"/>
            </c:ext>
          </c:extLst>
        </c:ser>
        <c:ser>
          <c:idx val="10"/>
          <c:order val="7"/>
          <c:tx>
            <c:strRef>
              <c:f>'KF_31_dur+rat'!$M$23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'KF_31_dur+rat'!$M$24:$M$27</c:f>
              <c:numCache>
                <c:formatCode>0.00</c:formatCode>
                <c:ptCount val="4"/>
                <c:pt idx="0">
                  <c:v>-2.7472598548617646</c:v>
                </c:pt>
                <c:pt idx="1">
                  <c:v>-6.2740364585931436</c:v>
                </c:pt>
                <c:pt idx="2">
                  <c:v>-4.8312382427040905</c:v>
                </c:pt>
                <c:pt idx="3">
                  <c:v>-7.8136606833122029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19168"/>
        <c:axId val="212533248"/>
      </c:barChart>
      <c:catAx>
        <c:axId val="2125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33248"/>
        <c:crosses val="autoZero"/>
        <c:auto val="1"/>
        <c:lblAlgn val="ctr"/>
        <c:lblOffset val="100"/>
        <c:noMultiLvlLbl val="0"/>
      </c:catAx>
      <c:valAx>
        <c:axId val="212533248"/>
        <c:scaling>
          <c:orientation val="minMax"/>
          <c:max val="25"/>
          <c:min val="-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19168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38079981830133E-2"/>
          <c:y val="0.88347486225625937"/>
          <c:w val="0.95187264918734582"/>
          <c:h val="0.10384221107685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302580119608451E-2"/>
          <c:y val="2.3298034393035339E-2"/>
          <c:w val="0.95465835761167639"/>
          <c:h val="0.78963225795476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'KF_31_dur+rat'!$B$44</c:f>
              <c:strCache>
                <c:ptCount val="1"/>
                <c:pt idx="0">
                  <c:v>Csengery+Keller 1987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'KF_31_dur+rat'!$B$45:$B$48</c:f>
              <c:numCache>
                <c:formatCode>General</c:formatCode>
                <c:ptCount val="4"/>
                <c:pt idx="0">
                  <c:v>0.40889248612109697</c:v>
                </c:pt>
                <c:pt idx="1">
                  <c:v>1.9359340259326387</c:v>
                </c:pt>
                <c:pt idx="2">
                  <c:v>-1.4135217394724577</c:v>
                </c:pt>
                <c:pt idx="3">
                  <c:v>-0.93130477258128153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97-4417-B252-93ABCA91C3FC}"/>
            </c:ext>
          </c:extLst>
        </c:ser>
        <c:ser>
          <c:idx val="2"/>
          <c:order val="1"/>
          <c:tx>
            <c:strRef>
              <c:f>'KF_31_dur+rat'!$C$44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'KF_31_dur+rat'!$C$45:$C$48</c:f>
              <c:numCache>
                <c:formatCode>General</c:formatCode>
                <c:ptCount val="4"/>
                <c:pt idx="0">
                  <c:v>-3.1906391943314913</c:v>
                </c:pt>
                <c:pt idx="1">
                  <c:v>-0.46038343668669057</c:v>
                </c:pt>
                <c:pt idx="2">
                  <c:v>4.3384448508801512</c:v>
                </c:pt>
                <c:pt idx="3">
                  <c:v>-0.68742221986196128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97-4417-B252-93ABCA91C3FC}"/>
            </c:ext>
          </c:extLst>
        </c:ser>
        <c:ser>
          <c:idx val="3"/>
          <c:order val="2"/>
          <c:tx>
            <c:strRef>
              <c:f>'KF_31_dur+rat'!$D$44</c:f>
              <c:strCache>
                <c:ptCount val="1"/>
                <c:pt idx="0">
                  <c:v>Komsi+Oramo 1994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'KF_31_dur+rat'!$D$45:$D$48</c:f>
              <c:numCache>
                <c:formatCode>General</c:formatCode>
                <c:ptCount val="4"/>
                <c:pt idx="0">
                  <c:v>1.1791076292670404</c:v>
                </c:pt>
                <c:pt idx="1">
                  <c:v>-1.4520406053078219</c:v>
                </c:pt>
                <c:pt idx="2">
                  <c:v>0.32055979760398401</c:v>
                </c:pt>
                <c:pt idx="3">
                  <c:v>-4.7626821563211408E-2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97-4417-B252-93ABCA91C3FC}"/>
            </c:ext>
          </c:extLst>
        </c:ser>
        <c:ser>
          <c:idx val="4"/>
          <c:order val="3"/>
          <c:tx>
            <c:strRef>
              <c:f>'KF_31_dur+rat'!$E$44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'KF_31_dur+rat'!$E$45:$E$48</c:f>
              <c:numCache>
                <c:formatCode>General</c:formatCode>
                <c:ptCount val="4"/>
                <c:pt idx="0">
                  <c:v>-0.14157231082974242</c:v>
                </c:pt>
                <c:pt idx="1">
                  <c:v>-2.6479638514599557</c:v>
                </c:pt>
                <c:pt idx="2">
                  <c:v>2.4017284817253355</c:v>
                </c:pt>
                <c:pt idx="3">
                  <c:v>0.3878076805643591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797-4417-B252-93ABCA91C3FC}"/>
            </c:ext>
          </c:extLst>
        </c:ser>
        <c:ser>
          <c:idx val="6"/>
          <c:order val="4"/>
          <c:tx>
            <c:strRef>
              <c:f>'KF_31_dur+rat'!$F$44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'KF_31_dur+rat'!$F$45:$F$48</c:f>
              <c:numCache>
                <c:formatCode>General</c:formatCode>
                <c:ptCount val="4"/>
                <c:pt idx="0">
                  <c:v>0.13106135501345051</c:v>
                </c:pt>
                <c:pt idx="1">
                  <c:v>-0.39054095471940542</c:v>
                </c:pt>
                <c:pt idx="2">
                  <c:v>0.62843225976737216</c:v>
                </c:pt>
                <c:pt idx="3">
                  <c:v>-0.36895266006141902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797-4417-B252-93ABCA91C3FC}"/>
            </c:ext>
          </c:extLst>
        </c:ser>
        <c:ser>
          <c:idx val="5"/>
          <c:order val="5"/>
          <c:tx>
            <c:strRef>
              <c:f>'KF_31_dur+rat'!$G$44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'KF_31_dur+rat'!$G$45:$G$48</c:f>
              <c:numCache>
                <c:formatCode>General</c:formatCode>
                <c:ptCount val="4"/>
                <c:pt idx="0">
                  <c:v>-0.14001267895212344</c:v>
                </c:pt>
                <c:pt idx="1">
                  <c:v>-0.35131385297982121</c:v>
                </c:pt>
                <c:pt idx="2">
                  <c:v>-7.383574771745316E-2</c:v>
                </c:pt>
                <c:pt idx="3">
                  <c:v>0.56516227964940668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797-4417-B252-93ABCA91C3FC}"/>
            </c:ext>
          </c:extLst>
        </c:ser>
        <c:ser>
          <c:idx val="8"/>
          <c:order val="6"/>
          <c:tx>
            <c:strRef>
              <c:f>'KF_31_dur+rat'!$H$44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'KF_31_dur+rat'!$H$45:$H$48</c:f>
              <c:numCache>
                <c:formatCode>General</c:formatCode>
                <c:ptCount val="4"/>
                <c:pt idx="0">
                  <c:v>0.42211543505012017</c:v>
                </c:pt>
                <c:pt idx="1">
                  <c:v>-0.38417768625357951</c:v>
                </c:pt>
                <c:pt idx="2">
                  <c:v>-0.75897089941614126</c:v>
                </c:pt>
                <c:pt idx="3">
                  <c:v>0.7210331506195935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797-4417-B252-93ABCA91C3FC}"/>
            </c:ext>
          </c:extLst>
        </c:ser>
        <c:ser>
          <c:idx val="10"/>
          <c:order val="7"/>
          <c:tx>
            <c:strRef>
              <c:f>'KF_31_dur+rat'!$I$44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'KF_31_dur+rat'!$I$45:$I$48</c:f>
              <c:numCache>
                <c:formatCode>General</c:formatCode>
                <c:ptCount val="4"/>
                <c:pt idx="0">
                  <c:v>-0.21862595957173703</c:v>
                </c:pt>
                <c:pt idx="1">
                  <c:v>1.3715925088118937</c:v>
                </c:pt>
                <c:pt idx="2">
                  <c:v>-1.0111966974667794</c:v>
                </c:pt>
                <c:pt idx="3">
                  <c:v>-0.14176985177336832</c:v>
                </c:pt>
              </c:numCache>
            </c:numRef>
          </c:val>
        </c:ser>
        <c:ser>
          <c:idx val="1"/>
          <c:order val="8"/>
          <c:tx>
            <c:strRef>
              <c:f>'KF_31_dur+rat'!$J$44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'KF_31_dur+rat'!$J$45:$J$48</c:f>
              <c:numCache>
                <c:formatCode>General</c:formatCode>
                <c:ptCount val="4"/>
                <c:pt idx="0">
                  <c:v>0.20604909742309552</c:v>
                </c:pt>
                <c:pt idx="1">
                  <c:v>-0.66709360766385117</c:v>
                </c:pt>
                <c:pt idx="2">
                  <c:v>-0.44664386921838428</c:v>
                </c:pt>
                <c:pt idx="3">
                  <c:v>0.90768837945914882</c:v>
                </c:pt>
              </c:numCache>
            </c:numRef>
          </c:val>
        </c:ser>
        <c:ser>
          <c:idx val="7"/>
          <c:order val="9"/>
          <c:tx>
            <c:strRef>
              <c:f>'KF_31_dur+rat'!$K$44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'KF_31_dur+rat'!$K$45:$K$48</c:f>
              <c:numCache>
                <c:formatCode>General</c:formatCode>
                <c:ptCount val="4"/>
                <c:pt idx="0">
                  <c:v>0.50630543444727749</c:v>
                </c:pt>
                <c:pt idx="1">
                  <c:v>1.4560955902034109</c:v>
                </c:pt>
                <c:pt idx="2">
                  <c:v>-1.4806196984817888</c:v>
                </c:pt>
                <c:pt idx="3">
                  <c:v>-0.48178132616889791</c:v>
                </c:pt>
              </c:numCache>
            </c:numRef>
          </c:val>
        </c:ser>
        <c:ser>
          <c:idx val="9"/>
          <c:order val="10"/>
          <c:tx>
            <c:strRef>
              <c:f>'KF_31_dur+rat'!$L$44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'KF_31_dur+rat'!$L$45:$L$48</c:f>
              <c:numCache>
                <c:formatCode>General</c:formatCode>
                <c:ptCount val="4"/>
                <c:pt idx="0">
                  <c:v>0.60735171763137785</c:v>
                </c:pt>
                <c:pt idx="1">
                  <c:v>0.45992730211233379</c:v>
                </c:pt>
                <c:pt idx="2">
                  <c:v>-1.5013965181692228</c:v>
                </c:pt>
                <c:pt idx="3">
                  <c:v>0.43411749842552183</c:v>
                </c:pt>
              </c:numCache>
            </c:numRef>
          </c:val>
        </c:ser>
        <c:ser>
          <c:idx val="11"/>
          <c:order val="11"/>
          <c:tx>
            <c:strRef>
              <c:f>'KF_31_dur+rat'!$M$44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'KF_31_dur+rat'!$M$45:$M$48</c:f>
              <c:numCache>
                <c:formatCode>General</c:formatCode>
                <c:ptCount val="4"/>
                <c:pt idx="0">
                  <c:v>-2.5400126220597841E-2</c:v>
                </c:pt>
                <c:pt idx="1">
                  <c:v>-0.5162634320232371</c:v>
                </c:pt>
                <c:pt idx="2">
                  <c:v>0.86268216920976215</c:v>
                </c:pt>
                <c:pt idx="3">
                  <c:v>-0.32101861096592543</c:v>
                </c:pt>
              </c:numCache>
            </c:numRef>
          </c:val>
        </c:ser>
        <c:ser>
          <c:idx val="12"/>
          <c:order val="12"/>
          <c:tx>
            <c:strRef>
              <c:f>'KF_31_dur+rat'!$N$44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'KF_31_dur+rat'!$N$45:$N$48</c:f>
              <c:numCache>
                <c:formatCode>General</c:formatCode>
                <c:ptCount val="4"/>
                <c:pt idx="0">
                  <c:v>0.45486609711079673</c:v>
                </c:pt>
                <c:pt idx="1">
                  <c:v>0.61279791478504109</c:v>
                </c:pt>
                <c:pt idx="2">
                  <c:v>-1.4469081801889274</c:v>
                </c:pt>
                <c:pt idx="3">
                  <c:v>0.37924416829308427</c:v>
                </c:pt>
              </c:numCache>
            </c:numRef>
          </c:val>
        </c:ser>
        <c:ser>
          <c:idx val="13"/>
          <c:order val="13"/>
          <c:tx>
            <c:strRef>
              <c:f>'KF_31_dur+rat'!$O$44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'KF_31_dur+rat'!$O$45:$O$48</c:f>
              <c:numCache>
                <c:formatCode>General</c:formatCode>
                <c:ptCount val="4"/>
                <c:pt idx="0">
                  <c:v>-0.19949898215855377</c:v>
                </c:pt>
                <c:pt idx="1">
                  <c:v>1.0334300852490159</c:v>
                </c:pt>
                <c:pt idx="2">
                  <c:v>-0.41875420905541461</c:v>
                </c:pt>
                <c:pt idx="3">
                  <c:v>-0.4151768940350582</c:v>
                </c:pt>
              </c:numCache>
            </c:numRef>
          </c:val>
        </c:ser>
        <c:ser>
          <c:idx val="14"/>
          <c:order val="14"/>
          <c:tx>
            <c:strRef>
              <c:f>'KF_31_dur+rat'!$P$44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'KF_31_dur+rat'!$P$45:$P$48</c:f>
              <c:numCache>
                <c:formatCode>0.00</c:formatCode>
                <c:ptCount val="4"/>
                <c:pt idx="0">
                  <c:v>-0.45334164765298191</c:v>
                </c:pt>
                <c:pt idx="1">
                  <c:v>-0.76524139463020546</c:v>
                </c:pt>
                <c:pt idx="2">
                  <c:v>2.4264561969163054</c:v>
                </c:pt>
                <c:pt idx="3">
                  <c:v>-1.2078731546331216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11680"/>
        <c:axId val="212713472"/>
      </c:barChart>
      <c:catAx>
        <c:axId val="2127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713472"/>
        <c:crosses val="autoZero"/>
        <c:auto val="1"/>
        <c:lblAlgn val="ctr"/>
        <c:lblOffset val="100"/>
        <c:noMultiLvlLbl val="0"/>
      </c:catAx>
      <c:valAx>
        <c:axId val="212713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71168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115218594438692E-2"/>
          <c:y val="0.8834748059358789"/>
          <c:w val="0.93373306880946927"/>
          <c:h val="0.104047654069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302580119608451E-2"/>
          <c:y val="2.3298034393035339E-2"/>
          <c:w val="0.95465835761167639"/>
          <c:h val="0.78963225795476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'KF_31_dur+rat'!$C$37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'KF_31_dur+rat'!$C$38:$C$41</c:f>
              <c:numCache>
                <c:formatCode>0.00</c:formatCode>
                <c:ptCount val="4"/>
                <c:pt idx="0">
                  <c:v>-2.858543188657138</c:v>
                </c:pt>
                <c:pt idx="1">
                  <c:v>-0.22001404729827101</c:v>
                </c:pt>
                <c:pt idx="2">
                  <c:v>3.7251117610675948</c:v>
                </c:pt>
                <c:pt idx="3">
                  <c:v>-0.64655452511218314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97-4417-B252-93ABCA91C3FC}"/>
            </c:ext>
          </c:extLst>
        </c:ser>
        <c:ser>
          <c:idx val="3"/>
          <c:order val="1"/>
          <c:tx>
            <c:strRef>
              <c:f>'KF_31_dur+rat'!$E$37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'KF_31_dur+rat'!$E$38:$E$41</c:f>
              <c:numCache>
                <c:formatCode>0.00</c:formatCode>
                <c:ptCount val="4"/>
                <c:pt idx="0">
                  <c:v>0.19052369484461096</c:v>
                </c:pt>
                <c:pt idx="1">
                  <c:v>-2.4075944620715362</c:v>
                </c:pt>
                <c:pt idx="2">
                  <c:v>1.7883953919127791</c:v>
                </c:pt>
                <c:pt idx="3">
                  <c:v>0.42867537531413724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97-4417-B252-93ABCA91C3FC}"/>
            </c:ext>
          </c:extLst>
        </c:ser>
        <c:ser>
          <c:idx val="4"/>
          <c:order val="2"/>
          <c:tx>
            <c:strRef>
              <c:f>'KF_31_dur+rat'!$F$37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'KF_31_dur+rat'!$F$38:$F$41</c:f>
              <c:numCache>
                <c:formatCode>0.00</c:formatCode>
                <c:ptCount val="4"/>
                <c:pt idx="0">
                  <c:v>0.46315736068780389</c:v>
                </c:pt>
                <c:pt idx="1">
                  <c:v>-0.15017156533098586</c:v>
                </c:pt>
                <c:pt idx="2">
                  <c:v>1.509916995481575E-2</c:v>
                </c:pt>
                <c:pt idx="3">
                  <c:v>-0.32808496531164089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797-4417-B252-93ABCA91C3FC}"/>
            </c:ext>
          </c:extLst>
        </c:ser>
        <c:ser>
          <c:idx val="6"/>
          <c:order val="3"/>
          <c:tx>
            <c:strRef>
              <c:f>'KF_31_dur+rat'!$G$37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'KF_31_dur+rat'!$G$38:$G$41</c:f>
              <c:numCache>
                <c:formatCode>0.00</c:formatCode>
                <c:ptCount val="4"/>
                <c:pt idx="0">
                  <c:v>0.19208332672222994</c:v>
                </c:pt>
                <c:pt idx="1">
                  <c:v>-0.11094446359140164</c:v>
                </c:pt>
                <c:pt idx="2">
                  <c:v>-0.68716883753000957</c:v>
                </c:pt>
                <c:pt idx="3">
                  <c:v>0.60602997439918482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797-4417-B252-93ABCA91C3FC}"/>
            </c:ext>
          </c:extLst>
        </c:ser>
        <c:ser>
          <c:idx val="5"/>
          <c:order val="4"/>
          <c:tx>
            <c:strRef>
              <c:f>'KF_31_dur+rat'!$H$37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'KF_31_dur+rat'!$H$38:$H$41</c:f>
              <c:numCache>
                <c:formatCode>0.00</c:formatCode>
                <c:ptCount val="4"/>
                <c:pt idx="0">
                  <c:v>0.75421144072447355</c:v>
                </c:pt>
                <c:pt idx="1">
                  <c:v>-0.14380829686515995</c:v>
                </c:pt>
                <c:pt idx="2">
                  <c:v>-1.3723039892286977</c:v>
                </c:pt>
                <c:pt idx="3">
                  <c:v>0.76190084536937164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797-4417-B252-93ABCA91C3FC}"/>
            </c:ext>
          </c:extLst>
        </c:ser>
        <c:ser>
          <c:idx val="8"/>
          <c:order val="5"/>
          <c:tx>
            <c:strRef>
              <c:f>'KF_31_dur+rat'!$I$37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'KF_31_dur+rat'!$I$38:$I$41</c:f>
              <c:numCache>
                <c:formatCode>0.00</c:formatCode>
                <c:ptCount val="4"/>
                <c:pt idx="0">
                  <c:v>0.11347004610261635</c:v>
                </c:pt>
                <c:pt idx="1">
                  <c:v>1.6119618982003132</c:v>
                </c:pt>
                <c:pt idx="2">
                  <c:v>-1.6245297872793358</c:v>
                </c:pt>
                <c:pt idx="3">
                  <c:v>-0.10090215702359018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797-4417-B252-93ABCA91C3FC}"/>
            </c:ext>
          </c:extLst>
        </c:ser>
        <c:ser>
          <c:idx val="1"/>
          <c:order val="6"/>
          <c:tx>
            <c:strRef>
              <c:f>'KF_31_dur+rat'!$K$37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'KF_31_dur+rat'!$K$38:$K$41</c:f>
              <c:numCache>
                <c:formatCode>0.00</c:formatCode>
                <c:ptCount val="4"/>
                <c:pt idx="0">
                  <c:v>0.83840144012163087</c:v>
                </c:pt>
                <c:pt idx="1">
                  <c:v>1.6964649795918305</c:v>
                </c:pt>
                <c:pt idx="2">
                  <c:v>-2.0939527882943452</c:v>
                </c:pt>
                <c:pt idx="3">
                  <c:v>-0.44091363141911977</c:v>
                </c:pt>
              </c:numCache>
            </c:numRef>
          </c:val>
        </c:ser>
        <c:ser>
          <c:idx val="9"/>
          <c:order val="7"/>
          <c:tx>
            <c:strRef>
              <c:f>'KF_31_dur+rat'!$M$37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'KF_31_dur+rat'!$M$38:$M$41</c:f>
              <c:numCache>
                <c:formatCode>0.00</c:formatCode>
                <c:ptCount val="4"/>
                <c:pt idx="0">
                  <c:v>0.30669587945375554</c:v>
                </c:pt>
                <c:pt idx="1">
                  <c:v>-0.27589404263481754</c:v>
                </c:pt>
                <c:pt idx="2">
                  <c:v>0.24934907939720574</c:v>
                </c:pt>
                <c:pt idx="3">
                  <c:v>-0.28015091621614729</c:v>
                </c:pt>
              </c:numCache>
            </c:numRef>
          </c:val>
        </c:ser>
        <c:ser>
          <c:idx val="13"/>
          <c:order val="8"/>
          <c:tx>
            <c:strRef>
              <c:f>'KF_31_dur+rat'!$P$37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'KF_31_dur+rat'!$P$38:$P$41</c:f>
              <c:numCache>
                <c:formatCode>0.00</c:formatCode>
                <c:ptCount val="4"/>
                <c:pt idx="0">
                  <c:v>-0.12124564197862853</c:v>
                </c:pt>
                <c:pt idx="1">
                  <c:v>-0.5248720052417859</c:v>
                </c:pt>
                <c:pt idx="2">
                  <c:v>1.813123107103749</c:v>
                </c:pt>
                <c:pt idx="3">
                  <c:v>-1.1670054598833435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06752"/>
        <c:axId val="212908288"/>
      </c:barChart>
      <c:catAx>
        <c:axId val="2129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08288"/>
        <c:crosses val="autoZero"/>
        <c:auto val="1"/>
        <c:lblAlgn val="ctr"/>
        <c:lblOffset val="100"/>
        <c:noMultiLvlLbl val="0"/>
      </c:catAx>
      <c:valAx>
        <c:axId val="212908288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0675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115218594438692E-2"/>
          <c:y val="0.8834748059358789"/>
          <c:w val="0.93373306880946927"/>
          <c:h val="0.104047654069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1518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E585B09-71B0-431A-9DA2-B4E10E2B02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9621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1518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58495C84-7FC8-436D-8F7F-D3BE44644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1518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417FD0CA-B547-483E-A313-D48826A8BE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9621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K87_31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rnold+Pogossian_2006 [live DVD]_31_dur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S19_31" connectionId="1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P_31" connectionId="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KO_31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S13_31" connectionId="1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BK_31" connectionId="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K_31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lzer_Stark_2017_Wien modern_31_dur" connectionId="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ammer+Widmann_2017_31_Abschnitte-Dauern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K_2005_32_dur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O_94_31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K_31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S_31" connectionId="1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WS_31" connectionId="1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K_1990_32_dur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zoomScaleNormal="100" workbookViewId="0">
      <selection activeCell="G16" sqref="G16"/>
    </sheetView>
  </sheetViews>
  <sheetFormatPr baseColWidth="10" defaultRowHeight="14.5" x14ac:dyDescent="0.35"/>
  <cols>
    <col min="1" max="1" width="8" style="11" bestFit="1" customWidth="1"/>
    <col min="2" max="2" width="9.1796875" style="6" bestFit="1" customWidth="1"/>
    <col min="3" max="3" width="10.1796875" style="4" bestFit="1" customWidth="1"/>
    <col min="4" max="4" width="9.1796875" style="7" bestFit="1" customWidth="1"/>
    <col min="5" max="5" width="14.7265625" style="6" bestFit="1" customWidth="1"/>
    <col min="6" max="6" width="8.1796875" bestFit="1" customWidth="1"/>
  </cols>
  <sheetData>
    <row r="1" spans="1:28" s="1" customFormat="1" x14ac:dyDescent="0.35">
      <c r="A1" s="2" t="s">
        <v>61</v>
      </c>
      <c r="B1" s="2" t="s">
        <v>62</v>
      </c>
      <c r="C1" s="22" t="s">
        <v>63</v>
      </c>
      <c r="D1" s="2" t="s">
        <v>62</v>
      </c>
      <c r="E1" s="22" t="s">
        <v>63</v>
      </c>
      <c r="G1"/>
      <c r="H1"/>
      <c r="I1"/>
      <c r="J1"/>
      <c r="K1"/>
      <c r="L1"/>
      <c r="M1"/>
      <c r="N1"/>
      <c r="O1"/>
      <c r="P1"/>
      <c r="Q1"/>
    </row>
    <row r="2" spans="1:28" x14ac:dyDescent="0.35">
      <c r="A2" s="2" t="s">
        <v>4</v>
      </c>
      <c r="B2" s="8">
        <v>6</v>
      </c>
      <c r="C2" s="8">
        <f t="shared" ref="C2:C14" si="0">B2/B$15*100</f>
        <v>4.5454545454545459</v>
      </c>
      <c r="D2" s="8">
        <f>SUM(B2:B4)</f>
        <v>14</v>
      </c>
      <c r="E2" s="8">
        <f>D2/D$15*100</f>
        <v>10.606060606060606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35">
      <c r="A3" s="2" t="s">
        <v>3</v>
      </c>
      <c r="B3" s="8">
        <v>4</v>
      </c>
      <c r="C3" s="8">
        <f t="shared" si="0"/>
        <v>3.0303030303030303</v>
      </c>
      <c r="D3" s="8"/>
      <c r="E3" s="50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35">
      <c r="A4" s="2" t="s">
        <v>6</v>
      </c>
      <c r="B4" s="8">
        <v>4</v>
      </c>
      <c r="C4" s="8">
        <f t="shared" si="0"/>
        <v>3.0303030303030303</v>
      </c>
      <c r="D4" s="8"/>
      <c r="E4" s="50"/>
    </row>
    <row r="5" spans="1:28" x14ac:dyDescent="0.35">
      <c r="A5" s="2" t="s">
        <v>0</v>
      </c>
      <c r="B5" s="8">
        <v>16</v>
      </c>
      <c r="C5" s="8">
        <f t="shared" si="0"/>
        <v>12.121212121212121</v>
      </c>
      <c r="D5" s="8">
        <f>SUM(B5:B8)</f>
        <v>42</v>
      </c>
      <c r="E5" s="8">
        <f>D5/D$15*100</f>
        <v>31.818181818181817</v>
      </c>
    </row>
    <row r="6" spans="1:28" x14ac:dyDescent="0.35">
      <c r="A6" s="2" t="s">
        <v>1</v>
      </c>
      <c r="B6" s="8">
        <v>11</v>
      </c>
      <c r="C6" s="8">
        <f t="shared" si="0"/>
        <v>8.3333333333333321</v>
      </c>
      <c r="D6" s="8"/>
      <c r="E6" s="50"/>
    </row>
    <row r="7" spans="1:28" x14ac:dyDescent="0.35">
      <c r="A7" s="2" t="s">
        <v>5</v>
      </c>
      <c r="B7" s="8">
        <v>6</v>
      </c>
      <c r="C7" s="8">
        <f t="shared" si="0"/>
        <v>4.5454545454545459</v>
      </c>
      <c r="D7" s="8"/>
      <c r="E7" s="50"/>
    </row>
    <row r="8" spans="1:28" x14ac:dyDescent="0.35">
      <c r="A8" s="2" t="s">
        <v>10</v>
      </c>
      <c r="B8" s="8">
        <v>9</v>
      </c>
      <c r="C8" s="8">
        <f t="shared" si="0"/>
        <v>6.8181818181818175</v>
      </c>
      <c r="D8" s="8"/>
      <c r="E8" s="50"/>
    </row>
    <row r="9" spans="1:28" x14ac:dyDescent="0.35">
      <c r="A9" s="2" t="s">
        <v>7</v>
      </c>
      <c r="B9" s="8">
        <v>15</v>
      </c>
      <c r="C9" s="8">
        <f t="shared" si="0"/>
        <v>11.363636363636363</v>
      </c>
      <c r="D9" s="8">
        <f>SUM(B9:B11)</f>
        <v>61</v>
      </c>
      <c r="E9" s="8">
        <f>D9/D$15*100</f>
        <v>46.212121212121211</v>
      </c>
    </row>
    <row r="10" spans="1:28" x14ac:dyDescent="0.35">
      <c r="A10" s="27" t="s">
        <v>8</v>
      </c>
      <c r="B10" s="8">
        <v>24</v>
      </c>
      <c r="C10" s="8">
        <f t="shared" si="0"/>
        <v>18.181818181818183</v>
      </c>
      <c r="D10" s="8"/>
      <c r="E10" s="50"/>
    </row>
    <row r="11" spans="1:28" x14ac:dyDescent="0.35">
      <c r="A11" s="27" t="s">
        <v>9</v>
      </c>
      <c r="B11" s="8">
        <v>22</v>
      </c>
      <c r="C11" s="8">
        <f t="shared" si="0"/>
        <v>16.666666666666664</v>
      </c>
      <c r="D11" s="8"/>
      <c r="E11" s="8"/>
    </row>
    <row r="12" spans="1:28" x14ac:dyDescent="0.35">
      <c r="A12" s="27" t="s">
        <v>11</v>
      </c>
      <c r="B12" s="8">
        <v>6</v>
      </c>
      <c r="C12" s="8">
        <f t="shared" si="0"/>
        <v>4.5454545454545459</v>
      </c>
      <c r="D12" s="8">
        <f>SUM(B12:B14)</f>
        <v>15</v>
      </c>
      <c r="E12" s="8">
        <f>D12/D$15*100</f>
        <v>11.363636363636363</v>
      </c>
    </row>
    <row r="13" spans="1:28" x14ac:dyDescent="0.35">
      <c r="A13" s="27" t="s">
        <v>12</v>
      </c>
      <c r="B13" s="8">
        <v>4</v>
      </c>
      <c r="C13" s="8">
        <f t="shared" si="0"/>
        <v>3.0303030303030303</v>
      </c>
      <c r="D13" s="8"/>
      <c r="E13" s="8"/>
    </row>
    <row r="14" spans="1:28" x14ac:dyDescent="0.35">
      <c r="A14" s="27" t="s">
        <v>13</v>
      </c>
      <c r="B14" s="8">
        <v>5</v>
      </c>
      <c r="C14" s="8">
        <f t="shared" si="0"/>
        <v>3.7878787878787881</v>
      </c>
      <c r="D14" s="8"/>
      <c r="E14" s="8"/>
    </row>
    <row r="15" spans="1:28" x14ac:dyDescent="0.35">
      <c r="B15" s="48">
        <f>SUM(B2:B14)</f>
        <v>132</v>
      </c>
      <c r="C15" s="49">
        <f>SUM(C2:C14)</f>
        <v>99.999999999999986</v>
      </c>
      <c r="D15" s="48">
        <f>SUM(D2:D14)</f>
        <v>132</v>
      </c>
      <c r="E15" s="49">
        <f>SUM(E2:E14)</f>
        <v>99.999999999999986</v>
      </c>
    </row>
    <row r="20" spans="1:3" x14ac:dyDescent="0.3">
      <c r="A20" s="2"/>
      <c r="B20" s="2"/>
      <c r="C20" s="22"/>
    </row>
    <row r="21" spans="1:3" x14ac:dyDescent="0.3">
      <c r="A21" s="3"/>
      <c r="B21" s="3"/>
    </row>
    <row r="22" spans="1:3" x14ac:dyDescent="0.3">
      <c r="A22" s="3"/>
      <c r="B22" s="3"/>
    </row>
    <row r="23" spans="1:3" x14ac:dyDescent="0.3">
      <c r="A23" s="3"/>
      <c r="B23" s="3"/>
    </row>
    <row r="24" spans="1:3" x14ac:dyDescent="0.3">
      <c r="A24" s="3"/>
      <c r="B24" s="3"/>
    </row>
    <row r="25" spans="1:3" x14ac:dyDescent="0.35">
      <c r="A25" s="3"/>
      <c r="B25" s="3"/>
    </row>
    <row r="26" spans="1:3" x14ac:dyDescent="0.35">
      <c r="A26" s="3"/>
      <c r="B26" s="3"/>
    </row>
    <row r="27" spans="1:3" x14ac:dyDescent="0.35">
      <c r="A27" s="3"/>
      <c r="B27" s="3"/>
    </row>
    <row r="28" spans="1:3" x14ac:dyDescent="0.35">
      <c r="A28" s="3"/>
      <c r="B28" s="3"/>
    </row>
    <row r="29" spans="1:3" x14ac:dyDescent="0.35">
      <c r="A29"/>
      <c r="B29" s="2"/>
      <c r="C29" s="22"/>
    </row>
  </sheetData>
  <autoFilter ref="E1:E17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8"/>
  <sheetViews>
    <sheetView tabSelected="1" zoomScale="55" zoomScaleNormal="55" workbookViewId="0"/>
  </sheetViews>
  <sheetFormatPr baseColWidth="10" defaultRowHeight="14.5" x14ac:dyDescent="0.35"/>
  <cols>
    <col min="1" max="1" width="20.90625" style="2" bestFit="1" customWidth="1"/>
    <col min="2" max="2" width="26.6328125" style="3" bestFit="1" customWidth="1"/>
    <col min="3" max="3" width="25.54296875" style="3" bestFit="1" customWidth="1"/>
    <col min="4" max="4" width="25.54296875" style="3" customWidth="1"/>
    <col min="5" max="5" width="22.54296875" style="3" bestFit="1" customWidth="1"/>
    <col min="6" max="7" width="33.453125" style="3" bestFit="1" customWidth="1"/>
    <col min="8" max="8" width="28.1796875" style="3" bestFit="1" customWidth="1"/>
    <col min="9" max="9" width="26.6328125" style="3" bestFit="1" customWidth="1"/>
    <col min="10" max="10" width="22.54296875" style="3" customWidth="1"/>
    <col min="11" max="12" width="21.81640625" style="3" bestFit="1" customWidth="1"/>
    <col min="13" max="15" width="21.81640625" style="3" customWidth="1"/>
    <col min="16" max="16" width="10.81640625" style="3" bestFit="1" customWidth="1"/>
    <col min="17" max="17" width="8.54296875" style="3" bestFit="1" customWidth="1"/>
    <col min="18" max="18" width="9.1796875" style="3" bestFit="1" customWidth="1"/>
    <col min="19" max="19" width="17.08984375" style="3" bestFit="1" customWidth="1"/>
    <col min="20" max="20" width="8" style="3" bestFit="1" customWidth="1"/>
    <col min="21" max="21" width="12.6328125" style="3" bestFit="1" customWidth="1"/>
    <col min="22" max="22" width="6.81640625" style="3" bestFit="1" customWidth="1"/>
    <col min="23" max="23" width="9.81640625" style="3" bestFit="1" customWidth="1"/>
    <col min="24" max="25" width="8.1796875" style="3" bestFit="1" customWidth="1"/>
    <col min="26" max="26" width="16.08984375" style="3" bestFit="1" customWidth="1"/>
    <col min="27" max="27" width="9.81640625" style="2" bestFit="1" customWidth="1"/>
    <col min="28" max="29" width="25.54296875" style="3" bestFit="1" customWidth="1"/>
    <col min="30" max="30" width="25.54296875" style="3" customWidth="1"/>
    <col min="31" max="31" width="22.54296875" style="3" bestFit="1" customWidth="1"/>
    <col min="32" max="33" width="33.453125" style="3" bestFit="1" customWidth="1"/>
    <col min="34" max="34" width="28.1796875" style="3" bestFit="1" customWidth="1"/>
    <col min="35" max="35" width="22.54296875" style="3" bestFit="1" customWidth="1"/>
    <col min="36" max="36" width="22.54296875" style="3" customWidth="1"/>
    <col min="37" max="38" width="21.81640625" style="3" bestFit="1" customWidth="1"/>
    <col min="39" max="41" width="21.81640625" style="3" customWidth="1"/>
    <col min="42" max="42" width="22.36328125" style="3" bestFit="1" customWidth="1"/>
    <col min="43" max="43" width="8.54296875" style="3" bestFit="1" customWidth="1"/>
    <col min="44" max="44" width="9.1796875" style="3" bestFit="1" customWidth="1"/>
    <col min="45" max="45" width="17.08984375" style="3" bestFit="1" customWidth="1"/>
    <col min="46" max="46" width="9.81640625" style="3" bestFit="1" customWidth="1"/>
    <col min="47" max="47" width="7.54296875" style="3" bestFit="1" customWidth="1"/>
    <col min="48" max="48" width="8.1796875" style="3" bestFit="1" customWidth="1"/>
    <col min="49" max="49" width="16.08984375" style="3" bestFit="1" customWidth="1"/>
    <col min="50" max="50" width="17.7265625" style="3" customWidth="1"/>
    <col min="51" max="51" width="10.90625" style="3"/>
    <col min="52" max="53" width="18.54296875" style="3" customWidth="1"/>
    <col min="54" max="55" width="17.1796875" style="3" customWidth="1"/>
    <col min="56" max="56" width="24.6328125" style="3" customWidth="1"/>
    <col min="57" max="57" width="26.1796875" style="3" bestFit="1" customWidth="1"/>
    <col min="58" max="58" width="20.26953125" style="3" customWidth="1"/>
    <col min="59" max="59" width="16.08984375" style="3" customWidth="1"/>
    <col min="60" max="60" width="20.26953125" style="3" customWidth="1"/>
    <col min="61" max="62" width="16.26953125" style="3" customWidth="1"/>
    <col min="63" max="63" width="21.6328125" style="3" customWidth="1"/>
    <col min="64" max="65" width="16.26953125" style="3" customWidth="1"/>
    <col min="66" max="16384" width="10.90625" style="3"/>
  </cols>
  <sheetData>
    <row r="1" spans="1:62" x14ac:dyDescent="0.35">
      <c r="A1" s="30" t="s">
        <v>28</v>
      </c>
      <c r="B1" s="12" t="s">
        <v>14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20</v>
      </c>
      <c r="I1" s="12" t="s">
        <v>21</v>
      </c>
      <c r="J1" s="12" t="s">
        <v>22</v>
      </c>
      <c r="K1" s="12" t="s">
        <v>23</v>
      </c>
      <c r="L1" s="22" t="s">
        <v>24</v>
      </c>
      <c r="M1" s="22" t="s">
        <v>25</v>
      </c>
      <c r="N1" s="22" t="s">
        <v>26</v>
      </c>
      <c r="O1" s="22" t="s">
        <v>27</v>
      </c>
      <c r="P1" s="2" t="s">
        <v>32</v>
      </c>
      <c r="Q1" s="2" t="s">
        <v>33</v>
      </c>
      <c r="R1" s="2" t="s">
        <v>34</v>
      </c>
      <c r="S1" s="2" t="s">
        <v>48</v>
      </c>
      <c r="T1" s="2"/>
      <c r="U1" s="2"/>
      <c r="V1" s="10" t="s">
        <v>28</v>
      </c>
      <c r="W1" s="2" t="s">
        <v>36</v>
      </c>
      <c r="X1" s="2" t="s">
        <v>37</v>
      </c>
      <c r="Y1" s="2" t="s">
        <v>38</v>
      </c>
      <c r="Z1" s="10" t="s">
        <v>49</v>
      </c>
      <c r="AA1" s="2" t="s">
        <v>28</v>
      </c>
      <c r="AB1" s="12" t="s">
        <v>14</v>
      </c>
      <c r="AC1" s="12" t="s">
        <v>15</v>
      </c>
      <c r="AD1" s="12" t="s">
        <v>16</v>
      </c>
      <c r="AE1" s="12" t="s">
        <v>17</v>
      </c>
      <c r="AF1" s="12" t="s">
        <v>18</v>
      </c>
      <c r="AG1" s="12" t="s">
        <v>19</v>
      </c>
      <c r="AH1" s="12" t="s">
        <v>20</v>
      </c>
      <c r="AI1" s="12" t="s">
        <v>21</v>
      </c>
      <c r="AJ1" s="12" t="s">
        <v>22</v>
      </c>
      <c r="AK1" s="12" t="s">
        <v>23</v>
      </c>
      <c r="AL1" s="22" t="s">
        <v>24</v>
      </c>
      <c r="AM1" s="22" t="s">
        <v>25</v>
      </c>
      <c r="AN1" s="22" t="s">
        <v>26</v>
      </c>
      <c r="AO1" s="22" t="s">
        <v>27</v>
      </c>
      <c r="AP1" s="10" t="s">
        <v>32</v>
      </c>
      <c r="AQ1" s="2" t="s">
        <v>33</v>
      </c>
      <c r="AR1" s="10" t="s">
        <v>34</v>
      </c>
      <c r="AS1" s="10" t="s">
        <v>35</v>
      </c>
      <c r="AT1" s="10" t="s">
        <v>36</v>
      </c>
      <c r="AU1" s="10" t="s">
        <v>37</v>
      </c>
      <c r="AV1" s="2" t="s">
        <v>38</v>
      </c>
      <c r="AW1" s="10" t="s">
        <v>39</v>
      </c>
      <c r="AX1" s="22"/>
    </row>
    <row r="2" spans="1:62" x14ac:dyDescent="0.35">
      <c r="A2" s="10">
        <v>1</v>
      </c>
      <c r="B2" s="8">
        <f t="shared" ref="B2:C2" si="0">SUM(AB2:AB4)</f>
        <v>18.160226756999997</v>
      </c>
      <c r="C2" s="8">
        <f t="shared" si="0"/>
        <v>10.404761904000001</v>
      </c>
      <c r="D2" s="8">
        <f t="shared" ref="D2" si="1">SUM(AD2:AD4)</f>
        <v>16.384217688</v>
      </c>
      <c r="E2" s="8">
        <f t="shared" ref="E2" si="2">SUM(AE2:AE4)</f>
        <v>14.910430839</v>
      </c>
      <c r="F2" s="8">
        <f t="shared" ref="F2" si="3">SUM(AF2:AF4)</f>
        <v>12.484852607999999</v>
      </c>
      <c r="G2" s="8">
        <f t="shared" ref="G2" si="4">SUM(AG2:AG4)</f>
        <v>15.027845804999998</v>
      </c>
      <c r="H2" s="8">
        <f t="shared" ref="H2" si="5">SUM(AH2:AH4)</f>
        <v>18.109659864000001</v>
      </c>
      <c r="I2" s="8">
        <f t="shared" ref="I2" si="6">SUM(AI2:AI4)</f>
        <v>17.255782312999997</v>
      </c>
      <c r="J2" s="8">
        <f t="shared" ref="J2" si="7">SUM(AJ2:AJ4)</f>
        <v>16.687891156000003</v>
      </c>
      <c r="K2" s="8">
        <f t="shared" ref="K2" si="8">SUM(AK2:AK4)</f>
        <v>13.501405896000001</v>
      </c>
      <c r="L2" s="8">
        <f t="shared" ref="L2" si="9">SUM(AL2:AL4)</f>
        <v>13.433968254000002</v>
      </c>
      <c r="M2" s="8">
        <f t="shared" ref="M2" si="10">SUM(AM2:AM4)</f>
        <v>14.073469387000001</v>
      </c>
      <c r="N2" s="8">
        <f t="shared" ref="N2" si="11">SUM(AN2:AN4)</f>
        <v>14.55600907</v>
      </c>
      <c r="O2" s="8">
        <f t="shared" ref="O2" si="12">SUM(AO2:AO4)</f>
        <v>13.873922902</v>
      </c>
      <c r="P2" s="4">
        <f>AVERAGE(B2:O2)</f>
        <v>14.918888888785713</v>
      </c>
      <c r="Q2" s="23">
        <f>MIN(B2:O2)</f>
        <v>10.404761904000001</v>
      </c>
      <c r="R2" s="4">
        <f>MAX(B2:O2)</f>
        <v>18.160226756999997</v>
      </c>
      <c r="S2" s="13">
        <f>STDEV(B2:O2)/P2*100</f>
        <v>14.859797507548391</v>
      </c>
      <c r="V2" s="10">
        <v>1</v>
      </c>
      <c r="W2" s="23">
        <f>AVERAGE(C2,E2:I2,K2,M2)</f>
        <v>14.471026076999999</v>
      </c>
      <c r="X2" s="4">
        <f>MIN(C2,E2:I2,K2,M2)</f>
        <v>10.404761904000001</v>
      </c>
      <c r="Y2" s="4">
        <f>MAX(C2,E2:I2,K2,M2)</f>
        <v>18.109659864000001</v>
      </c>
      <c r="Z2" s="13">
        <f>STDEV(C2,E2:I2,K2,M2)/W2*100</f>
        <v>17.142160879952939</v>
      </c>
      <c r="AA2" s="2" t="s">
        <v>4</v>
      </c>
      <c r="AB2" s="4">
        <f t="shared" ref="AB2:AO2" si="13">AB70-AB69</f>
        <v>7.7012698410000002</v>
      </c>
      <c r="AC2" s="4">
        <f t="shared" si="13"/>
        <v>2.7617233560000001</v>
      </c>
      <c r="AD2" s="4">
        <f t="shared" si="13"/>
        <v>6.7472108849999994</v>
      </c>
      <c r="AE2" s="4">
        <f t="shared" si="13"/>
        <v>6.360204081</v>
      </c>
      <c r="AF2" s="4">
        <f t="shared" si="13"/>
        <v>5.4849886619999992</v>
      </c>
      <c r="AG2" s="4">
        <f t="shared" si="13"/>
        <v>6.8443990929999998</v>
      </c>
      <c r="AH2" s="4">
        <f t="shared" si="13"/>
        <v>7.1325170069999997</v>
      </c>
      <c r="AI2" s="4">
        <f t="shared" si="13"/>
        <v>7.2871428570000001</v>
      </c>
      <c r="AJ2" s="4">
        <f t="shared" si="13"/>
        <v>6.5204535150000007</v>
      </c>
      <c r="AK2" s="4">
        <f t="shared" si="13"/>
        <v>5.8525170069999994</v>
      </c>
      <c r="AL2" s="4">
        <f t="shared" si="13"/>
        <v>5.4764172340000004</v>
      </c>
      <c r="AM2" s="4">
        <f t="shared" si="13"/>
        <v>5.2048979590000002</v>
      </c>
      <c r="AN2" s="4">
        <f t="shared" si="13"/>
        <v>6.1532879820000002</v>
      </c>
      <c r="AO2" s="4">
        <f t="shared" si="13"/>
        <v>6.1405895690000003</v>
      </c>
      <c r="AP2" s="23">
        <f>AVERAGE(AB2:AO2)</f>
        <v>6.1191156462857137</v>
      </c>
      <c r="AQ2" s="23">
        <f t="shared" ref="AQ2" si="14">MIN(AB2:AO2)</f>
        <v>2.7617233560000001</v>
      </c>
      <c r="AR2" s="23">
        <f>MAX(AB2:AO2)</f>
        <v>7.7012698410000002</v>
      </c>
      <c r="AS2" s="13">
        <f t="shared" ref="AS2" si="15">STDEV(AB2:AO2)/AP2*100</f>
        <v>19.77237255665429</v>
      </c>
      <c r="AT2" s="23">
        <f t="shared" ref="AT2" si="16">AVERAGE(AC2,AE2:AI2,AK2,AM2)</f>
        <v>5.8660487527499994</v>
      </c>
      <c r="AU2" s="4">
        <f t="shared" ref="AU2" si="17">MIN(AC2,AE2:AI2,AK2,AM2)</f>
        <v>2.7617233560000001</v>
      </c>
      <c r="AV2" s="4">
        <f t="shared" ref="AV2" si="18">MAX(AC2,AE2:AI2,AK2,AM2)</f>
        <v>7.2871428570000001</v>
      </c>
      <c r="AW2" s="13">
        <f t="shared" ref="AW2" si="19">STDEV(AC2,AE2:AI2,AK2,AM2)/AT2*100</f>
        <v>24.991321434968309</v>
      </c>
      <c r="AX2" s="23"/>
    </row>
    <row r="3" spans="1:62" x14ac:dyDescent="0.35">
      <c r="A3" s="10">
        <v>2</v>
      </c>
      <c r="B3" s="8">
        <f t="shared" ref="B3:C3" si="20">SUM(AB5:AB8)</f>
        <v>54.661950114000007</v>
      </c>
      <c r="C3" s="8">
        <f t="shared" si="20"/>
        <v>42.475873016000001</v>
      </c>
      <c r="D3" s="8">
        <f t="shared" ref="D3" si="21">SUM(AD5:AD8)</f>
        <v>41.676916098999996</v>
      </c>
      <c r="E3" s="8">
        <f t="shared" ref="E3" si="22">SUM(AE5:AE8)</f>
        <v>40.882721087999997</v>
      </c>
      <c r="F3" s="8">
        <f t="shared" ref="F3" si="23">SUM(AF5:AF8)</f>
        <v>35.916598639</v>
      </c>
      <c r="G3" s="8">
        <f t="shared" ref="G3" si="24">SUM(AG5:AG8)</f>
        <v>44.359546484999996</v>
      </c>
      <c r="H3" s="8">
        <f t="shared" ref="H3" si="25">SUM(AH5:AH8)</f>
        <v>50.787482994000001</v>
      </c>
      <c r="I3" s="8">
        <f t="shared" ref="I3" si="26">SUM(AI5:AI8)</f>
        <v>54.047823128999994</v>
      </c>
      <c r="J3" s="8">
        <f t="shared" ref="J3" si="27">SUM(AJ5:AJ8)</f>
        <v>47.278730158999998</v>
      </c>
      <c r="K3" s="8">
        <f t="shared" ref="K3" si="28">SUM(AK5:AK8)</f>
        <v>39.736553288000003</v>
      </c>
      <c r="L3" s="8">
        <f t="shared" ref="L3" si="29">SUM(AL5:AL8)</f>
        <v>38.048571428999999</v>
      </c>
      <c r="M3" s="8">
        <f t="shared" ref="M3" si="30">SUM(AM5:AM8)</f>
        <v>40.900498866</v>
      </c>
      <c r="N3" s="8">
        <f t="shared" ref="N3" si="31">SUM(AN5:AN8)</f>
        <v>41.965714286000001</v>
      </c>
      <c r="O3" s="8">
        <f t="shared" ref="O3" si="32">SUM(AO5:AO8)</f>
        <v>42.94675737</v>
      </c>
      <c r="P3" s="4">
        <f t="shared" ref="P3:P6" si="33">AVERAGE(B3:O3)</f>
        <v>43.977552640142854</v>
      </c>
      <c r="Q3" s="23">
        <f t="shared" ref="Q3:Q6" si="34">MIN(B3:O3)</f>
        <v>35.916598639</v>
      </c>
      <c r="R3" s="4">
        <f t="shared" ref="R3:R6" si="35">MAX(B3:O3)</f>
        <v>54.661950114000007</v>
      </c>
      <c r="S3" s="13">
        <f t="shared" ref="S3:S6" si="36">STDEV(B3:O3)/P3*100</f>
        <v>12.967871235784202</v>
      </c>
      <c r="V3" s="10">
        <v>2</v>
      </c>
      <c r="W3" s="23">
        <f t="shared" ref="W3:W6" si="37">AVERAGE(C3,E3:I3,K3,M3)</f>
        <v>43.638387188125002</v>
      </c>
      <c r="X3" s="4">
        <f t="shared" ref="X3:X6" si="38">MIN(C3,E3:I3,K3,M3)</f>
        <v>35.916598639</v>
      </c>
      <c r="Y3" s="4">
        <f t="shared" ref="Y3:Y6" si="39">MAX(C3,E3:I3,K3,M3)</f>
        <v>54.047823128999994</v>
      </c>
      <c r="Z3" s="13">
        <f t="shared" ref="Z3:Z6" si="40">STDEV(C3,E3:I3,K3,M3)/W3*100</f>
        <v>13.729637877392701</v>
      </c>
      <c r="AA3" s="2" t="s">
        <v>3</v>
      </c>
      <c r="AB3" s="4">
        <f t="shared" ref="AB3:AO3" si="41">AB71-AB70</f>
        <v>5.0557596369999995</v>
      </c>
      <c r="AC3" s="4">
        <f t="shared" si="41"/>
        <v>3.804988662</v>
      </c>
      <c r="AD3" s="4">
        <f t="shared" si="41"/>
        <v>4.2840816320000012</v>
      </c>
      <c r="AE3" s="4">
        <f t="shared" si="41"/>
        <v>3.9877551019999995</v>
      </c>
      <c r="AF3" s="4">
        <f t="shared" si="41"/>
        <v>3.7416780050000007</v>
      </c>
      <c r="AG3" s="4">
        <f t="shared" si="41"/>
        <v>3.4822675739999998</v>
      </c>
      <c r="AH3" s="4">
        <f t="shared" si="41"/>
        <v>5.0079818599999992</v>
      </c>
      <c r="AI3" s="4">
        <f t="shared" si="41"/>
        <v>5.000272109</v>
      </c>
      <c r="AJ3" s="4">
        <f t="shared" si="41"/>
        <v>4.7049433099999991</v>
      </c>
      <c r="AK3" s="4">
        <f t="shared" si="41"/>
        <v>3.4887981859999995</v>
      </c>
      <c r="AL3" s="4">
        <f t="shared" si="41"/>
        <v>3.5045351470000004</v>
      </c>
      <c r="AM3" s="4">
        <f t="shared" si="41"/>
        <v>3.5128117909999999</v>
      </c>
      <c r="AN3" s="4">
        <f t="shared" si="41"/>
        <v>3.7442176870000008</v>
      </c>
      <c r="AO3" s="4">
        <f t="shared" si="41"/>
        <v>3.3541950109999998</v>
      </c>
      <c r="AP3" s="23">
        <f t="shared" ref="AP3:AP15" si="42">AVERAGE(AB3:AO3)</f>
        <v>4.0481632652142858</v>
      </c>
      <c r="AQ3" s="23">
        <f t="shared" ref="AQ3:AQ15" si="43">MIN(AB3:AO3)</f>
        <v>3.3541950109999998</v>
      </c>
      <c r="AR3" s="23">
        <f t="shared" ref="AR3:AR15" si="44">MAX(AB3:AO3)</f>
        <v>5.0557596369999995</v>
      </c>
      <c r="AS3" s="13">
        <f t="shared" ref="AS3:AS15" si="45">STDEV(AB3:AO3)/AP3*100</f>
        <v>15.737000428653609</v>
      </c>
      <c r="AT3" s="23">
        <f t="shared" ref="AT3:AT15" si="46">AVERAGE(AC3,AE3:AI3,AK3,AM3)</f>
        <v>4.0033191611249999</v>
      </c>
      <c r="AU3" s="4">
        <f t="shared" ref="AU3:AU15" si="47">MIN(AC3,AE3:AI3,AK3,AM3)</f>
        <v>3.4822675739999998</v>
      </c>
      <c r="AV3" s="4">
        <f t="shared" ref="AV3:AV15" si="48">MAX(AC3,AE3:AI3,AK3,AM3)</f>
        <v>5.0079818599999992</v>
      </c>
      <c r="AW3" s="13">
        <f t="shared" ref="AW3:AW15" si="49">STDEV(AC3,AE3:AI3,AK3,AM3)/AT3*100</f>
        <v>16.044949702083926</v>
      </c>
      <c r="AX3" s="23"/>
    </row>
    <row r="4" spans="1:62" x14ac:dyDescent="0.35">
      <c r="A4" s="10">
        <v>3</v>
      </c>
      <c r="B4" s="8">
        <f t="shared" ref="B4:C4" si="50">SUM(AB9:AB11)</f>
        <v>67.096961450999999</v>
      </c>
      <c r="C4" s="8">
        <f t="shared" si="50"/>
        <v>63.633877550999991</v>
      </c>
      <c r="D4" s="8">
        <f t="shared" ref="D4" si="51">SUM(AD9:AD11)</f>
        <v>59.046893424000004</v>
      </c>
      <c r="E4" s="8">
        <f t="shared" ref="E4" si="52">SUM(AE9:AE11)</f>
        <v>63.077913832000007</v>
      </c>
      <c r="F4" s="8">
        <f t="shared" ref="F4" si="53">SUM(AF9:AF11)</f>
        <v>49.551428572000006</v>
      </c>
      <c r="G4" s="8">
        <f t="shared" ref="G4" si="54">SUM(AG9:AG11)</f>
        <v>60.158548752999998</v>
      </c>
      <c r="H4" s="8">
        <f t="shared" ref="H4" si="55">SUM(AH9:AH11)</f>
        <v>67.865487528000003</v>
      </c>
      <c r="I4" s="8">
        <f t="shared" ref="I4" si="56">SUM(AI9:AI11)</f>
        <v>68.086167800000013</v>
      </c>
      <c r="J4" s="8">
        <f t="shared" ref="J4" si="57">SUM(AJ9:AJ11)</f>
        <v>64.199546484999999</v>
      </c>
      <c r="K4" s="8">
        <f t="shared" ref="K4" si="58">SUM(AK9:AK11)</f>
        <v>49.385442177000002</v>
      </c>
      <c r="L4" s="8">
        <f t="shared" ref="L4" si="59">SUM(AL9:AL11)</f>
        <v>48.689251700000007</v>
      </c>
      <c r="M4" s="8">
        <f t="shared" ref="M4" si="60">SUM(AM9:AM11)</f>
        <v>56.947346939000006</v>
      </c>
      <c r="N4" s="8">
        <f t="shared" ref="N4" si="61">SUM(AN9:AN11)</f>
        <v>53.523446712000002</v>
      </c>
      <c r="O4" s="8">
        <f t="shared" ref="O4" si="62">SUM(AO9:AO11)</f>
        <v>55.402811791000005</v>
      </c>
      <c r="P4" s="4">
        <f t="shared" si="33"/>
        <v>59.047508908214283</v>
      </c>
      <c r="Q4" s="23">
        <f t="shared" si="34"/>
        <v>48.689251700000007</v>
      </c>
      <c r="R4" s="4">
        <f t="shared" si="35"/>
        <v>68.086167800000013</v>
      </c>
      <c r="S4" s="13">
        <f t="shared" si="36"/>
        <v>11.773992024950388</v>
      </c>
      <c r="V4" s="10">
        <v>3</v>
      </c>
      <c r="W4" s="23">
        <f t="shared" si="37"/>
        <v>59.838276644000004</v>
      </c>
      <c r="X4" s="4">
        <f t="shared" si="38"/>
        <v>49.385442177000002</v>
      </c>
      <c r="Y4" s="4">
        <f t="shared" si="39"/>
        <v>68.086167800000013</v>
      </c>
      <c r="Z4" s="13">
        <f t="shared" si="40"/>
        <v>12.32767589808407</v>
      </c>
      <c r="AA4" s="2" t="s">
        <v>6</v>
      </c>
      <c r="AB4" s="4">
        <f t="shared" ref="AB4:AO4" si="63">AB72-AB71</f>
        <v>5.4031972789999987</v>
      </c>
      <c r="AC4" s="4">
        <f t="shared" si="63"/>
        <v>3.8380498859999994</v>
      </c>
      <c r="AD4" s="4">
        <f t="shared" si="63"/>
        <v>5.3529251710000008</v>
      </c>
      <c r="AE4" s="4">
        <f t="shared" si="63"/>
        <v>4.5624716559999996</v>
      </c>
      <c r="AF4" s="4">
        <f t="shared" si="63"/>
        <v>3.2581859409999989</v>
      </c>
      <c r="AG4" s="4">
        <f t="shared" si="63"/>
        <v>4.7011791379999988</v>
      </c>
      <c r="AH4" s="4">
        <f t="shared" si="63"/>
        <v>5.9691609970000012</v>
      </c>
      <c r="AI4" s="4">
        <f t="shared" si="63"/>
        <v>4.9683673469999992</v>
      </c>
      <c r="AJ4" s="4">
        <f t="shared" si="63"/>
        <v>5.462494331000002</v>
      </c>
      <c r="AK4" s="4">
        <f t="shared" si="63"/>
        <v>4.1600907030000016</v>
      </c>
      <c r="AL4" s="4">
        <f t="shared" si="63"/>
        <v>4.453015873</v>
      </c>
      <c r="AM4" s="4">
        <f t="shared" si="63"/>
        <v>5.3557596370000002</v>
      </c>
      <c r="AN4" s="4">
        <f t="shared" si="63"/>
        <v>4.658503400999999</v>
      </c>
      <c r="AO4" s="4">
        <f t="shared" si="63"/>
        <v>4.3791383219999993</v>
      </c>
      <c r="AP4" s="23">
        <f t="shared" si="42"/>
        <v>4.7516099772857148</v>
      </c>
      <c r="AQ4" s="23">
        <f t="shared" si="43"/>
        <v>3.2581859409999989</v>
      </c>
      <c r="AR4" s="23">
        <f t="shared" si="44"/>
        <v>5.9691609970000012</v>
      </c>
      <c r="AS4" s="13">
        <f t="shared" si="45"/>
        <v>15.305329453612757</v>
      </c>
      <c r="AT4" s="23">
        <f t="shared" si="46"/>
        <v>4.6016581631249993</v>
      </c>
      <c r="AU4" s="4">
        <f t="shared" si="47"/>
        <v>3.2581859409999989</v>
      </c>
      <c r="AV4" s="4">
        <f t="shared" si="48"/>
        <v>5.9691609970000012</v>
      </c>
      <c r="AW4" s="13">
        <f t="shared" si="49"/>
        <v>18.671662618067693</v>
      </c>
      <c r="AX4" s="23"/>
    </row>
    <row r="5" spans="1:62" x14ac:dyDescent="0.35">
      <c r="A5" s="10">
        <v>4</v>
      </c>
      <c r="B5" s="8">
        <f t="shared" ref="B5:C5" si="64">SUM(AB12:AB14)</f>
        <v>18.432448980000004</v>
      </c>
      <c r="C5" s="8">
        <f t="shared" si="64"/>
        <v>15.714172336000004</v>
      </c>
      <c r="D5" s="8">
        <f t="shared" ref="D5" si="65">SUM(AD12:AD14)</f>
        <v>16.766258504000007</v>
      </c>
      <c r="E5" s="8">
        <f t="shared" ref="E5" si="66">SUM(AE12:AE14)</f>
        <v>17.698480725999985</v>
      </c>
      <c r="F5" s="8">
        <f t="shared" ref="F5" si="67">SUM(AF12:AF14)</f>
        <v>13.614013604999997</v>
      </c>
      <c r="G5" s="8">
        <f t="shared" ref="G5" si="68">SUM(AG12:AG14)</f>
        <v>18.079387755000013</v>
      </c>
      <c r="H5" s="8">
        <f t="shared" ref="H5" si="69">SUM(AH12:AH14)</f>
        <v>20.966167799999994</v>
      </c>
      <c r="I5" s="8">
        <f t="shared" ref="I5" si="70">SUM(AI12:AI14)</f>
        <v>19.785011338000004</v>
      </c>
      <c r="J5" s="8">
        <f t="shared" ref="J5" si="71">SUM(AJ12:AJ14)</f>
        <v>19.967188209</v>
      </c>
      <c r="K5" s="8">
        <f t="shared" ref="K5" si="72">SUM(AK12:AK14)</f>
        <v>14.113129251999993</v>
      </c>
      <c r="L5" s="8">
        <f t="shared" ref="L5" si="73">SUM(AL12:AL14)</f>
        <v>14.975646258999987</v>
      </c>
      <c r="M5" s="8">
        <f t="shared" ref="M5" si="74">SUM(AM12:AM14)</f>
        <v>15.625056689999994</v>
      </c>
      <c r="N5" s="8">
        <f t="shared" ref="N5" si="75">SUM(AN12:AN14)</f>
        <v>16.371972788999997</v>
      </c>
      <c r="O5" s="8">
        <f t="shared" ref="O5" si="76">SUM(AO12:AO14)</f>
        <v>15.530158729999982</v>
      </c>
      <c r="P5" s="4">
        <f t="shared" si="33"/>
        <v>16.974220926642854</v>
      </c>
      <c r="Q5" s="23">
        <f t="shared" si="34"/>
        <v>13.614013604999997</v>
      </c>
      <c r="R5" s="4">
        <f t="shared" si="35"/>
        <v>20.966167799999994</v>
      </c>
      <c r="S5" s="13">
        <f t="shared" si="36"/>
        <v>13.277962258074036</v>
      </c>
      <c r="V5" s="10">
        <v>4</v>
      </c>
      <c r="W5" s="23">
        <f t="shared" si="37"/>
        <v>16.949427437749996</v>
      </c>
      <c r="X5" s="4">
        <f t="shared" si="38"/>
        <v>13.614013604999997</v>
      </c>
      <c r="Y5" s="4">
        <f t="shared" si="39"/>
        <v>20.966167799999994</v>
      </c>
      <c r="Z5" s="13">
        <f t="shared" si="40"/>
        <v>15.523751685616022</v>
      </c>
      <c r="AA5" s="2" t="s">
        <v>0</v>
      </c>
      <c r="AB5" s="4">
        <f t="shared" ref="AB5:AO5" si="77">AB73-AB72</f>
        <v>19.402721089000003</v>
      </c>
      <c r="AC5" s="4">
        <f t="shared" si="77"/>
        <v>14.484126985000001</v>
      </c>
      <c r="AD5" s="4">
        <f t="shared" si="77"/>
        <v>15.300498865999998</v>
      </c>
      <c r="AE5" s="4">
        <f t="shared" si="77"/>
        <v>15.788888889000001</v>
      </c>
      <c r="AF5" s="4">
        <f t="shared" si="77"/>
        <v>11.993696144999999</v>
      </c>
      <c r="AG5" s="4">
        <f t="shared" si="77"/>
        <v>17.244172336000002</v>
      </c>
      <c r="AH5" s="4">
        <f t="shared" si="77"/>
        <v>18.122630386000001</v>
      </c>
      <c r="AI5" s="4">
        <f t="shared" si="77"/>
        <v>17.625011337000004</v>
      </c>
      <c r="AJ5" s="4">
        <f t="shared" si="77"/>
        <v>17.927981859999999</v>
      </c>
      <c r="AK5" s="4">
        <f t="shared" si="77"/>
        <v>16.474013605000003</v>
      </c>
      <c r="AL5" s="4">
        <f t="shared" si="77"/>
        <v>15.698866212999999</v>
      </c>
      <c r="AM5" s="4">
        <f t="shared" si="77"/>
        <v>14.97106576</v>
      </c>
      <c r="AN5" s="4">
        <f t="shared" si="77"/>
        <v>17.476553287999998</v>
      </c>
      <c r="AO5" s="4">
        <f t="shared" si="77"/>
        <v>17.587664398999998</v>
      </c>
      <c r="AP5" s="23">
        <f t="shared" si="42"/>
        <v>16.435563654142857</v>
      </c>
      <c r="AQ5" s="23">
        <f t="shared" si="43"/>
        <v>11.993696144999999</v>
      </c>
      <c r="AR5" s="23">
        <f t="shared" si="44"/>
        <v>19.402721089000003</v>
      </c>
      <c r="AS5" s="13">
        <f t="shared" si="45"/>
        <v>11.481320668591884</v>
      </c>
      <c r="AT5" s="23">
        <f t="shared" si="46"/>
        <v>15.837950680375</v>
      </c>
      <c r="AU5" s="4">
        <f t="shared" si="47"/>
        <v>11.993696144999999</v>
      </c>
      <c r="AV5" s="4">
        <f t="shared" si="48"/>
        <v>18.122630386000001</v>
      </c>
      <c r="AW5" s="13">
        <f t="shared" si="49"/>
        <v>12.664017008239695</v>
      </c>
      <c r="AX5" s="23"/>
    </row>
    <row r="6" spans="1:62" x14ac:dyDescent="0.35">
      <c r="A6" s="10"/>
      <c r="B6" s="8">
        <f>SUM(B2:B5)</f>
        <v>158.35158730200001</v>
      </c>
      <c r="C6" s="8">
        <f t="shared" ref="C6" si="78">SUM(C2:C5)</f>
        <v>132.22868480699998</v>
      </c>
      <c r="D6" s="8">
        <f t="shared" ref="D6:O6" si="79">SUM(D2:D5)</f>
        <v>133.87428571500001</v>
      </c>
      <c r="E6" s="8">
        <f t="shared" si="79"/>
        <v>136.56954648499999</v>
      </c>
      <c r="F6" s="8">
        <f t="shared" si="79"/>
        <v>111.566893424</v>
      </c>
      <c r="G6" s="8">
        <f t="shared" si="79"/>
        <v>137.625328798</v>
      </c>
      <c r="H6" s="8">
        <f t="shared" si="79"/>
        <v>157.72879818600001</v>
      </c>
      <c r="I6" s="8">
        <f t="shared" si="79"/>
        <v>159.17478457999999</v>
      </c>
      <c r="J6" s="8">
        <f t="shared" si="79"/>
        <v>148.13335600899998</v>
      </c>
      <c r="K6" s="8">
        <f t="shared" si="79"/>
        <v>116.736530613</v>
      </c>
      <c r="L6" s="8">
        <f t="shared" si="79"/>
        <v>115.14743764199999</v>
      </c>
      <c r="M6" s="8">
        <f t="shared" si="79"/>
        <v>127.546371882</v>
      </c>
      <c r="N6" s="8">
        <f t="shared" si="79"/>
        <v>126.417142857</v>
      </c>
      <c r="O6" s="8">
        <f t="shared" si="79"/>
        <v>127.75365079299999</v>
      </c>
      <c r="P6" s="4">
        <f t="shared" si="33"/>
        <v>134.91817136378569</v>
      </c>
      <c r="Q6" s="23">
        <f t="shared" si="34"/>
        <v>111.566893424</v>
      </c>
      <c r="R6" s="4">
        <f t="shared" si="35"/>
        <v>159.17478457999999</v>
      </c>
      <c r="S6" s="13">
        <f t="shared" si="36"/>
        <v>11.801046724587398</v>
      </c>
      <c r="V6" s="10">
        <v>5</v>
      </c>
      <c r="W6" s="23">
        <f t="shared" si="37"/>
        <v>134.89711734687498</v>
      </c>
      <c r="X6" s="4">
        <f t="shared" si="38"/>
        <v>111.566893424</v>
      </c>
      <c r="Y6" s="4">
        <f t="shared" si="39"/>
        <v>159.17478457999999</v>
      </c>
      <c r="Z6" s="13">
        <f t="shared" si="40"/>
        <v>12.705157613932236</v>
      </c>
      <c r="AA6" s="2" t="s">
        <v>1</v>
      </c>
      <c r="AB6" s="4">
        <f t="shared" ref="AB6:AO6" si="80">AB74-AB73</f>
        <v>14.455464851999999</v>
      </c>
      <c r="AC6" s="4">
        <f t="shared" si="80"/>
        <v>12.135736960999996</v>
      </c>
      <c r="AD6" s="4">
        <f t="shared" si="80"/>
        <v>9.8409070290000003</v>
      </c>
      <c r="AE6" s="4">
        <f t="shared" si="80"/>
        <v>9.5369160990000026</v>
      </c>
      <c r="AF6" s="4">
        <f t="shared" si="80"/>
        <v>7.9655328799999978</v>
      </c>
      <c r="AG6" s="4">
        <f t="shared" si="80"/>
        <v>11.435011338000002</v>
      </c>
      <c r="AH6" s="4">
        <f t="shared" si="80"/>
        <v>13.654784579999998</v>
      </c>
      <c r="AI6" s="4">
        <f t="shared" si="80"/>
        <v>13.674421768999999</v>
      </c>
      <c r="AJ6" s="4">
        <f t="shared" si="80"/>
        <v>13.047437641999998</v>
      </c>
      <c r="AK6" s="4">
        <f t="shared" si="80"/>
        <v>8.8950113379999962</v>
      </c>
      <c r="AL6" s="4">
        <f t="shared" si="80"/>
        <v>8.4026757369999991</v>
      </c>
      <c r="AM6" s="4">
        <f t="shared" si="80"/>
        <v>11.327709749999997</v>
      </c>
      <c r="AN6" s="4">
        <f t="shared" si="80"/>
        <v>9.5601814060000052</v>
      </c>
      <c r="AO6" s="4">
        <f t="shared" si="80"/>
        <v>9.4955102040000057</v>
      </c>
      <c r="AP6" s="23">
        <f t="shared" si="42"/>
        <v>10.959092970357139</v>
      </c>
      <c r="AQ6" s="23">
        <f t="shared" si="43"/>
        <v>7.9655328799999978</v>
      </c>
      <c r="AR6" s="23">
        <f t="shared" si="44"/>
        <v>14.455464851999999</v>
      </c>
      <c r="AS6" s="13">
        <f t="shared" si="45"/>
        <v>19.619879374357836</v>
      </c>
      <c r="AT6" s="23">
        <f t="shared" si="46"/>
        <v>11.078140589374996</v>
      </c>
      <c r="AU6" s="4">
        <f t="shared" si="47"/>
        <v>7.9655328799999978</v>
      </c>
      <c r="AV6" s="4">
        <f t="shared" si="48"/>
        <v>13.674421768999999</v>
      </c>
      <c r="AW6" s="13">
        <f t="shared" si="49"/>
        <v>19.154075404813227</v>
      </c>
      <c r="AX6" s="23"/>
    </row>
    <row r="7" spans="1:62" x14ac:dyDescent="0.35">
      <c r="A7" s="10"/>
      <c r="P7" s="14">
        <f>SUM(P2:P5)</f>
        <v>134.91817136378569</v>
      </c>
      <c r="Q7" s="8"/>
      <c r="R7" s="8"/>
      <c r="AA7" s="2" t="s">
        <v>5</v>
      </c>
      <c r="AB7" s="4">
        <f t="shared" ref="AB7:AO7" si="81">AB75-AB74</f>
        <v>8.0180952380000008</v>
      </c>
      <c r="AC7" s="4">
        <f t="shared" si="81"/>
        <v>6.1024943310000026</v>
      </c>
      <c r="AD7" s="4">
        <f t="shared" si="81"/>
        <v>7.9252607709999978</v>
      </c>
      <c r="AE7" s="4">
        <f t="shared" si="81"/>
        <v>6.4614965990000002</v>
      </c>
      <c r="AF7" s="4">
        <f t="shared" si="81"/>
        <v>5.1693424030000017</v>
      </c>
      <c r="AG7" s="4">
        <f t="shared" si="81"/>
        <v>5.5702494330000007</v>
      </c>
      <c r="AH7" s="4">
        <f t="shared" si="81"/>
        <v>9.2414512470000005</v>
      </c>
      <c r="AI7" s="4">
        <f t="shared" si="81"/>
        <v>10.290430838999995</v>
      </c>
      <c r="AJ7" s="4">
        <f t="shared" si="81"/>
        <v>7.37015873</v>
      </c>
      <c r="AK7" s="4">
        <f t="shared" si="81"/>
        <v>5.4986848080000001</v>
      </c>
      <c r="AL7" s="4">
        <f t="shared" si="81"/>
        <v>5.4369161000000048</v>
      </c>
      <c r="AM7" s="4">
        <f t="shared" si="81"/>
        <v>5.2905215420000005</v>
      </c>
      <c r="AN7" s="4">
        <f t="shared" si="81"/>
        <v>6.0197732429999959</v>
      </c>
      <c r="AO7" s="4">
        <f t="shared" si="81"/>
        <v>6.5930158729999988</v>
      </c>
      <c r="AP7" s="23">
        <f t="shared" si="42"/>
        <v>6.7848493683571443</v>
      </c>
      <c r="AQ7" s="23">
        <f t="shared" si="43"/>
        <v>5.1693424030000017</v>
      </c>
      <c r="AR7" s="23">
        <f t="shared" si="44"/>
        <v>10.290430838999995</v>
      </c>
      <c r="AS7" s="13">
        <f t="shared" si="45"/>
        <v>23.293060785995426</v>
      </c>
      <c r="AT7" s="23">
        <f t="shared" si="46"/>
        <v>6.7030839002500002</v>
      </c>
      <c r="AU7" s="4">
        <f t="shared" si="47"/>
        <v>5.1693424030000017</v>
      </c>
      <c r="AV7" s="4">
        <f t="shared" si="48"/>
        <v>10.290430838999995</v>
      </c>
      <c r="AW7" s="13">
        <f t="shared" si="49"/>
        <v>29.197739941144402</v>
      </c>
      <c r="AX7" s="23"/>
    </row>
    <row r="8" spans="1:62" x14ac:dyDescent="0.35">
      <c r="A8" s="3"/>
      <c r="Q8" s="8"/>
      <c r="R8" s="8"/>
      <c r="S8" s="13"/>
      <c r="T8" s="13"/>
      <c r="U8" s="13"/>
      <c r="V8" s="13"/>
      <c r="W8" s="13"/>
      <c r="X8" s="13"/>
      <c r="Y8" s="13"/>
      <c r="AA8" s="2" t="s">
        <v>10</v>
      </c>
      <c r="AB8" s="4">
        <f t="shared" ref="AB8:AO8" si="82">AB76-AB75</f>
        <v>12.785668935000004</v>
      </c>
      <c r="AC8" s="4">
        <f t="shared" si="82"/>
        <v>9.7535147390000034</v>
      </c>
      <c r="AD8" s="4">
        <f t="shared" si="82"/>
        <v>8.6102494329999999</v>
      </c>
      <c r="AE8" s="4">
        <f t="shared" si="82"/>
        <v>9.095419500999995</v>
      </c>
      <c r="AF8" s="4">
        <f t="shared" si="82"/>
        <v>10.788027210999999</v>
      </c>
      <c r="AG8" s="4">
        <f t="shared" si="82"/>
        <v>10.110113377999994</v>
      </c>
      <c r="AH8" s="4">
        <f t="shared" si="82"/>
        <v>9.7686167810000057</v>
      </c>
      <c r="AI8" s="4">
        <f t="shared" si="82"/>
        <v>12.457959183999996</v>
      </c>
      <c r="AJ8" s="4">
        <f t="shared" si="82"/>
        <v>8.9331519270000044</v>
      </c>
      <c r="AK8" s="4">
        <f t="shared" si="82"/>
        <v>8.8688435370000036</v>
      </c>
      <c r="AL8" s="4">
        <f t="shared" si="82"/>
        <v>8.5101133789999963</v>
      </c>
      <c r="AM8" s="4">
        <f t="shared" si="82"/>
        <v>9.3112018140000004</v>
      </c>
      <c r="AN8" s="4">
        <f t="shared" si="82"/>
        <v>8.9092063490000015</v>
      </c>
      <c r="AO8" s="4">
        <f t="shared" si="82"/>
        <v>9.2705668939999981</v>
      </c>
      <c r="AP8" s="23">
        <f t="shared" si="42"/>
        <v>9.7980466472857142</v>
      </c>
      <c r="AQ8" s="23">
        <f t="shared" si="43"/>
        <v>8.5101133789999963</v>
      </c>
      <c r="AR8" s="23">
        <f t="shared" si="44"/>
        <v>12.785668935000004</v>
      </c>
      <c r="AS8" s="13">
        <f t="shared" si="45"/>
        <v>13.740079966180307</v>
      </c>
      <c r="AT8" s="23">
        <f t="shared" si="46"/>
        <v>10.019212018125</v>
      </c>
      <c r="AU8" s="4">
        <f t="shared" si="47"/>
        <v>8.8688435370000036</v>
      </c>
      <c r="AV8" s="4">
        <f t="shared" si="48"/>
        <v>12.457959183999996</v>
      </c>
      <c r="AW8" s="13">
        <f t="shared" si="49"/>
        <v>11.540230591311998</v>
      </c>
      <c r="AX8" s="23"/>
    </row>
    <row r="9" spans="1:62" x14ac:dyDescent="0.35">
      <c r="A9" s="30" t="s">
        <v>30</v>
      </c>
      <c r="B9" s="12" t="s">
        <v>14</v>
      </c>
      <c r="C9" s="12" t="s">
        <v>15</v>
      </c>
      <c r="D9" s="12" t="s">
        <v>16</v>
      </c>
      <c r="E9" s="12" t="s">
        <v>17</v>
      </c>
      <c r="F9" s="12" t="s">
        <v>18</v>
      </c>
      <c r="G9" s="12" t="s">
        <v>19</v>
      </c>
      <c r="H9" s="12" t="s">
        <v>20</v>
      </c>
      <c r="I9" s="12" t="s">
        <v>21</v>
      </c>
      <c r="J9" s="12" t="s">
        <v>22</v>
      </c>
      <c r="K9" s="12" t="s">
        <v>23</v>
      </c>
      <c r="L9" s="22" t="s">
        <v>24</v>
      </c>
      <c r="M9" s="22" t="s">
        <v>25</v>
      </c>
      <c r="N9" s="22" t="s">
        <v>26</v>
      </c>
      <c r="O9" s="22" t="s">
        <v>27</v>
      </c>
      <c r="P9" s="2" t="s">
        <v>32</v>
      </c>
      <c r="Q9" s="2" t="s">
        <v>33</v>
      </c>
      <c r="R9" s="2" t="s">
        <v>34</v>
      </c>
      <c r="S9" s="2" t="s">
        <v>41</v>
      </c>
      <c r="T9" s="2" t="s">
        <v>2</v>
      </c>
      <c r="U9" s="2" t="s">
        <v>50</v>
      </c>
      <c r="V9" s="10" t="s">
        <v>30</v>
      </c>
      <c r="W9" s="2" t="s">
        <v>36</v>
      </c>
      <c r="X9" s="2" t="s">
        <v>37</v>
      </c>
      <c r="Y9" s="2" t="s">
        <v>38</v>
      </c>
      <c r="Z9" s="10" t="s">
        <v>42</v>
      </c>
      <c r="AA9" s="2" t="s">
        <v>7</v>
      </c>
      <c r="AB9" s="4">
        <f t="shared" ref="AB9:AO9" si="83">AB77-AB76</f>
        <v>16.56163265299999</v>
      </c>
      <c r="AC9" s="4">
        <f t="shared" si="83"/>
        <v>15.754875284000001</v>
      </c>
      <c r="AD9" s="4">
        <f t="shared" si="83"/>
        <v>12.309478458000001</v>
      </c>
      <c r="AE9" s="4">
        <f t="shared" si="83"/>
        <v>13.329637188000007</v>
      </c>
      <c r="AF9" s="4">
        <f t="shared" si="83"/>
        <v>11.171700681000004</v>
      </c>
      <c r="AG9" s="4">
        <f t="shared" si="83"/>
        <v>14.062585034000001</v>
      </c>
      <c r="AH9" s="4">
        <f t="shared" si="83"/>
        <v>16.139138321999994</v>
      </c>
      <c r="AI9" s="4">
        <f t="shared" si="83"/>
        <v>15.377687075000011</v>
      </c>
      <c r="AJ9" s="4">
        <f t="shared" si="83"/>
        <v>15.444172335999994</v>
      </c>
      <c r="AK9" s="4">
        <f t="shared" si="83"/>
        <v>13.357278911999998</v>
      </c>
      <c r="AL9" s="4">
        <f t="shared" si="83"/>
        <v>12.561904762000005</v>
      </c>
      <c r="AM9" s="4">
        <f t="shared" si="83"/>
        <v>12.967256236000004</v>
      </c>
      <c r="AN9" s="4">
        <f t="shared" si="83"/>
        <v>14.026303855000002</v>
      </c>
      <c r="AO9" s="4">
        <f t="shared" si="83"/>
        <v>14.775147391999994</v>
      </c>
      <c r="AP9" s="23">
        <f t="shared" si="42"/>
        <v>14.131342727714285</v>
      </c>
      <c r="AQ9" s="23">
        <f t="shared" si="43"/>
        <v>11.171700681000004</v>
      </c>
      <c r="AR9" s="23">
        <f t="shared" si="44"/>
        <v>16.56163265299999</v>
      </c>
      <c r="AS9" s="13">
        <f t="shared" si="45"/>
        <v>11.34603101542225</v>
      </c>
      <c r="AT9" s="23">
        <f t="shared" si="46"/>
        <v>14.020019841500002</v>
      </c>
      <c r="AU9" s="4">
        <f t="shared" si="47"/>
        <v>11.171700681000004</v>
      </c>
      <c r="AV9" s="4">
        <f t="shared" si="48"/>
        <v>16.139138321999994</v>
      </c>
      <c r="AW9" s="13">
        <f t="shared" si="49"/>
        <v>11.899403818368942</v>
      </c>
      <c r="AX9" s="23"/>
    </row>
    <row r="10" spans="1:62" x14ac:dyDescent="0.35">
      <c r="A10" s="10">
        <v>1</v>
      </c>
      <c r="B10" s="8">
        <f>B2/B$6*100</f>
        <v>11.468294739834684</v>
      </c>
      <c r="C10" s="8">
        <f t="shared" ref="C10" si="84">C2/C$6*100</f>
        <v>7.8687630593820961</v>
      </c>
      <c r="D10" s="8">
        <f t="shared" ref="D10:O10" si="85">D2/D$6*100</f>
        <v>12.238509882980628</v>
      </c>
      <c r="E10" s="8">
        <f t="shared" si="85"/>
        <v>10.917829942883845</v>
      </c>
      <c r="F10" s="8">
        <f t="shared" si="85"/>
        <v>11.190463608727038</v>
      </c>
      <c r="G10" s="8">
        <f t="shared" si="85"/>
        <v>10.919389574761464</v>
      </c>
      <c r="H10" s="8">
        <f t="shared" si="85"/>
        <v>11.481517688763708</v>
      </c>
      <c r="I10" s="8">
        <f t="shared" si="85"/>
        <v>10.84077629414185</v>
      </c>
      <c r="J10" s="8">
        <f t="shared" si="85"/>
        <v>11.265451351136683</v>
      </c>
      <c r="K10" s="8">
        <f t="shared" si="85"/>
        <v>11.565707688160865</v>
      </c>
      <c r="L10" s="8">
        <f t="shared" si="85"/>
        <v>11.666753971344965</v>
      </c>
      <c r="M10" s="8">
        <f t="shared" si="85"/>
        <v>11.03400212749299</v>
      </c>
      <c r="N10" s="8">
        <f t="shared" si="85"/>
        <v>11.514268350824384</v>
      </c>
      <c r="O10" s="8">
        <f t="shared" si="85"/>
        <v>10.859903271555034</v>
      </c>
      <c r="P10" s="8">
        <f>AVERAGE(B10:O10)</f>
        <v>11.059402253713587</v>
      </c>
      <c r="Q10" s="13">
        <f>MIN(B10:O10)</f>
        <v>7.8687630593820961</v>
      </c>
      <c r="R10" s="8">
        <f>MAX(B10:O10)</f>
        <v>12.238509882980628</v>
      </c>
      <c r="S10" s="13">
        <f>STDEV(B10:O10)</f>
        <v>0.99751592017201851</v>
      </c>
      <c r="T10" s="25">
        <v>10.606060606060606</v>
      </c>
      <c r="U10" s="13">
        <f>T10-P10</f>
        <v>-0.45334164765298191</v>
      </c>
      <c r="V10" s="10">
        <v>1</v>
      </c>
      <c r="W10" s="13">
        <f>AVERAGE(C10,E10:I10,K10,M10)</f>
        <v>10.727306248039234</v>
      </c>
      <c r="X10" s="8">
        <f>MIN(C10,E10:I10,K10,M10)</f>
        <v>7.8687630593820961</v>
      </c>
      <c r="Y10" s="8">
        <f>MAX(C10,E10:I10,K10,M10)</f>
        <v>11.565707688160865</v>
      </c>
      <c r="Z10" s="13">
        <f>STDEV(C10,E10:I10,K10,M10)</f>
        <v>1.1854877760912903</v>
      </c>
      <c r="AA10" s="27" t="s">
        <v>8</v>
      </c>
      <c r="AB10" s="4">
        <f t="shared" ref="AB10:AO10" si="86">AB78-AB77</f>
        <v>25.487414966000003</v>
      </c>
      <c r="AC10" s="4">
        <f t="shared" si="86"/>
        <v>24.222403627999995</v>
      </c>
      <c r="AD10" s="4">
        <f t="shared" si="86"/>
        <v>22.426122449000005</v>
      </c>
      <c r="AE10" s="4">
        <f t="shared" si="86"/>
        <v>26.183015873000002</v>
      </c>
      <c r="AF10" s="4">
        <f t="shared" si="86"/>
        <v>18.928662130999996</v>
      </c>
      <c r="AG10" s="4">
        <f t="shared" si="86"/>
        <v>23.109659864000008</v>
      </c>
      <c r="AH10" s="4">
        <f t="shared" si="86"/>
        <v>26.708299319000005</v>
      </c>
      <c r="AI10" s="4">
        <f t="shared" si="86"/>
        <v>25.903945577999991</v>
      </c>
      <c r="AJ10" s="4">
        <f t="shared" si="86"/>
        <v>25.679818593999997</v>
      </c>
      <c r="AK10" s="4">
        <f t="shared" si="86"/>
        <v>20.274467119999997</v>
      </c>
      <c r="AL10" s="4">
        <f t="shared" si="86"/>
        <v>20.688979590999992</v>
      </c>
      <c r="AM10" s="4">
        <f t="shared" si="86"/>
        <v>23.144852607999994</v>
      </c>
      <c r="AN10" s="4">
        <f t="shared" si="86"/>
        <v>21.722267572999996</v>
      </c>
      <c r="AO10" s="4">
        <f t="shared" si="86"/>
        <v>21.826394558000004</v>
      </c>
      <c r="AP10" s="23">
        <f t="shared" si="42"/>
        <v>23.307593132285714</v>
      </c>
      <c r="AQ10" s="23">
        <f t="shared" si="43"/>
        <v>18.928662130999996</v>
      </c>
      <c r="AR10" s="23">
        <f t="shared" si="44"/>
        <v>26.708299319000005</v>
      </c>
      <c r="AS10" s="13">
        <f t="shared" si="45"/>
        <v>10.54785367762719</v>
      </c>
      <c r="AT10" s="23">
        <f t="shared" si="46"/>
        <v>23.559413265125002</v>
      </c>
      <c r="AU10" s="4">
        <f t="shared" si="47"/>
        <v>18.928662130999996</v>
      </c>
      <c r="AV10" s="4">
        <f t="shared" si="48"/>
        <v>26.708299319000005</v>
      </c>
      <c r="AW10" s="13">
        <f t="shared" si="49"/>
        <v>11.934985383717452</v>
      </c>
      <c r="AX10" s="23"/>
    </row>
    <row r="11" spans="1:62" x14ac:dyDescent="0.35">
      <c r="A11" s="10">
        <v>2</v>
      </c>
      <c r="B11" s="8">
        <f>B3/B$6*100</f>
        <v>34.519357238744661</v>
      </c>
      <c r="C11" s="8">
        <f t="shared" ref="C11" si="87">C3/C$6*100</f>
        <v>32.123039776125331</v>
      </c>
      <c r="D11" s="8">
        <f t="shared" ref="D11:O11" si="88">D3/D$6*100</f>
        <v>31.1313826075042</v>
      </c>
      <c r="E11" s="8">
        <f t="shared" si="88"/>
        <v>29.935459361352066</v>
      </c>
      <c r="F11" s="8">
        <f t="shared" si="88"/>
        <v>32.192882258092617</v>
      </c>
      <c r="G11" s="8">
        <f t="shared" si="88"/>
        <v>32.232109359832201</v>
      </c>
      <c r="H11" s="8">
        <f t="shared" si="88"/>
        <v>32.199245526558443</v>
      </c>
      <c r="I11" s="8">
        <f t="shared" si="88"/>
        <v>33.955015721623916</v>
      </c>
      <c r="J11" s="8">
        <f t="shared" si="88"/>
        <v>31.916329605148171</v>
      </c>
      <c r="K11" s="8">
        <f t="shared" si="88"/>
        <v>34.039518803015433</v>
      </c>
      <c r="L11" s="8">
        <f t="shared" si="88"/>
        <v>33.043350514924356</v>
      </c>
      <c r="M11" s="8">
        <f t="shared" si="88"/>
        <v>32.067159780788785</v>
      </c>
      <c r="N11" s="8">
        <f t="shared" si="88"/>
        <v>33.196221127597063</v>
      </c>
      <c r="O11" s="8">
        <f t="shared" si="88"/>
        <v>33.616853298061038</v>
      </c>
      <c r="P11" s="8">
        <f t="shared" ref="P11:P13" si="89">AVERAGE(B11:O11)</f>
        <v>32.583423212812022</v>
      </c>
      <c r="Q11" s="13">
        <f t="shared" ref="Q11:Q13" si="90">MIN(B11:O11)</f>
        <v>29.935459361352066</v>
      </c>
      <c r="R11" s="8">
        <f t="shared" ref="R11:R13" si="91">MAX(B11:O11)</f>
        <v>34.519357238744661</v>
      </c>
      <c r="S11" s="13">
        <f t="shared" ref="S11:S13" si="92">STDEV(B11:O11)</f>
        <v>1.2363568825764639</v>
      </c>
      <c r="T11" s="25">
        <v>31.818181818181817</v>
      </c>
      <c r="U11" s="13">
        <f t="shared" ref="U11:U13" si="93">T11-P11</f>
        <v>-0.76524139463020546</v>
      </c>
      <c r="V11" s="10">
        <v>2</v>
      </c>
      <c r="W11" s="13">
        <f t="shared" ref="W11:W13" si="94">AVERAGE(C11,E11:I11,K11,M11)</f>
        <v>32.343053823423602</v>
      </c>
      <c r="X11" s="8">
        <f t="shared" ref="X11:X13" si="95">MIN(C11,E11:I11,K11,M11)</f>
        <v>29.935459361352066</v>
      </c>
      <c r="Y11" s="8">
        <f t="shared" ref="Y11:Y13" si="96">MAX(C11,E11:I11,K11,M11)</f>
        <v>34.039518803015433</v>
      </c>
      <c r="Z11" s="13">
        <f t="shared" ref="Z11:Z13" si="97">STDEV(C11,E11:I11,K11,M11)</f>
        <v>1.2791174627777737</v>
      </c>
      <c r="AA11" s="27" t="s">
        <v>9</v>
      </c>
      <c r="AB11" s="4">
        <f t="shared" ref="AB11:AO11" si="98">AB79-AB78</f>
        <v>25.047913832000006</v>
      </c>
      <c r="AC11" s="4">
        <f t="shared" si="98"/>
        <v>23.656598638999995</v>
      </c>
      <c r="AD11" s="4">
        <f t="shared" si="98"/>
        <v>24.311292516999998</v>
      </c>
      <c r="AE11" s="4">
        <f t="shared" si="98"/>
        <v>23.565260770999998</v>
      </c>
      <c r="AF11" s="4">
        <f t="shared" si="98"/>
        <v>19.451065760000006</v>
      </c>
      <c r="AG11" s="4">
        <f t="shared" si="98"/>
        <v>22.986303854999989</v>
      </c>
      <c r="AH11" s="4">
        <f t="shared" si="98"/>
        <v>25.018049887000004</v>
      </c>
      <c r="AI11" s="4">
        <f t="shared" si="98"/>
        <v>26.80453514700001</v>
      </c>
      <c r="AJ11" s="4">
        <f t="shared" si="98"/>
        <v>23.075555555000008</v>
      </c>
      <c r="AK11" s="4">
        <f t="shared" si="98"/>
        <v>15.753696145000006</v>
      </c>
      <c r="AL11" s="4">
        <f t="shared" si="98"/>
        <v>15.43836734700001</v>
      </c>
      <c r="AM11" s="4">
        <f t="shared" si="98"/>
        <v>20.835238095000008</v>
      </c>
      <c r="AN11" s="4">
        <f t="shared" si="98"/>
        <v>17.774875284000004</v>
      </c>
      <c r="AO11" s="4">
        <f t="shared" si="98"/>
        <v>18.801269841000007</v>
      </c>
      <c r="AP11" s="23">
        <f t="shared" si="42"/>
        <v>21.608573048214289</v>
      </c>
      <c r="AQ11" s="23">
        <f t="shared" si="43"/>
        <v>15.43836734700001</v>
      </c>
      <c r="AR11" s="23">
        <f t="shared" si="44"/>
        <v>26.80453514700001</v>
      </c>
      <c r="AS11" s="13">
        <f t="shared" si="45"/>
        <v>16.735609863493988</v>
      </c>
      <c r="AT11" s="23">
        <f t="shared" si="46"/>
        <v>22.258843537375</v>
      </c>
      <c r="AU11" s="4">
        <f t="shared" si="47"/>
        <v>15.753696145000006</v>
      </c>
      <c r="AV11" s="4">
        <f t="shared" si="48"/>
        <v>26.80453514700001</v>
      </c>
      <c r="AW11" s="13">
        <f t="shared" si="49"/>
        <v>15.626910808567796</v>
      </c>
      <c r="AX11" s="23"/>
    </row>
    <row r="12" spans="1:62" x14ac:dyDescent="0.35">
      <c r="A12" s="10">
        <v>3</v>
      </c>
      <c r="B12" s="8">
        <f>B4/B$6*100</f>
        <v>42.372143275732448</v>
      </c>
      <c r="C12" s="8">
        <f t="shared" ref="C12" si="99">C4/C$6*100</f>
        <v>48.124109866085057</v>
      </c>
      <c r="D12" s="8">
        <f t="shared" ref="D12:O12" si="100">D4/D$6*100</f>
        <v>44.10622481280889</v>
      </c>
      <c r="E12" s="8">
        <f t="shared" si="100"/>
        <v>46.187393496930241</v>
      </c>
      <c r="F12" s="8">
        <f t="shared" si="100"/>
        <v>44.414097274972278</v>
      </c>
      <c r="G12" s="8">
        <f t="shared" si="100"/>
        <v>43.711829267487452</v>
      </c>
      <c r="H12" s="8">
        <f t="shared" si="100"/>
        <v>43.026694115788764</v>
      </c>
      <c r="I12" s="8">
        <f t="shared" si="100"/>
        <v>42.774468317738126</v>
      </c>
      <c r="J12" s="8">
        <f t="shared" si="100"/>
        <v>43.339021145986521</v>
      </c>
      <c r="K12" s="8">
        <f t="shared" si="100"/>
        <v>42.305045316723117</v>
      </c>
      <c r="L12" s="8">
        <f t="shared" si="100"/>
        <v>42.284268497035683</v>
      </c>
      <c r="M12" s="8">
        <f t="shared" si="100"/>
        <v>44.648347184414668</v>
      </c>
      <c r="N12" s="8">
        <f t="shared" si="100"/>
        <v>42.338756835015978</v>
      </c>
      <c r="O12" s="8">
        <f t="shared" si="100"/>
        <v>43.366910806149491</v>
      </c>
      <c r="P12" s="8">
        <f t="shared" si="89"/>
        <v>43.785665015204906</v>
      </c>
      <c r="Q12" s="13">
        <f t="shared" si="90"/>
        <v>42.284268497035683</v>
      </c>
      <c r="R12" s="8">
        <f t="shared" si="91"/>
        <v>48.124109866085057</v>
      </c>
      <c r="S12" s="13">
        <f t="shared" si="92"/>
        <v>1.6721514460886098</v>
      </c>
      <c r="T12" s="25">
        <v>46.212121212121211</v>
      </c>
      <c r="U12" s="13">
        <f t="shared" si="93"/>
        <v>2.4264561969163054</v>
      </c>
      <c r="V12" s="10">
        <v>3</v>
      </c>
      <c r="W12" s="13">
        <f t="shared" si="94"/>
        <v>44.398998105017462</v>
      </c>
      <c r="X12" s="8">
        <f t="shared" si="95"/>
        <v>42.305045316723117</v>
      </c>
      <c r="Y12" s="8">
        <f t="shared" si="96"/>
        <v>48.124109866085057</v>
      </c>
      <c r="Z12" s="13">
        <f t="shared" si="97"/>
        <v>1.9462921971965561</v>
      </c>
      <c r="AA12" s="27" t="s">
        <v>11</v>
      </c>
      <c r="AB12" s="4">
        <f t="shared" ref="AB12:AO12" si="101">AB80-AB79</f>
        <v>7.2158730159999891</v>
      </c>
      <c r="AC12" s="4">
        <f t="shared" si="101"/>
        <v>5.8447165540000015</v>
      </c>
      <c r="AD12" s="4">
        <f t="shared" si="101"/>
        <v>6.7990929709999932</v>
      </c>
      <c r="AE12" s="4">
        <f t="shared" si="101"/>
        <v>7.2597278909999972</v>
      </c>
      <c r="AF12" s="4">
        <f t="shared" si="101"/>
        <v>5.457097504999993</v>
      </c>
      <c r="AG12" s="4">
        <f t="shared" si="101"/>
        <v>6.5516099780000019</v>
      </c>
      <c r="AH12" s="4">
        <f t="shared" si="101"/>
        <v>7.915102040999983</v>
      </c>
      <c r="AI12" s="4">
        <f t="shared" si="101"/>
        <v>7.2856235829999889</v>
      </c>
      <c r="AJ12" s="4">
        <f t="shared" si="101"/>
        <v>7.0929705220000017</v>
      </c>
      <c r="AK12" s="4">
        <f t="shared" si="101"/>
        <v>5.5252607709999921</v>
      </c>
      <c r="AL12" s="4">
        <f t="shared" si="101"/>
        <v>5.1632653059999996</v>
      </c>
      <c r="AM12" s="4">
        <f t="shared" si="101"/>
        <v>5.0724943310000015</v>
      </c>
      <c r="AN12" s="4">
        <f t="shared" si="101"/>
        <v>6.381133786999996</v>
      </c>
      <c r="AO12" s="4">
        <f t="shared" si="101"/>
        <v>6.0168707480000023</v>
      </c>
      <c r="AP12" s="23">
        <f t="shared" si="42"/>
        <v>6.3986313574285676</v>
      </c>
      <c r="AQ12" s="23">
        <f t="shared" si="43"/>
        <v>5.0724943310000015</v>
      </c>
      <c r="AR12" s="23">
        <f t="shared" si="44"/>
        <v>7.915102040999983</v>
      </c>
      <c r="AS12" s="13">
        <f t="shared" si="45"/>
        <v>14.077917192389656</v>
      </c>
      <c r="AT12" s="23">
        <f t="shared" si="46"/>
        <v>6.3639540817499949</v>
      </c>
      <c r="AU12" s="4">
        <f t="shared" si="47"/>
        <v>5.0724943310000015</v>
      </c>
      <c r="AV12" s="4">
        <f t="shared" si="48"/>
        <v>7.915102040999983</v>
      </c>
      <c r="AW12" s="13">
        <f t="shared" si="49"/>
        <v>16.326094750747654</v>
      </c>
      <c r="AX12" s="23"/>
    </row>
    <row r="13" spans="1:62" x14ac:dyDescent="0.35">
      <c r="A13" s="10">
        <v>4</v>
      </c>
      <c r="B13" s="8">
        <f>B5/B$6*100</f>
        <v>11.640204745688203</v>
      </c>
      <c r="C13" s="8">
        <f t="shared" ref="C13" si="102">C5/C$6*100</f>
        <v>11.884087298407524</v>
      </c>
      <c r="D13" s="8">
        <f t="shared" ref="D13:O13" si="103">D5/D$6*100</f>
        <v>12.523882696706274</v>
      </c>
      <c r="E13" s="8">
        <f t="shared" si="103"/>
        <v>12.959317198833844</v>
      </c>
      <c r="F13" s="8">
        <f t="shared" si="103"/>
        <v>12.202556858208066</v>
      </c>
      <c r="G13" s="8">
        <f t="shared" si="103"/>
        <v>13.136671797918892</v>
      </c>
      <c r="H13" s="8">
        <f t="shared" si="103"/>
        <v>13.292542668889078</v>
      </c>
      <c r="I13" s="8">
        <f t="shared" si="103"/>
        <v>12.429739666496117</v>
      </c>
      <c r="J13" s="8">
        <f t="shared" si="103"/>
        <v>13.479197897728634</v>
      </c>
      <c r="K13" s="8">
        <f t="shared" si="103"/>
        <v>12.089728192100587</v>
      </c>
      <c r="L13" s="8">
        <f t="shared" si="103"/>
        <v>13.005627016695007</v>
      </c>
      <c r="M13" s="8">
        <f t="shared" si="103"/>
        <v>12.250490907303559</v>
      </c>
      <c r="N13" s="8">
        <f t="shared" si="103"/>
        <v>12.950753686562569</v>
      </c>
      <c r="O13" s="8">
        <f t="shared" si="103"/>
        <v>12.156332624234427</v>
      </c>
      <c r="P13" s="8">
        <f t="shared" si="89"/>
        <v>12.571509518269485</v>
      </c>
      <c r="Q13" s="13">
        <f t="shared" si="90"/>
        <v>11.640204745688203</v>
      </c>
      <c r="R13" s="8">
        <f t="shared" si="91"/>
        <v>13.479197897728634</v>
      </c>
      <c r="S13" s="13">
        <f t="shared" si="92"/>
        <v>0.56512648998660786</v>
      </c>
      <c r="T13" s="25">
        <v>11.363636363636363</v>
      </c>
      <c r="U13" s="13">
        <f t="shared" si="93"/>
        <v>-1.2078731546331216</v>
      </c>
      <c r="V13" s="10">
        <v>4</v>
      </c>
      <c r="W13" s="13">
        <f t="shared" si="94"/>
        <v>12.530641823519707</v>
      </c>
      <c r="X13" s="8">
        <f t="shared" si="95"/>
        <v>11.884087298407524</v>
      </c>
      <c r="Y13" s="8">
        <f t="shared" si="96"/>
        <v>13.292542668889078</v>
      </c>
      <c r="Z13" s="13">
        <f t="shared" si="97"/>
        <v>0.52648035038249086</v>
      </c>
      <c r="AA13" s="27" t="s">
        <v>12</v>
      </c>
      <c r="AB13" s="4">
        <f t="shared" ref="AB13:AO13" si="104">AB81-AB80</f>
        <v>4.6444444440000154</v>
      </c>
      <c r="AC13" s="4">
        <f t="shared" si="104"/>
        <v>4.2837188200000043</v>
      </c>
      <c r="AD13" s="4">
        <f t="shared" si="104"/>
        <v>4.0700226760000078</v>
      </c>
      <c r="AE13" s="4">
        <f t="shared" si="104"/>
        <v>4.3836734700000051</v>
      </c>
      <c r="AF13" s="4">
        <f t="shared" si="104"/>
        <v>3.9836734699999994</v>
      </c>
      <c r="AG13" s="4">
        <f t="shared" si="104"/>
        <v>4.9063038550000044</v>
      </c>
      <c r="AH13" s="4">
        <f t="shared" si="104"/>
        <v>5.5045804990000136</v>
      </c>
      <c r="AI13" s="4">
        <f t="shared" si="104"/>
        <v>5.3347845800000187</v>
      </c>
      <c r="AJ13" s="4">
        <f t="shared" si="104"/>
        <v>5.4175056690000076</v>
      </c>
      <c r="AK13" s="4">
        <f t="shared" si="104"/>
        <v>3.6461678000000006</v>
      </c>
      <c r="AL13" s="4">
        <f t="shared" si="104"/>
        <v>3.5959183679999995</v>
      </c>
      <c r="AM13" s="4">
        <f t="shared" si="104"/>
        <v>4.0935374150000001</v>
      </c>
      <c r="AN13" s="4">
        <f t="shared" si="104"/>
        <v>4.3755102040000082</v>
      </c>
      <c r="AO13" s="4">
        <f t="shared" si="104"/>
        <v>3.8399999999999892</v>
      </c>
      <c r="AP13" s="23">
        <f t="shared" si="42"/>
        <v>4.4342743764285766</v>
      </c>
      <c r="AQ13" s="23">
        <f t="shared" si="43"/>
        <v>3.5959183679999995</v>
      </c>
      <c r="AR13" s="23">
        <f t="shared" si="44"/>
        <v>5.5045804990000136</v>
      </c>
      <c r="AS13" s="13">
        <f t="shared" si="45"/>
        <v>14.464189113152267</v>
      </c>
      <c r="AT13" s="23">
        <f t="shared" si="46"/>
        <v>4.5170549886250058</v>
      </c>
      <c r="AU13" s="4">
        <f t="shared" si="47"/>
        <v>3.6461678000000006</v>
      </c>
      <c r="AV13" s="4">
        <f t="shared" si="48"/>
        <v>5.5045804990000136</v>
      </c>
      <c r="AW13" s="13">
        <f t="shared" si="49"/>
        <v>14.708592244938441</v>
      </c>
      <c r="AX13" s="23"/>
    </row>
    <row r="14" spans="1:62" x14ac:dyDescent="0.35">
      <c r="A14" s="10"/>
      <c r="B14" s="5">
        <f>SUM(B10:B13)</f>
        <v>100</v>
      </c>
      <c r="C14" s="5">
        <f t="shared" ref="C14:P14" si="105">SUM(C10:C13)</f>
        <v>100.00000000000001</v>
      </c>
      <c r="D14" s="5">
        <f t="shared" ref="D14:O14" si="106">SUM(D10:D13)</f>
        <v>100</v>
      </c>
      <c r="E14" s="5">
        <f t="shared" si="106"/>
        <v>100</v>
      </c>
      <c r="F14" s="5">
        <f t="shared" si="106"/>
        <v>100</v>
      </c>
      <c r="G14" s="5">
        <f t="shared" si="106"/>
        <v>100</v>
      </c>
      <c r="H14" s="5">
        <f t="shared" si="106"/>
        <v>100</v>
      </c>
      <c r="I14" s="5">
        <f t="shared" si="106"/>
        <v>100.00000000000001</v>
      </c>
      <c r="J14" s="5">
        <f t="shared" si="106"/>
        <v>100.00000000000001</v>
      </c>
      <c r="K14" s="5">
        <f t="shared" si="106"/>
        <v>100</v>
      </c>
      <c r="L14" s="5">
        <f t="shared" si="106"/>
        <v>100</v>
      </c>
      <c r="M14" s="5">
        <f t="shared" si="106"/>
        <v>100</v>
      </c>
      <c r="N14" s="5">
        <f t="shared" si="106"/>
        <v>100</v>
      </c>
      <c r="O14" s="5">
        <f t="shared" si="106"/>
        <v>99.999999999999986</v>
      </c>
      <c r="P14" s="5">
        <f t="shared" si="105"/>
        <v>99.999999999999986</v>
      </c>
      <c r="R14" s="5"/>
      <c r="S14" s="13"/>
      <c r="T14" s="22">
        <v>99.999999999999986</v>
      </c>
      <c r="U14" s="13"/>
      <c r="V14" s="13"/>
      <c r="W14" s="5"/>
      <c r="X14" s="13"/>
      <c r="Y14" s="13"/>
      <c r="AA14" s="27" t="s">
        <v>13</v>
      </c>
      <c r="AB14" s="4">
        <f t="shared" ref="AB14:AO14" si="107">AB82-AB81</f>
        <v>6.5721315199999992</v>
      </c>
      <c r="AC14" s="4">
        <f t="shared" si="107"/>
        <v>5.5857369619999986</v>
      </c>
      <c r="AD14" s="4">
        <f t="shared" si="107"/>
        <v>5.8971428570000057</v>
      </c>
      <c r="AE14" s="4">
        <f t="shared" si="107"/>
        <v>6.0550793649999832</v>
      </c>
      <c r="AF14" s="4">
        <f t="shared" si="107"/>
        <v>4.1732426300000043</v>
      </c>
      <c r="AG14" s="4">
        <f t="shared" si="107"/>
        <v>6.621473922000007</v>
      </c>
      <c r="AH14" s="4">
        <f t="shared" si="107"/>
        <v>7.5464852599999972</v>
      </c>
      <c r="AI14" s="4">
        <f t="shared" si="107"/>
        <v>7.1646031749999963</v>
      </c>
      <c r="AJ14" s="4">
        <f t="shared" si="107"/>
        <v>7.4567120179999904</v>
      </c>
      <c r="AK14" s="4">
        <f t="shared" si="107"/>
        <v>4.9417006810000004</v>
      </c>
      <c r="AL14" s="4">
        <f t="shared" si="107"/>
        <v>6.2164625849999879</v>
      </c>
      <c r="AM14" s="4">
        <f t="shared" si="107"/>
        <v>6.4590249439999923</v>
      </c>
      <c r="AN14" s="4">
        <f t="shared" si="107"/>
        <v>5.6153287979999931</v>
      </c>
      <c r="AO14" s="4">
        <f t="shared" si="107"/>
        <v>5.6732879819999908</v>
      </c>
      <c r="AP14" s="23">
        <f t="shared" si="42"/>
        <v>6.1413151927857106</v>
      </c>
      <c r="AQ14" s="23">
        <f t="shared" si="43"/>
        <v>4.1732426300000043</v>
      </c>
      <c r="AR14" s="23">
        <f t="shared" si="44"/>
        <v>7.5464852599999972</v>
      </c>
      <c r="AS14" s="13">
        <f t="shared" si="45"/>
        <v>15.287268740309182</v>
      </c>
      <c r="AT14" s="23">
        <f t="shared" si="46"/>
        <v>6.0684183673749974</v>
      </c>
      <c r="AU14" s="4">
        <f t="shared" si="47"/>
        <v>4.1732426300000043</v>
      </c>
      <c r="AV14" s="4">
        <f t="shared" si="48"/>
        <v>7.5464852599999972</v>
      </c>
      <c r="AW14" s="13">
        <f t="shared" si="49"/>
        <v>18.621819743055372</v>
      </c>
      <c r="AX14" s="23"/>
    </row>
    <row r="15" spans="1:62" x14ac:dyDescent="0.35">
      <c r="A15" s="3"/>
      <c r="B15" s="5"/>
      <c r="P15" s="14"/>
      <c r="Q15" s="21"/>
      <c r="R15" s="21"/>
      <c r="S15" s="13"/>
      <c r="T15" s="13"/>
      <c r="U15" s="13"/>
      <c r="V15" s="13"/>
      <c r="W15" s="13"/>
      <c r="X15" s="13"/>
      <c r="Y15" s="13"/>
      <c r="AA15" s="16" t="s">
        <v>29</v>
      </c>
      <c r="AB15" s="4">
        <f t="shared" ref="AB15:AC15" si="108">SUM(AB2:AB14)</f>
        <v>158.35158730200001</v>
      </c>
      <c r="AC15" s="4">
        <f t="shared" si="108"/>
        <v>132.22868480699998</v>
      </c>
      <c r="AD15" s="4">
        <f t="shared" ref="AD15:AO15" si="109">SUM(AD2:AD14)</f>
        <v>133.87428571499998</v>
      </c>
      <c r="AE15" s="4">
        <f t="shared" si="109"/>
        <v>136.56954648499999</v>
      </c>
      <c r="AF15" s="4">
        <f t="shared" si="109"/>
        <v>111.566893424</v>
      </c>
      <c r="AG15" s="4">
        <f t="shared" si="109"/>
        <v>137.625328798</v>
      </c>
      <c r="AH15" s="4">
        <f t="shared" si="109"/>
        <v>157.72879818600001</v>
      </c>
      <c r="AI15" s="4">
        <f t="shared" si="109"/>
        <v>159.17478457999999</v>
      </c>
      <c r="AJ15" s="4">
        <f t="shared" si="109"/>
        <v>148.13335600900001</v>
      </c>
      <c r="AK15" s="4">
        <f t="shared" si="109"/>
        <v>116.736530613</v>
      </c>
      <c r="AL15" s="4">
        <f t="shared" si="109"/>
        <v>115.147437642</v>
      </c>
      <c r="AM15" s="4">
        <f t="shared" si="109"/>
        <v>127.546371882</v>
      </c>
      <c r="AN15" s="4">
        <f t="shared" si="109"/>
        <v>126.417142857</v>
      </c>
      <c r="AO15" s="4">
        <f t="shared" si="109"/>
        <v>127.75365079299999</v>
      </c>
      <c r="AP15" s="23">
        <f t="shared" si="42"/>
        <v>134.91817136378569</v>
      </c>
      <c r="AQ15" s="23">
        <f t="shared" si="43"/>
        <v>111.566893424</v>
      </c>
      <c r="AR15" s="23">
        <f t="shared" si="44"/>
        <v>159.17478457999999</v>
      </c>
      <c r="AS15" s="13">
        <f t="shared" si="45"/>
        <v>11.801046724587447</v>
      </c>
      <c r="AT15" s="23">
        <f t="shared" si="46"/>
        <v>134.89711734687498</v>
      </c>
      <c r="AU15" s="4">
        <f t="shared" si="47"/>
        <v>111.566893424</v>
      </c>
      <c r="AV15" s="4">
        <f t="shared" si="48"/>
        <v>159.17478457999999</v>
      </c>
      <c r="AW15" s="13">
        <f t="shared" si="49"/>
        <v>12.705157613932236</v>
      </c>
      <c r="AX15" s="24"/>
    </row>
    <row r="16" spans="1:62" x14ac:dyDescent="0.35">
      <c r="A16" s="30" t="s">
        <v>43</v>
      </c>
      <c r="B16" s="12" t="s">
        <v>14</v>
      </c>
      <c r="C16" s="12" t="s">
        <v>15</v>
      </c>
      <c r="D16" s="12" t="s">
        <v>16</v>
      </c>
      <c r="E16" s="12" t="s">
        <v>17</v>
      </c>
      <c r="F16" s="12" t="s">
        <v>18</v>
      </c>
      <c r="G16" s="12" t="s">
        <v>19</v>
      </c>
      <c r="H16" s="12" t="s">
        <v>20</v>
      </c>
      <c r="I16" s="12" t="s">
        <v>21</v>
      </c>
      <c r="J16" s="12" t="s">
        <v>22</v>
      </c>
      <c r="K16" s="12" t="s">
        <v>23</v>
      </c>
      <c r="L16" s="22" t="s">
        <v>24</v>
      </c>
      <c r="M16" s="22" t="s">
        <v>25</v>
      </c>
      <c r="N16" s="22" t="s">
        <v>26</v>
      </c>
      <c r="O16" s="22" t="s">
        <v>27</v>
      </c>
      <c r="P16" s="2" t="s">
        <v>32</v>
      </c>
      <c r="Q16" s="2" t="s">
        <v>33</v>
      </c>
      <c r="R16" s="2" t="s">
        <v>34</v>
      </c>
      <c r="S16" s="2" t="s">
        <v>48</v>
      </c>
      <c r="T16" s="2"/>
      <c r="U16" s="2"/>
      <c r="V16" s="10" t="s">
        <v>28</v>
      </c>
      <c r="W16" s="2" t="s">
        <v>36</v>
      </c>
      <c r="X16" s="2" t="s">
        <v>37</v>
      </c>
      <c r="Y16" s="2" t="s">
        <v>38</v>
      </c>
      <c r="Z16" s="10" t="s">
        <v>49</v>
      </c>
      <c r="AA16" s="16"/>
      <c r="AB16" s="12">
        <f t="shared" ref="AB16:AP16" si="110">AB15/86400</f>
        <v>1.8327730011805557E-3</v>
      </c>
      <c r="AC16" s="12">
        <f t="shared" si="110"/>
        <v>1.5304245926736108E-3</v>
      </c>
      <c r="AD16" s="12">
        <f t="shared" ref="AD16:AO16" si="111">AD15/86400</f>
        <v>1.5494708994791666E-3</v>
      </c>
      <c r="AE16" s="12">
        <f t="shared" si="111"/>
        <v>1.5806660472800925E-3</v>
      </c>
      <c r="AF16" s="12">
        <f t="shared" si="111"/>
        <v>1.2912834887037036E-3</v>
      </c>
      <c r="AG16" s="12">
        <f t="shared" si="111"/>
        <v>1.5928857499768519E-3</v>
      </c>
      <c r="AH16" s="12">
        <f t="shared" si="111"/>
        <v>1.8255647938194444E-3</v>
      </c>
      <c r="AI16" s="12">
        <f t="shared" si="111"/>
        <v>1.8423007474537036E-3</v>
      </c>
      <c r="AJ16" s="12">
        <f t="shared" si="111"/>
        <v>1.7145064352893521E-3</v>
      </c>
      <c r="AK16" s="12">
        <f t="shared" si="111"/>
        <v>1.3511172524652778E-3</v>
      </c>
      <c r="AL16" s="12">
        <f t="shared" si="111"/>
        <v>1.3327249727083333E-3</v>
      </c>
      <c r="AM16" s="12">
        <f t="shared" si="111"/>
        <v>1.4762311560416667E-3</v>
      </c>
      <c r="AN16" s="12">
        <f t="shared" si="111"/>
        <v>1.4631613756597222E-3</v>
      </c>
      <c r="AO16" s="12">
        <f t="shared" si="111"/>
        <v>1.4786302175115739E-3</v>
      </c>
      <c r="AP16" s="12">
        <f t="shared" si="110"/>
        <v>1.561552909303075E-3</v>
      </c>
      <c r="AQ16" s="4"/>
      <c r="AR16" s="4"/>
      <c r="AS16" s="15"/>
      <c r="AT16" s="15"/>
      <c r="AU16" s="15"/>
      <c r="AV16" s="15"/>
      <c r="AW16" s="15"/>
      <c r="AX16" s="15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</row>
    <row r="17" spans="1:62" x14ac:dyDescent="0.35">
      <c r="A17" s="10">
        <v>1</v>
      </c>
      <c r="B17" s="9">
        <f>B2/86400</f>
        <v>2.1018780968749996E-4</v>
      </c>
      <c r="C17" s="9">
        <f t="shared" ref="C17" si="112">C2/86400</f>
        <v>1.2042548500000001E-4</v>
      </c>
      <c r="D17" s="9">
        <f t="shared" ref="D17:O17" si="113">D2/86400</f>
        <v>1.8963214916666667E-4</v>
      </c>
      <c r="E17" s="9">
        <f t="shared" si="113"/>
        <v>1.7257443100694445E-4</v>
      </c>
      <c r="F17" s="9">
        <f t="shared" si="113"/>
        <v>1.4450060888888887E-4</v>
      </c>
      <c r="G17" s="9">
        <f t="shared" si="113"/>
        <v>1.7393340052083333E-4</v>
      </c>
      <c r="H17" s="9">
        <f t="shared" si="113"/>
        <v>2.0960254472222225E-4</v>
      </c>
      <c r="I17" s="9">
        <f t="shared" si="113"/>
        <v>1.9971970269675924E-4</v>
      </c>
      <c r="J17" s="9">
        <f t="shared" si="113"/>
        <v>1.9314688837962965E-4</v>
      </c>
      <c r="K17" s="9">
        <f t="shared" si="113"/>
        <v>1.5626627194444446E-4</v>
      </c>
      <c r="L17" s="9">
        <f t="shared" si="113"/>
        <v>1.5548574368055558E-4</v>
      </c>
      <c r="M17" s="9">
        <f t="shared" si="113"/>
        <v>1.6288737716435188E-4</v>
      </c>
      <c r="N17" s="9">
        <f t="shared" si="113"/>
        <v>1.6847232719907406E-4</v>
      </c>
      <c r="O17" s="9">
        <f t="shared" si="113"/>
        <v>1.6057781136574075E-4</v>
      </c>
      <c r="P17" s="29">
        <f>P2/86400</f>
        <v>1.726723251016865E-4</v>
      </c>
      <c r="Q17" s="29">
        <f t="shared" ref="Q17:R17" si="114">Q2/86400</f>
        <v>1.2042548500000001E-4</v>
      </c>
      <c r="R17" s="29">
        <f t="shared" si="114"/>
        <v>2.1018780968749996E-4</v>
      </c>
      <c r="S17" s="13">
        <f>S2</f>
        <v>14.859797507548391</v>
      </c>
      <c r="T17" s="31"/>
      <c r="U17" s="31"/>
      <c r="V17" s="10">
        <v>1</v>
      </c>
      <c r="W17" s="29">
        <f>W2/86400</f>
        <v>1.6748872774305555E-4</v>
      </c>
      <c r="X17" s="29">
        <f t="shared" ref="X17:Y17" si="115">X2/86400</f>
        <v>1.2042548500000001E-4</v>
      </c>
      <c r="Y17" s="29">
        <f t="shared" si="115"/>
        <v>2.0960254472222225E-4</v>
      </c>
      <c r="Z17" s="13">
        <f>Z2</f>
        <v>17.142160879952939</v>
      </c>
      <c r="AA17" s="16"/>
      <c r="AB17" s="16"/>
      <c r="AP17" s="14">
        <f>SUM(AP2:AP8)</f>
        <v>58.89644152892857</v>
      </c>
      <c r="AQ17" s="4"/>
      <c r="AR17" s="4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</row>
    <row r="18" spans="1:62" x14ac:dyDescent="0.35">
      <c r="A18" s="10">
        <v>2</v>
      </c>
      <c r="B18" s="9">
        <f>B3/86400</f>
        <v>6.3266145965277783E-4</v>
      </c>
      <c r="C18" s="9">
        <f t="shared" ref="C18" si="116">C3/86400</f>
        <v>4.9161890064814816E-4</v>
      </c>
      <c r="D18" s="9">
        <f t="shared" ref="D18:P18" si="117">D3/86400</f>
        <v>4.8237171410879623E-4</v>
      </c>
      <c r="E18" s="9">
        <f t="shared" si="117"/>
        <v>4.7317964222222218E-4</v>
      </c>
      <c r="F18" s="9">
        <f t="shared" si="117"/>
        <v>4.1570137313657408E-4</v>
      </c>
      <c r="G18" s="9">
        <f t="shared" si="117"/>
        <v>5.1342067690972218E-4</v>
      </c>
      <c r="H18" s="9">
        <f t="shared" si="117"/>
        <v>5.8781809020833336E-4</v>
      </c>
      <c r="I18" s="9">
        <f t="shared" si="117"/>
        <v>6.2555350843749994E-4</v>
      </c>
      <c r="J18" s="9">
        <f t="shared" si="117"/>
        <v>5.4720752498842585E-4</v>
      </c>
      <c r="K18" s="9">
        <f t="shared" si="117"/>
        <v>4.5991381120370376E-4</v>
      </c>
      <c r="L18" s="9">
        <f t="shared" si="117"/>
        <v>4.4037698413194442E-4</v>
      </c>
      <c r="M18" s="9">
        <f t="shared" si="117"/>
        <v>4.7338540354166666E-4</v>
      </c>
      <c r="N18" s="9">
        <f t="shared" si="117"/>
        <v>4.8571428571759259E-4</v>
      </c>
      <c r="O18" s="9">
        <f t="shared" si="117"/>
        <v>4.9706895104166668E-4</v>
      </c>
      <c r="P18" s="29">
        <f t="shared" si="117"/>
        <v>5.0899945185350524E-4</v>
      </c>
      <c r="Q18" s="29">
        <f t="shared" ref="Q18:R18" si="118">Q3/86400</f>
        <v>4.1570137313657408E-4</v>
      </c>
      <c r="R18" s="29">
        <f t="shared" si="118"/>
        <v>6.3266145965277783E-4</v>
      </c>
      <c r="S18" s="13">
        <f t="shared" ref="S18:S21" si="119">S3</f>
        <v>12.967871235784202</v>
      </c>
      <c r="T18" s="31"/>
      <c r="U18" s="31"/>
      <c r="V18" s="10">
        <v>2</v>
      </c>
      <c r="W18" s="29">
        <f t="shared" ref="W18:Y21" si="120">W3/86400</f>
        <v>5.0507392578848383E-4</v>
      </c>
      <c r="X18" s="29">
        <f t="shared" si="120"/>
        <v>4.1570137313657408E-4</v>
      </c>
      <c r="Y18" s="29">
        <f t="shared" si="120"/>
        <v>6.2555350843749994E-4</v>
      </c>
      <c r="Z18" s="13">
        <f t="shared" ref="Z18:Z21" si="121">Z3</f>
        <v>13.729637877392701</v>
      </c>
      <c r="AQ18" s="22"/>
      <c r="AR18" s="22"/>
      <c r="AS18" s="9"/>
      <c r="AT18" s="9"/>
      <c r="AU18" s="9"/>
      <c r="AV18" s="9"/>
      <c r="AW18" s="9"/>
      <c r="AX18" s="9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</row>
    <row r="19" spans="1:62" x14ac:dyDescent="0.35">
      <c r="A19" s="10">
        <v>3</v>
      </c>
      <c r="B19" s="9">
        <f>B4/86400</f>
        <v>7.7658520197916667E-4</v>
      </c>
      <c r="C19" s="9">
        <f t="shared" ref="C19" si="122">C4/86400</f>
        <v>7.3650321239583324E-4</v>
      </c>
      <c r="D19" s="9">
        <f t="shared" ref="D19:P19" si="123">D4/86400</f>
        <v>6.8341311833333338E-4</v>
      </c>
      <c r="E19" s="9">
        <f t="shared" si="123"/>
        <v>7.3006844712962971E-4</v>
      </c>
      <c r="F19" s="9">
        <f t="shared" si="123"/>
        <v>5.7351190476851864E-4</v>
      </c>
      <c r="G19" s="9">
        <f t="shared" si="123"/>
        <v>6.9627949945601849E-4</v>
      </c>
      <c r="H19" s="9">
        <f t="shared" si="123"/>
        <v>7.8548017972222221E-4</v>
      </c>
      <c r="I19" s="9">
        <f t="shared" si="123"/>
        <v>7.8803434953703718E-4</v>
      </c>
      <c r="J19" s="9">
        <f t="shared" si="123"/>
        <v>7.4305030653935183E-4</v>
      </c>
      <c r="K19" s="9">
        <f t="shared" si="123"/>
        <v>5.7159076593750002E-4</v>
      </c>
      <c r="L19" s="9">
        <f t="shared" si="123"/>
        <v>5.6353300578703715E-4</v>
      </c>
      <c r="M19" s="9">
        <f t="shared" si="123"/>
        <v>6.5911281179398154E-4</v>
      </c>
      <c r="N19" s="9">
        <f t="shared" si="123"/>
        <v>6.1948433694444447E-4</v>
      </c>
      <c r="O19" s="9">
        <f t="shared" si="123"/>
        <v>6.4123624758101862E-4</v>
      </c>
      <c r="P19" s="29">
        <f t="shared" si="123"/>
        <v>6.8342024199322083E-4</v>
      </c>
      <c r="Q19" s="29">
        <f t="shared" ref="Q19:R19" si="124">Q4/86400</f>
        <v>5.6353300578703715E-4</v>
      </c>
      <c r="R19" s="29">
        <f t="shared" si="124"/>
        <v>7.8803434953703718E-4</v>
      </c>
      <c r="S19" s="13">
        <f t="shared" si="119"/>
        <v>11.773992024950388</v>
      </c>
      <c r="T19" s="31"/>
      <c r="U19" s="31"/>
      <c r="V19" s="10">
        <v>3</v>
      </c>
      <c r="W19" s="29">
        <f t="shared" si="120"/>
        <v>6.9257264634259264E-4</v>
      </c>
      <c r="X19" s="29">
        <f t="shared" si="120"/>
        <v>5.7159076593750002E-4</v>
      </c>
      <c r="Y19" s="29">
        <f t="shared" si="120"/>
        <v>7.8803434953703718E-4</v>
      </c>
      <c r="Z19" s="13">
        <f t="shared" si="121"/>
        <v>12.32767589808407</v>
      </c>
      <c r="AQ19" s="12"/>
      <c r="AR19" s="12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</row>
    <row r="20" spans="1:62" x14ac:dyDescent="0.35">
      <c r="A20" s="10">
        <v>4</v>
      </c>
      <c r="B20" s="9">
        <f>B5/86400</f>
        <v>2.1333852986111116E-4</v>
      </c>
      <c r="C20" s="9">
        <f t="shared" ref="C20" si="125">C5/86400</f>
        <v>1.8187699462962967E-4</v>
      </c>
      <c r="D20" s="9">
        <f t="shared" ref="D20:P20" si="126">D5/86400</f>
        <v>1.9405391787037044E-4</v>
      </c>
      <c r="E20" s="9">
        <f t="shared" si="126"/>
        <v>2.0484352692129614E-4</v>
      </c>
      <c r="F20" s="9">
        <f t="shared" si="126"/>
        <v>1.5756960190972219E-4</v>
      </c>
      <c r="G20" s="9">
        <f t="shared" si="126"/>
        <v>2.0925217309027792E-4</v>
      </c>
      <c r="H20" s="9">
        <f t="shared" si="126"/>
        <v>2.4266397916666659E-4</v>
      </c>
      <c r="I20" s="9">
        <f t="shared" si="126"/>
        <v>2.2899318678240745E-4</v>
      </c>
      <c r="J20" s="9">
        <f t="shared" si="126"/>
        <v>2.3110171538194443E-4</v>
      </c>
      <c r="K20" s="9">
        <f t="shared" si="126"/>
        <v>1.6334640337962956E-4</v>
      </c>
      <c r="L20" s="9">
        <f t="shared" si="126"/>
        <v>1.7332923910879614E-4</v>
      </c>
      <c r="M20" s="9">
        <f t="shared" si="126"/>
        <v>1.808455635416666E-4</v>
      </c>
      <c r="N20" s="9">
        <f t="shared" si="126"/>
        <v>1.8949042579861108E-4</v>
      </c>
      <c r="O20" s="9">
        <f t="shared" si="126"/>
        <v>1.7974720752314796E-4</v>
      </c>
      <c r="P20" s="29">
        <f t="shared" si="126"/>
        <v>1.9646089035466266E-4</v>
      </c>
      <c r="Q20" s="29">
        <f t="shared" ref="Q20:R20" si="127">Q5/86400</f>
        <v>1.5756960190972219E-4</v>
      </c>
      <c r="R20" s="29">
        <f t="shared" si="127"/>
        <v>2.4266397916666659E-4</v>
      </c>
      <c r="S20" s="13">
        <f t="shared" si="119"/>
        <v>13.277962258074036</v>
      </c>
      <c r="T20" s="31"/>
      <c r="U20" s="31"/>
      <c r="V20" s="10">
        <v>4</v>
      </c>
      <c r="W20" s="29">
        <f t="shared" si="120"/>
        <v>1.9617392867766199E-4</v>
      </c>
      <c r="X20" s="29">
        <f t="shared" si="120"/>
        <v>1.5756960190972219E-4</v>
      </c>
      <c r="Y20" s="29">
        <f t="shared" si="120"/>
        <v>2.4266397916666659E-4</v>
      </c>
      <c r="Z20" s="13">
        <f t="shared" si="121"/>
        <v>15.523751685616022</v>
      </c>
      <c r="AA20" s="2" t="s">
        <v>30</v>
      </c>
      <c r="AB20" s="12" t="s">
        <v>14</v>
      </c>
      <c r="AC20" s="12" t="s">
        <v>15</v>
      </c>
      <c r="AD20" s="12" t="s">
        <v>16</v>
      </c>
      <c r="AE20" s="12" t="s">
        <v>17</v>
      </c>
      <c r="AF20" s="12" t="s">
        <v>18</v>
      </c>
      <c r="AG20" s="12" t="s">
        <v>19</v>
      </c>
      <c r="AH20" s="12" t="s">
        <v>20</v>
      </c>
      <c r="AI20" s="12" t="s">
        <v>21</v>
      </c>
      <c r="AJ20" s="12" t="s">
        <v>22</v>
      </c>
      <c r="AK20" s="12" t="s">
        <v>23</v>
      </c>
      <c r="AL20" s="22" t="s">
        <v>24</v>
      </c>
      <c r="AM20" s="22" t="s">
        <v>25</v>
      </c>
      <c r="AN20" s="22" t="s">
        <v>26</v>
      </c>
      <c r="AO20" s="22" t="s">
        <v>27</v>
      </c>
      <c r="AP20" s="10" t="s">
        <v>32</v>
      </c>
      <c r="AQ20" s="2" t="s">
        <v>33</v>
      </c>
      <c r="AR20" s="10" t="s">
        <v>34</v>
      </c>
      <c r="AS20" s="10" t="s">
        <v>41</v>
      </c>
      <c r="AT20" s="10" t="s">
        <v>36</v>
      </c>
      <c r="AU20" s="10" t="s">
        <v>37</v>
      </c>
      <c r="AV20" s="2" t="s">
        <v>38</v>
      </c>
      <c r="AW20" s="10" t="s">
        <v>42</v>
      </c>
      <c r="AX20" s="28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</row>
    <row r="21" spans="1:62" x14ac:dyDescent="0.35">
      <c r="A21" s="10"/>
      <c r="B21" s="12">
        <f>B6/86400</f>
        <v>1.8327730011805557E-3</v>
      </c>
      <c r="C21" s="12">
        <f t="shared" ref="C21" si="128">C6/86400</f>
        <v>1.5304245926736108E-3</v>
      </c>
      <c r="D21" s="12">
        <f t="shared" ref="D21:P21" si="129">D6/86400</f>
        <v>1.5494708994791668E-3</v>
      </c>
      <c r="E21" s="12">
        <f t="shared" si="129"/>
        <v>1.5806660472800925E-3</v>
      </c>
      <c r="F21" s="12">
        <f t="shared" si="129"/>
        <v>1.2912834887037036E-3</v>
      </c>
      <c r="G21" s="12">
        <f t="shared" si="129"/>
        <v>1.5928857499768519E-3</v>
      </c>
      <c r="H21" s="12">
        <f t="shared" si="129"/>
        <v>1.8255647938194444E-3</v>
      </c>
      <c r="I21" s="12">
        <f t="shared" si="129"/>
        <v>1.8423007474537036E-3</v>
      </c>
      <c r="J21" s="12">
        <f t="shared" si="129"/>
        <v>1.7145064352893516E-3</v>
      </c>
      <c r="K21" s="12">
        <f t="shared" si="129"/>
        <v>1.3511172524652778E-3</v>
      </c>
      <c r="L21" s="12">
        <f t="shared" si="129"/>
        <v>1.3327249727083331E-3</v>
      </c>
      <c r="M21" s="12">
        <f t="shared" si="129"/>
        <v>1.4762311560416667E-3</v>
      </c>
      <c r="N21" s="12">
        <f t="shared" si="129"/>
        <v>1.4631613756597222E-3</v>
      </c>
      <c r="O21" s="12">
        <f t="shared" si="129"/>
        <v>1.4786302175115739E-3</v>
      </c>
      <c r="P21" s="29">
        <f t="shared" si="129"/>
        <v>1.561552909303075E-3</v>
      </c>
      <c r="Q21" s="29">
        <f t="shared" ref="Q21:R21" si="130">Q6/86400</f>
        <v>1.2912834887037036E-3</v>
      </c>
      <c r="R21" s="29">
        <f t="shared" si="130"/>
        <v>1.8423007474537036E-3</v>
      </c>
      <c r="S21" s="13">
        <f t="shared" si="119"/>
        <v>11.801046724587398</v>
      </c>
      <c r="T21" s="31"/>
      <c r="U21" s="31"/>
      <c r="V21" s="10">
        <v>5</v>
      </c>
      <c r="W21" s="29">
        <f t="shared" si="120"/>
        <v>1.5613092285517937E-3</v>
      </c>
      <c r="X21" s="29">
        <f t="shared" si="120"/>
        <v>1.2912834887037036E-3</v>
      </c>
      <c r="Y21" s="29">
        <f t="shared" si="120"/>
        <v>1.8423007474537036E-3</v>
      </c>
      <c r="Z21" s="13">
        <f t="shared" si="121"/>
        <v>12.705157613932236</v>
      </c>
      <c r="AA21" s="2" t="s">
        <v>4</v>
      </c>
      <c r="AB21" s="4">
        <f t="shared" ref="AB21:AC21" si="131">AB2/AB$15*100</f>
        <v>4.8633992069258731</v>
      </c>
      <c r="AC21" s="4">
        <f t="shared" si="131"/>
        <v>2.0885962527956705</v>
      </c>
      <c r="AD21" s="4">
        <f t="shared" ref="AD21:AO21" si="132">AD2/AD$15*100</f>
        <v>5.0399603246913953</v>
      </c>
      <c r="AE21" s="4">
        <f t="shared" si="132"/>
        <v>4.6571173769684941</v>
      </c>
      <c r="AF21" s="4">
        <f t="shared" si="132"/>
        <v>4.9163228388504017</v>
      </c>
      <c r="AG21" s="4">
        <f t="shared" si="132"/>
        <v>4.9732118010383743</v>
      </c>
      <c r="AH21" s="4">
        <f t="shared" si="132"/>
        <v>4.5220131574127986</v>
      </c>
      <c r="AI21" s="4">
        <f t="shared" si="132"/>
        <v>4.5780761546044619</v>
      </c>
      <c r="AJ21" s="4">
        <f t="shared" si="132"/>
        <v>4.4017456234528591</v>
      </c>
      <c r="AK21" s="4">
        <f t="shared" si="132"/>
        <v>5.0134409308445322</v>
      </c>
      <c r="AL21" s="4">
        <f t="shared" si="132"/>
        <v>4.7560044288840331</v>
      </c>
      <c r="AM21" s="4">
        <f t="shared" si="132"/>
        <v>4.0807887219366226</v>
      </c>
      <c r="AN21" s="4">
        <f t="shared" si="132"/>
        <v>4.8674474386440219</v>
      </c>
      <c r="AO21" s="4">
        <f t="shared" si="132"/>
        <v>4.8065863721966231</v>
      </c>
      <c r="AP21" s="13">
        <f>AVERAGE(AB21:AO21)</f>
        <v>4.5403364735175833</v>
      </c>
      <c r="AQ21" s="13">
        <f t="shared" ref="AQ21" si="133">MIN(AB21:AO21)</f>
        <v>2.0885962527956705</v>
      </c>
      <c r="AR21" s="13">
        <f>MAX(AB21:AO21)</f>
        <v>5.0399603246913953</v>
      </c>
      <c r="AS21" s="13">
        <f t="shared" ref="AS21" si="134">STDEV(AB21:AO21)</f>
        <v>0.75385118310534671</v>
      </c>
      <c r="AT21" s="13">
        <f t="shared" ref="AT21" si="135">AVERAGE(AC21,AE21:AI21,AK21,AM21)</f>
        <v>4.3536959043064192</v>
      </c>
      <c r="AU21" s="8">
        <f t="shared" ref="AU21" si="136">MIN(AC21,AE21:AI21,AK21,AM21)</f>
        <v>2.0885962527956705</v>
      </c>
      <c r="AV21" s="8">
        <f t="shared" ref="AV21" si="137">MAX(AC21,AE21:AI21,AK21,AM21)</f>
        <v>5.0134409308445322</v>
      </c>
      <c r="AW21" s="13">
        <f t="shared" ref="AW21" si="138">STDEV(AC21,AE21:AI21,AK21,AM21)</f>
        <v>0.96447684262893885</v>
      </c>
      <c r="AX21" s="23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</row>
    <row r="22" spans="1:62" x14ac:dyDescent="0.35">
      <c r="A22" s="3"/>
      <c r="B22" s="12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1"/>
      <c r="R22" s="21"/>
      <c r="S22" s="20"/>
      <c r="T22" s="20"/>
      <c r="U22" s="20"/>
      <c r="V22" s="20"/>
      <c r="W22" s="20"/>
      <c r="X22" s="20"/>
      <c r="Y22" s="20"/>
      <c r="AA22" s="2" t="s">
        <v>3</v>
      </c>
      <c r="AB22" s="4">
        <f t="shared" ref="AB22:AC22" si="139">AB3/AB$15*100</f>
        <v>3.1927432639863058</v>
      </c>
      <c r="AC22" s="4">
        <f t="shared" si="139"/>
        <v>2.8775818707973491</v>
      </c>
      <c r="AD22" s="4">
        <f t="shared" ref="AD22:AO22" si="140">AD3/AD$15*100</f>
        <v>3.200078050179274</v>
      </c>
      <c r="AE22" s="4">
        <f t="shared" si="140"/>
        <v>2.9199446030510114</v>
      </c>
      <c r="AF22" s="4">
        <f t="shared" si="140"/>
        <v>3.3537529729183087</v>
      </c>
      <c r="AG22" s="4">
        <f t="shared" si="140"/>
        <v>2.5302519560996717</v>
      </c>
      <c r="AH22" s="4">
        <f t="shared" si="140"/>
        <v>3.1750586561208625</v>
      </c>
      <c r="AI22" s="4">
        <f t="shared" si="140"/>
        <v>3.1413719969489904</v>
      </c>
      <c r="AJ22" s="4">
        <f t="shared" si="140"/>
        <v>3.176153863491856</v>
      </c>
      <c r="AK22" s="4">
        <f t="shared" si="140"/>
        <v>2.9886087651224753</v>
      </c>
      <c r="AL22" s="4">
        <f t="shared" si="140"/>
        <v>3.0435198722318093</v>
      </c>
      <c r="AM22" s="4">
        <f t="shared" si="140"/>
        <v>2.7541448174236511</v>
      </c>
      <c r="AN22" s="4">
        <f t="shared" si="140"/>
        <v>2.9617958469725649</v>
      </c>
      <c r="AO22" s="4">
        <f t="shared" si="140"/>
        <v>2.6255179325049758</v>
      </c>
      <c r="AP22" s="13">
        <f t="shared" ref="AP22:AP33" si="141">AVERAGE(AB22:AO22)</f>
        <v>2.9957517477035074</v>
      </c>
      <c r="AQ22" s="13">
        <f t="shared" ref="AQ22:AQ33" si="142">MIN(AB22:AO22)</f>
        <v>2.5302519560996717</v>
      </c>
      <c r="AR22" s="13">
        <f t="shared" ref="AR22:AR33" si="143">MAX(AB22:AO22)</f>
        <v>3.3537529729183087</v>
      </c>
      <c r="AS22" s="13">
        <f t="shared" ref="AS22:AS33" si="144">STDEV(AB22:AO22)</f>
        <v>0.23696066294224996</v>
      </c>
      <c r="AT22" s="13">
        <f t="shared" ref="AT22:AT33" si="145">AVERAGE(AC22,AE22:AI22,AK22,AM22)</f>
        <v>2.9675894548102897</v>
      </c>
      <c r="AU22" s="8">
        <f t="shared" ref="AU22:AU33" si="146">MIN(AC22,AE22:AI22,AK22,AM22)</f>
        <v>2.5302519560996717</v>
      </c>
      <c r="AV22" s="8">
        <f t="shared" ref="AV22:AV33" si="147">MAX(AC22,AE22:AI22,AK22,AM22)</f>
        <v>3.3537529729183087</v>
      </c>
      <c r="AW22" s="13">
        <f t="shared" ref="AW22:AW33" si="148">STDEV(AC22,AE22:AI22,AK22,AM22)</f>
        <v>0.25911994289870088</v>
      </c>
      <c r="AX22" s="23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</row>
    <row r="23" spans="1:62" x14ac:dyDescent="0.35">
      <c r="A23" s="30" t="s">
        <v>44</v>
      </c>
      <c r="C23" s="15" t="s">
        <v>15</v>
      </c>
      <c r="D23" s="15"/>
      <c r="E23" s="15" t="s">
        <v>17</v>
      </c>
      <c r="F23" s="15" t="s">
        <v>18</v>
      </c>
      <c r="G23" s="12" t="s">
        <v>19</v>
      </c>
      <c r="H23" s="15" t="s">
        <v>20</v>
      </c>
      <c r="I23" s="15" t="s">
        <v>21</v>
      </c>
      <c r="J23" s="15"/>
      <c r="K23" s="15" t="s">
        <v>23</v>
      </c>
      <c r="L23" s="24"/>
      <c r="M23" s="24" t="s">
        <v>25</v>
      </c>
      <c r="Q23" s="21"/>
      <c r="R23" s="21"/>
      <c r="S23" s="18"/>
      <c r="T23" s="18"/>
      <c r="U23" s="18"/>
      <c r="V23" s="18"/>
      <c r="W23" s="18"/>
      <c r="X23" s="18"/>
      <c r="Y23" s="18"/>
      <c r="AA23" s="2" t="s">
        <v>6</v>
      </c>
      <c r="AB23" s="4">
        <f t="shared" ref="AB23:AC23" si="149">AB4/AB$15*100</f>
        <v>3.4121522689225072</v>
      </c>
      <c r="AC23" s="4">
        <f t="shared" si="149"/>
        <v>2.9025849357890756</v>
      </c>
      <c r="AD23" s="4">
        <f t="shared" ref="AD23:AO23" si="150">AD4/AD$15*100</f>
        <v>3.9984715081099633</v>
      </c>
      <c r="AE23" s="4">
        <f t="shared" si="150"/>
        <v>3.3407679628643381</v>
      </c>
      <c r="AF23" s="4">
        <f t="shared" si="150"/>
        <v>2.9203877969583276</v>
      </c>
      <c r="AG23" s="4">
        <f t="shared" si="150"/>
        <v>3.415925817623418</v>
      </c>
      <c r="AH23" s="4">
        <f t="shared" si="150"/>
        <v>3.7844458752300461</v>
      </c>
      <c r="AI23" s="4">
        <f t="shared" si="150"/>
        <v>3.121328142588399</v>
      </c>
      <c r="AJ23" s="4">
        <f t="shared" si="150"/>
        <v>3.6875518641919665</v>
      </c>
      <c r="AK23" s="4">
        <f t="shared" si="150"/>
        <v>3.5636579921938556</v>
      </c>
      <c r="AL23" s="4">
        <f t="shared" si="150"/>
        <v>3.8672296702291211</v>
      </c>
      <c r="AM23" s="4">
        <f t="shared" si="150"/>
        <v>4.1990685881327154</v>
      </c>
      <c r="AN23" s="4">
        <f t="shared" si="150"/>
        <v>3.6850250652077978</v>
      </c>
      <c r="AO23" s="4">
        <f t="shared" si="150"/>
        <v>3.4277989668534357</v>
      </c>
      <c r="AP23" s="13">
        <f t="shared" si="141"/>
        <v>3.5233140324924976</v>
      </c>
      <c r="AQ23" s="13">
        <f t="shared" si="142"/>
        <v>2.9025849357890756</v>
      </c>
      <c r="AR23" s="13">
        <f t="shared" si="143"/>
        <v>4.1990685881327154</v>
      </c>
      <c r="AS23" s="13">
        <f t="shared" si="144"/>
        <v>0.38234011079219199</v>
      </c>
      <c r="AT23" s="13">
        <f t="shared" si="145"/>
        <v>3.4060208889225221</v>
      </c>
      <c r="AU23" s="8">
        <f t="shared" si="146"/>
        <v>2.9025849357890756</v>
      </c>
      <c r="AV23" s="8">
        <f t="shared" si="147"/>
        <v>4.1990685881327154</v>
      </c>
      <c r="AW23" s="13">
        <f t="shared" si="148"/>
        <v>0.44266608675119012</v>
      </c>
      <c r="AX23" s="23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</row>
    <row r="24" spans="1:62" x14ac:dyDescent="0.35">
      <c r="A24" s="10">
        <v>1</v>
      </c>
      <c r="C24" s="13">
        <f>(C2-$W2)/$W2*100</f>
        <v>-28.099349357561099</v>
      </c>
      <c r="D24" s="13"/>
      <c r="E24" s="13">
        <f t="shared" ref="E24:M24" si="151">(E2-$W2)/$W2*100</f>
        <v>3.0364450983775293</v>
      </c>
      <c r="F24" s="13">
        <f t="shared" si="151"/>
        <v>-13.725173725979186</v>
      </c>
      <c r="G24" s="13">
        <f t="shared" si="151"/>
        <v>3.8478247847607614</v>
      </c>
      <c r="H24" s="13">
        <f t="shared" si="151"/>
        <v>25.144269436313042</v>
      </c>
      <c r="I24" s="13">
        <f t="shared" si="151"/>
        <v>19.243668148909233</v>
      </c>
      <c r="J24" s="13"/>
      <c r="K24" s="13">
        <f t="shared" si="151"/>
        <v>-6.7004245299584912</v>
      </c>
      <c r="L24" s="13"/>
      <c r="M24" s="13">
        <f t="shared" si="151"/>
        <v>-2.7472598548617646</v>
      </c>
      <c r="P24" s="22"/>
      <c r="Q24" s="5"/>
      <c r="R24" s="5"/>
      <c r="S24" s="18"/>
      <c r="T24" s="18"/>
      <c r="U24" s="18"/>
      <c r="V24" s="18"/>
      <c r="W24" s="18"/>
      <c r="X24" s="18"/>
      <c r="Y24" s="18"/>
      <c r="AA24" s="2" t="s">
        <v>0</v>
      </c>
      <c r="AB24" s="4">
        <f t="shared" ref="AB24:AC24" si="152">AB5/AB$15*100</f>
        <v>12.252937542075996</v>
      </c>
      <c r="AC24" s="4">
        <f t="shared" si="152"/>
        <v>10.95384636559074</v>
      </c>
      <c r="AD24" s="4">
        <f t="shared" ref="AD24:AO24" si="153">AD5/AD$15*100</f>
        <v>11.429005043263247</v>
      </c>
      <c r="AE24" s="4">
        <f t="shared" si="153"/>
        <v>11.561061228781455</v>
      </c>
      <c r="AF24" s="4">
        <f t="shared" si="153"/>
        <v>10.750228653780859</v>
      </c>
      <c r="AG24" s="4">
        <f t="shared" si="153"/>
        <v>12.529795559151898</v>
      </c>
      <c r="AH24" s="4">
        <f t="shared" si="153"/>
        <v>11.489740994938085</v>
      </c>
      <c r="AI24" s="4">
        <f t="shared" si="153"/>
        <v>11.072740813506057</v>
      </c>
      <c r="AJ24" s="4">
        <f t="shared" si="153"/>
        <v>12.10259616268382</v>
      </c>
      <c r="AK24" s="4">
        <f t="shared" si="153"/>
        <v>14.112132267845062</v>
      </c>
      <c r="AL24" s="4">
        <f t="shared" si="153"/>
        <v>13.633708690773194</v>
      </c>
      <c r="AM24" s="4">
        <f t="shared" si="153"/>
        <v>11.737743331382672</v>
      </c>
      <c r="AN24" s="4">
        <f t="shared" si="153"/>
        <v>13.82451216111493</v>
      </c>
      <c r="AO24" s="4">
        <f t="shared" si="153"/>
        <v>13.766858551461199</v>
      </c>
      <c r="AP24" s="13">
        <f t="shared" si="141"/>
        <v>12.229779097596374</v>
      </c>
      <c r="AQ24" s="13">
        <f t="shared" si="142"/>
        <v>10.750228653780859</v>
      </c>
      <c r="AR24" s="13">
        <f t="shared" si="143"/>
        <v>14.112132267845062</v>
      </c>
      <c r="AS24" s="13">
        <f t="shared" si="144"/>
        <v>1.1622514605195366</v>
      </c>
      <c r="AT24" s="13">
        <f t="shared" si="145"/>
        <v>11.775911151872103</v>
      </c>
      <c r="AU24" s="8">
        <f t="shared" si="146"/>
        <v>10.750228653780859</v>
      </c>
      <c r="AV24" s="8">
        <f t="shared" si="147"/>
        <v>14.112132267845062</v>
      </c>
      <c r="AW24" s="13">
        <f t="shared" si="148"/>
        <v>1.094012604879232</v>
      </c>
      <c r="AX24" s="23"/>
    </row>
    <row r="25" spans="1:62" x14ac:dyDescent="0.35">
      <c r="A25" s="10">
        <v>2</v>
      </c>
      <c r="C25" s="13">
        <f t="shared" ref="C25:C27" si="154">(C3-$W3)/$W3*100</f>
        <v>-2.6639714412757831</v>
      </c>
      <c r="D25" s="13"/>
      <c r="E25" s="13">
        <f t="shared" ref="E25:M27" si="155">(E3-$W3)/$W3*100</f>
        <v>-6.3147753106578701</v>
      </c>
      <c r="F25" s="13">
        <f t="shared" si="155"/>
        <v>-17.694944856317413</v>
      </c>
      <c r="G25" s="13">
        <f t="shared" si="155"/>
        <v>1.6525800868076947</v>
      </c>
      <c r="H25" s="13">
        <f t="shared" si="155"/>
        <v>16.382584844520633</v>
      </c>
      <c r="I25" s="13">
        <f t="shared" si="155"/>
        <v>23.853851188404224</v>
      </c>
      <c r="J25" s="13"/>
      <c r="K25" s="13">
        <f t="shared" si="155"/>
        <v>-8.9412880528883889</v>
      </c>
      <c r="L25" s="13"/>
      <c r="M25" s="13">
        <f t="shared" si="155"/>
        <v>-6.2740364585931436</v>
      </c>
      <c r="S25" s="18"/>
      <c r="T25" s="18"/>
      <c r="U25" s="18"/>
      <c r="V25" s="18"/>
      <c r="W25" s="18"/>
      <c r="X25" s="18"/>
      <c r="Y25" s="18"/>
      <c r="AA25" s="2" t="s">
        <v>1</v>
      </c>
      <c r="AB25" s="4">
        <f t="shared" ref="AB25:AC25" si="156">AB6/AB$15*100</f>
        <v>9.1287148416335597</v>
      </c>
      <c r="AC25" s="4">
        <f t="shared" si="156"/>
        <v>9.1778398754500419</v>
      </c>
      <c r="AD25" s="4">
        <f t="shared" ref="AD25:AO25" si="157">AD6/AD$15*100</f>
        <v>7.3508567955685997</v>
      </c>
      <c r="AE25" s="4">
        <f t="shared" si="157"/>
        <v>6.9831937971965683</v>
      </c>
      <c r="AF25" s="4">
        <f t="shared" si="157"/>
        <v>7.1396922828421001</v>
      </c>
      <c r="AG25" s="4">
        <f t="shared" si="157"/>
        <v>8.3087985604624972</v>
      </c>
      <c r="AH25" s="4">
        <f t="shared" si="157"/>
        <v>8.6571283982635432</v>
      </c>
      <c r="AI25" s="4">
        <f t="shared" si="157"/>
        <v>8.5908215959465259</v>
      </c>
      <c r="AJ25" s="4">
        <f t="shared" si="157"/>
        <v>8.8078998501912604</v>
      </c>
      <c r="AK25" s="4">
        <f t="shared" si="157"/>
        <v>7.6197324790200947</v>
      </c>
      <c r="AL25" s="4">
        <f t="shared" si="157"/>
        <v>7.2973189061526504</v>
      </c>
      <c r="AM25" s="4">
        <f t="shared" si="157"/>
        <v>8.8812481161595631</v>
      </c>
      <c r="AN25" s="4">
        <f t="shared" si="157"/>
        <v>7.5624090134786934</v>
      </c>
      <c r="AO25" s="4">
        <f t="shared" si="157"/>
        <v>7.432672291600996</v>
      </c>
      <c r="AP25" s="13">
        <f t="shared" si="141"/>
        <v>8.0670233431404803</v>
      </c>
      <c r="AQ25" s="13">
        <f t="shared" si="142"/>
        <v>6.9831937971965683</v>
      </c>
      <c r="AR25" s="13">
        <f t="shared" si="143"/>
        <v>9.1778398754500419</v>
      </c>
      <c r="AS25" s="13">
        <f t="shared" si="144"/>
        <v>0.79667968890156071</v>
      </c>
      <c r="AT25" s="13">
        <f t="shared" si="145"/>
        <v>8.1698068881676171</v>
      </c>
      <c r="AU25" s="8">
        <f t="shared" si="146"/>
        <v>6.9831937971965683</v>
      </c>
      <c r="AV25" s="8">
        <f t="shared" si="147"/>
        <v>9.1778398754500419</v>
      </c>
      <c r="AW25" s="13">
        <f t="shared" si="148"/>
        <v>0.82185348286138193</v>
      </c>
      <c r="AX25" s="23"/>
    </row>
    <row r="26" spans="1:62" x14ac:dyDescent="0.35">
      <c r="A26" s="10">
        <v>3</v>
      </c>
      <c r="C26" s="13">
        <f t="shared" si="154"/>
        <v>6.3430986316357627</v>
      </c>
      <c r="D26" s="13"/>
      <c r="E26" s="13">
        <f t="shared" si="155"/>
        <v>5.413988118798609</v>
      </c>
      <c r="F26" s="13">
        <f t="shared" si="155"/>
        <v>-17.191083448476054</v>
      </c>
      <c r="G26" s="13">
        <f t="shared" si="155"/>
        <v>0.53522950018332083</v>
      </c>
      <c r="H26" s="13">
        <f t="shared" si="155"/>
        <v>13.414843030585322</v>
      </c>
      <c r="I26" s="13">
        <f t="shared" si="155"/>
        <v>13.783637528650361</v>
      </c>
      <c r="J26" s="13"/>
      <c r="K26" s="13">
        <f t="shared" si="155"/>
        <v>-17.46847511867324</v>
      </c>
      <c r="L26" s="13"/>
      <c r="M26" s="13">
        <f t="shared" si="155"/>
        <v>-4.8312382427040905</v>
      </c>
      <c r="Q26" s="2"/>
      <c r="R26" s="2"/>
      <c r="S26" s="18"/>
      <c r="T26" s="18"/>
      <c r="U26" s="18"/>
      <c r="V26" s="18"/>
      <c r="W26" s="18"/>
      <c r="X26" s="18"/>
      <c r="Y26" s="18"/>
      <c r="AA26" s="2" t="s">
        <v>5</v>
      </c>
      <c r="AB26" s="4">
        <f t="shared" ref="AB26:AC26" si="158">AB7/AB$15*100</f>
        <v>5.0634763911196554</v>
      </c>
      <c r="AC26" s="4">
        <f t="shared" si="158"/>
        <v>4.6151062758486621</v>
      </c>
      <c r="AD26" s="4">
        <f t="shared" ref="AD26:AO26" si="159">AD7/AD$15*100</f>
        <v>5.9199275862967378</v>
      </c>
      <c r="AE26" s="4">
        <f t="shared" si="159"/>
        <v>4.7312865608070931</v>
      </c>
      <c r="AF26" s="4">
        <f t="shared" si="159"/>
        <v>4.6334017595653387</v>
      </c>
      <c r="AG26" s="4">
        <f t="shared" si="159"/>
        <v>4.0474013625615033</v>
      </c>
      <c r="AH26" s="4">
        <f t="shared" si="159"/>
        <v>5.8590766894084352</v>
      </c>
      <c r="AI26" s="4">
        <f t="shared" si="159"/>
        <v>6.4648624253850375</v>
      </c>
      <c r="AJ26" s="4">
        <f t="shared" si="159"/>
        <v>4.9753539166102589</v>
      </c>
      <c r="AK26" s="4">
        <f t="shared" si="159"/>
        <v>4.710337697313455</v>
      </c>
      <c r="AL26" s="4">
        <f t="shared" si="159"/>
        <v>4.7216995977832257</v>
      </c>
      <c r="AM26" s="4">
        <f t="shared" si="159"/>
        <v>4.1479200575729003</v>
      </c>
      <c r="AN26" s="4">
        <f t="shared" si="159"/>
        <v>4.7618330132721143</v>
      </c>
      <c r="AO26" s="4">
        <f t="shared" si="159"/>
        <v>5.1607260004512137</v>
      </c>
      <c r="AP26" s="13">
        <f t="shared" si="141"/>
        <v>4.986600666713974</v>
      </c>
      <c r="AQ26" s="13">
        <f t="shared" si="142"/>
        <v>4.0474013625615033</v>
      </c>
      <c r="AR26" s="13">
        <f t="shared" si="143"/>
        <v>6.4648624253850375</v>
      </c>
      <c r="AS26" s="13">
        <f t="shared" si="144"/>
        <v>0.67734578245930432</v>
      </c>
      <c r="AT26" s="13">
        <f t="shared" si="145"/>
        <v>4.9011741035578034</v>
      </c>
      <c r="AU26" s="8">
        <f t="shared" si="146"/>
        <v>4.0474013625615033</v>
      </c>
      <c r="AV26" s="8">
        <f t="shared" si="147"/>
        <v>6.4648624253850375</v>
      </c>
      <c r="AW26" s="13">
        <f t="shared" si="148"/>
        <v>0.83476559791585658</v>
      </c>
      <c r="AX26" s="23"/>
    </row>
    <row r="27" spans="1:62" x14ac:dyDescent="0.35">
      <c r="A27" s="10">
        <v>4</v>
      </c>
      <c r="C27" s="13">
        <f t="shared" si="154"/>
        <v>-7.2878868993463159</v>
      </c>
      <c r="E27" s="13">
        <f t="shared" si="155"/>
        <v>4.419342724118736</v>
      </c>
      <c r="F27" s="13">
        <f t="shared" si="155"/>
        <v>-19.678622449046983</v>
      </c>
      <c r="G27" s="13">
        <f t="shared" si="155"/>
        <v>6.6666577464047778</v>
      </c>
      <c r="H27" s="13">
        <f t="shared" si="155"/>
        <v>23.698383777282402</v>
      </c>
      <c r="I27" s="13">
        <f t="shared" si="155"/>
        <v>16.729673675787751</v>
      </c>
      <c r="K27" s="13">
        <f t="shared" si="155"/>
        <v>-16.733887891888084</v>
      </c>
      <c r="M27" s="13">
        <f t="shared" si="155"/>
        <v>-7.8136606833122029</v>
      </c>
      <c r="Q27" s="9"/>
      <c r="R27" s="9"/>
      <c r="S27" s="18"/>
      <c r="T27" s="18"/>
      <c r="U27" s="18"/>
      <c r="V27" s="18"/>
      <c r="W27" s="18"/>
      <c r="X27" s="18"/>
      <c r="Y27" s="18"/>
      <c r="AA27" s="2" t="s">
        <v>10</v>
      </c>
      <c r="AB27" s="4">
        <f t="shared" ref="AB27:AC27" si="160">AB8/AB$15*100</f>
        <v>8.074228463915448</v>
      </c>
      <c r="AC27" s="4">
        <f t="shared" si="160"/>
        <v>7.3762472592358934</v>
      </c>
      <c r="AD27" s="4">
        <f t="shared" ref="AD27:AO27" si="161">AD8/AD$15*100</f>
        <v>6.4315931823756225</v>
      </c>
      <c r="AE27" s="4">
        <f t="shared" si="161"/>
        <v>6.6599177745669547</v>
      </c>
      <c r="AF27" s="4">
        <f t="shared" si="161"/>
        <v>9.6695595619043235</v>
      </c>
      <c r="AG27" s="4">
        <f t="shared" si="161"/>
        <v>7.3461138776563031</v>
      </c>
      <c r="AH27" s="4">
        <f t="shared" si="161"/>
        <v>6.1932994439483826</v>
      </c>
      <c r="AI27" s="4">
        <f t="shared" si="161"/>
        <v>7.8265908867862954</v>
      </c>
      <c r="AJ27" s="4">
        <f t="shared" si="161"/>
        <v>6.0304796756628267</v>
      </c>
      <c r="AK27" s="4">
        <f t="shared" si="161"/>
        <v>7.5973163588368227</v>
      </c>
      <c r="AL27" s="4">
        <f t="shared" si="161"/>
        <v>7.3906233202152771</v>
      </c>
      <c r="AM27" s="4">
        <f t="shared" si="161"/>
        <v>7.3002482756736455</v>
      </c>
      <c r="AN27" s="4">
        <f t="shared" si="161"/>
        <v>7.0474669397313301</v>
      </c>
      <c r="AO27" s="4">
        <f t="shared" si="161"/>
        <v>7.2565964545476298</v>
      </c>
      <c r="AP27" s="13">
        <f t="shared" si="141"/>
        <v>7.3000201053611979</v>
      </c>
      <c r="AQ27" s="13">
        <f t="shared" si="142"/>
        <v>6.0304796756628267</v>
      </c>
      <c r="AR27" s="13">
        <f t="shared" si="143"/>
        <v>9.6695595619043235</v>
      </c>
      <c r="AS27" s="13">
        <f t="shared" si="144"/>
        <v>0.90562559901122686</v>
      </c>
      <c r="AT27" s="13">
        <f t="shared" si="145"/>
        <v>7.496161679826078</v>
      </c>
      <c r="AU27" s="8">
        <f t="shared" si="146"/>
        <v>6.1932994439483826</v>
      </c>
      <c r="AV27" s="8">
        <f t="shared" si="147"/>
        <v>9.6695595619043235</v>
      </c>
      <c r="AW27" s="13">
        <f t="shared" si="148"/>
        <v>1.0222596700872075</v>
      </c>
      <c r="AX27" s="23"/>
    </row>
    <row r="28" spans="1:62" x14ac:dyDescent="0.35">
      <c r="A28" s="3"/>
      <c r="Q28" s="9"/>
      <c r="R28" s="9"/>
      <c r="S28" s="18"/>
      <c r="T28" s="18"/>
      <c r="U28" s="18"/>
      <c r="V28" s="18"/>
      <c r="W28" s="18"/>
      <c r="X28" s="18"/>
      <c r="Y28" s="18"/>
      <c r="AA28" s="2" t="s">
        <v>7</v>
      </c>
      <c r="AB28" s="4">
        <f t="shared" ref="AB28:AC28" si="162">AB9/AB$15*100</f>
        <v>10.458772744358095</v>
      </c>
      <c r="AC28" s="4">
        <f t="shared" si="162"/>
        <v>11.914869536058459</v>
      </c>
      <c r="AD28" s="4">
        <f t="shared" ref="AD28:AO28" si="163">AD9/AD$15*100</f>
        <v>9.1948042092304387</v>
      </c>
      <c r="AE28" s="4">
        <f t="shared" si="163"/>
        <v>9.7603291005026929</v>
      </c>
      <c r="AF28" s="4">
        <f t="shared" si="163"/>
        <v>10.013455011732697</v>
      </c>
      <c r="AG28" s="4">
        <f t="shared" si="163"/>
        <v>10.218021026231591</v>
      </c>
      <c r="AH28" s="4">
        <f t="shared" si="163"/>
        <v>10.23220775635917</v>
      </c>
      <c r="AI28" s="4">
        <f t="shared" si="163"/>
        <v>9.6608813484973233</v>
      </c>
      <c r="AJ28" s="4">
        <f t="shared" si="163"/>
        <v>10.42585731674213</v>
      </c>
      <c r="AK28" s="4">
        <f t="shared" si="163"/>
        <v>11.44224420741223</v>
      </c>
      <c r="AL28" s="4">
        <f t="shared" si="163"/>
        <v>10.909408858107367</v>
      </c>
      <c r="AM28" s="4">
        <f t="shared" si="163"/>
        <v>10.166699408742657</v>
      </c>
      <c r="AN28" s="4">
        <f t="shared" si="163"/>
        <v>11.095254597603283</v>
      </c>
      <c r="AO28" s="4">
        <f t="shared" si="163"/>
        <v>11.565342595132764</v>
      </c>
      <c r="AP28" s="13">
        <f t="shared" si="141"/>
        <v>10.504153408336492</v>
      </c>
      <c r="AQ28" s="13">
        <f t="shared" si="142"/>
        <v>9.1948042092304387</v>
      </c>
      <c r="AR28" s="13">
        <f t="shared" si="143"/>
        <v>11.914869536058459</v>
      </c>
      <c r="AS28" s="13">
        <f t="shared" si="144"/>
        <v>0.78482448295838869</v>
      </c>
      <c r="AT28" s="13">
        <f t="shared" si="145"/>
        <v>10.426088424442103</v>
      </c>
      <c r="AU28" s="8">
        <f t="shared" si="146"/>
        <v>9.6608813484973233</v>
      </c>
      <c r="AV28" s="8">
        <f t="shared" si="147"/>
        <v>11.914869536058459</v>
      </c>
      <c r="AW28" s="13">
        <f t="shared" si="148"/>
        <v>0.81031297925656931</v>
      </c>
      <c r="AX28" s="23"/>
    </row>
    <row r="29" spans="1:62" x14ac:dyDescent="0.35">
      <c r="A29" s="3"/>
      <c r="Q29" s="9"/>
      <c r="R29" s="9"/>
      <c r="S29" s="18"/>
      <c r="T29" s="18"/>
      <c r="U29" s="18"/>
      <c r="V29" s="18"/>
      <c r="W29" s="18"/>
      <c r="X29" s="18"/>
      <c r="Y29" s="18"/>
      <c r="AA29" s="27" t="s">
        <v>8</v>
      </c>
      <c r="AB29" s="4">
        <f t="shared" ref="AB29:AC29" si="164">AB10/AB$15*100</f>
        <v>16.095459098488046</v>
      </c>
      <c r="AC29" s="4">
        <f t="shared" si="164"/>
        <v>18.318569577663759</v>
      </c>
      <c r="AD29" s="4">
        <f t="shared" ref="AD29:AO29" si="165">AD10/AD$15*100</f>
        <v>16.751628088415835</v>
      </c>
      <c r="AE29" s="4">
        <f t="shared" si="165"/>
        <v>19.171928549880477</v>
      </c>
      <c r="AF29" s="4">
        <f t="shared" si="165"/>
        <v>16.966199873526378</v>
      </c>
      <c r="AG29" s="4">
        <f t="shared" si="165"/>
        <v>16.79172000229644</v>
      </c>
      <c r="AH29" s="4">
        <f t="shared" si="165"/>
        <v>16.933051938622221</v>
      </c>
      <c r="AI29" s="4">
        <f t="shared" si="165"/>
        <v>16.273900194902335</v>
      </c>
      <c r="AJ29" s="4">
        <f t="shared" si="165"/>
        <v>17.335608458394603</v>
      </c>
      <c r="AK29" s="4">
        <f t="shared" si="165"/>
        <v>17.367714299487837</v>
      </c>
      <c r="AL29" s="4">
        <f t="shared" si="165"/>
        <v>17.967381658394537</v>
      </c>
      <c r="AM29" s="4">
        <f t="shared" si="165"/>
        <v>18.146225773801344</v>
      </c>
      <c r="AN29" s="4">
        <f t="shared" si="165"/>
        <v>17.183007843779301</v>
      </c>
      <c r="AO29" s="4">
        <f t="shared" si="165"/>
        <v>17.084752116685451</v>
      </c>
      <c r="AP29" s="13">
        <f t="shared" si="141"/>
        <v>17.313367676738469</v>
      </c>
      <c r="AQ29" s="13">
        <f t="shared" si="142"/>
        <v>16.095459098488046</v>
      </c>
      <c r="AR29" s="13">
        <f t="shared" si="143"/>
        <v>19.171928549880477</v>
      </c>
      <c r="AS29" s="13">
        <f t="shared" si="144"/>
        <v>0.83552840965002251</v>
      </c>
      <c r="AT29" s="13">
        <f t="shared" si="145"/>
        <v>17.496163776272599</v>
      </c>
      <c r="AU29" s="8">
        <f t="shared" si="146"/>
        <v>16.273900194902335</v>
      </c>
      <c r="AV29" s="8">
        <f t="shared" si="147"/>
        <v>19.171928549880477</v>
      </c>
      <c r="AW29" s="13">
        <f t="shared" si="148"/>
        <v>0.9644942953469795</v>
      </c>
      <c r="AX29" s="23"/>
    </row>
    <row r="30" spans="1:62" x14ac:dyDescent="0.35">
      <c r="A30" s="30" t="s">
        <v>45</v>
      </c>
      <c r="B30" s="12" t="s">
        <v>14</v>
      </c>
      <c r="C30" s="12" t="s">
        <v>15</v>
      </c>
      <c r="D30" s="12" t="s">
        <v>16</v>
      </c>
      <c r="E30" s="12" t="s">
        <v>17</v>
      </c>
      <c r="F30" s="12" t="s">
        <v>18</v>
      </c>
      <c r="G30" s="12" t="s">
        <v>19</v>
      </c>
      <c r="H30" s="12" t="s">
        <v>20</v>
      </c>
      <c r="I30" s="12" t="s">
        <v>21</v>
      </c>
      <c r="J30" s="12" t="s">
        <v>22</v>
      </c>
      <c r="K30" s="12" t="s">
        <v>23</v>
      </c>
      <c r="L30" s="22" t="s">
        <v>24</v>
      </c>
      <c r="M30" s="22" t="s">
        <v>25</v>
      </c>
      <c r="N30" s="22" t="s">
        <v>26</v>
      </c>
      <c r="O30" s="22" t="s">
        <v>27</v>
      </c>
      <c r="Q30" s="9"/>
      <c r="R30" s="9"/>
      <c r="S30" s="18"/>
      <c r="T30" s="18"/>
      <c r="U30" s="18"/>
      <c r="V30" s="18"/>
      <c r="W30" s="18"/>
      <c r="X30" s="18"/>
      <c r="Y30" s="18"/>
      <c r="AA30" s="27" t="s">
        <v>9</v>
      </c>
      <c r="AB30" s="4">
        <f t="shared" ref="AB30:AC30" si="166">AB11/AB$15*100</f>
        <v>15.817911432886309</v>
      </c>
      <c r="AC30" s="4">
        <f t="shared" si="166"/>
        <v>17.890670752362841</v>
      </c>
      <c r="AD30" s="4">
        <f t="shared" ref="AD30:AO30" si="167">AD11/AD$15*100</f>
        <v>18.159792515162628</v>
      </c>
      <c r="AE30" s="4">
        <f t="shared" si="167"/>
        <v>17.25513584654707</v>
      </c>
      <c r="AF30" s="4">
        <f t="shared" si="167"/>
        <v>17.434442389713201</v>
      </c>
      <c r="AG30" s="4">
        <f t="shared" si="167"/>
        <v>16.702088238959419</v>
      </c>
      <c r="AH30" s="4">
        <f t="shared" si="167"/>
        <v>15.861434420807374</v>
      </c>
      <c r="AI30" s="4">
        <f t="shared" si="167"/>
        <v>16.839686774338468</v>
      </c>
      <c r="AJ30" s="4">
        <f t="shared" si="167"/>
        <v>15.57755537084978</v>
      </c>
      <c r="AK30" s="4">
        <f t="shared" si="167"/>
        <v>13.495086809823048</v>
      </c>
      <c r="AL30" s="4">
        <f t="shared" si="167"/>
        <v>13.407477980533775</v>
      </c>
      <c r="AM30" s="4">
        <f t="shared" si="167"/>
        <v>16.335422001870665</v>
      </c>
      <c r="AN30" s="4">
        <f t="shared" si="167"/>
        <v>14.060494393633395</v>
      </c>
      <c r="AO30" s="4">
        <f t="shared" si="167"/>
        <v>14.716816094331284</v>
      </c>
      <c r="AP30" s="13">
        <f t="shared" si="141"/>
        <v>15.968143930129944</v>
      </c>
      <c r="AQ30" s="13">
        <f t="shared" si="142"/>
        <v>13.407477980533775</v>
      </c>
      <c r="AR30" s="13">
        <f t="shared" si="143"/>
        <v>18.159792515162628</v>
      </c>
      <c r="AS30" s="13">
        <f t="shared" si="144"/>
        <v>1.5641033928402315</v>
      </c>
      <c r="AT30" s="13">
        <f t="shared" si="145"/>
        <v>16.47674590430276</v>
      </c>
      <c r="AU30" s="8">
        <f t="shared" si="146"/>
        <v>13.495086809823048</v>
      </c>
      <c r="AV30" s="8">
        <f t="shared" si="147"/>
        <v>17.890670752362841</v>
      </c>
      <c r="AW30" s="13">
        <f t="shared" si="148"/>
        <v>1.3624365674387837</v>
      </c>
      <c r="AX30" s="23"/>
    </row>
    <row r="31" spans="1:62" x14ac:dyDescent="0.35">
      <c r="A31" s="10">
        <v>1</v>
      </c>
      <c r="B31" s="13">
        <f>(B2-$P2)/$P2*100</f>
        <v>21.726402632107177</v>
      </c>
      <c r="C31" s="13">
        <f t="shared" ref="C31:O31" si="168">(C2-$P2)/$P2*100</f>
        <v>-30.257796129703117</v>
      </c>
      <c r="D31" s="13">
        <f t="shared" si="168"/>
        <v>9.8219700551275722</v>
      </c>
      <c r="E31" s="13">
        <f t="shared" si="168"/>
        <v>-5.6693563768480761E-2</v>
      </c>
      <c r="F31" s="13">
        <f t="shared" si="168"/>
        <v>-16.315131099443601</v>
      </c>
      <c r="G31" s="13">
        <f t="shared" si="168"/>
        <v>0.73032862585488512</v>
      </c>
      <c r="H31" s="13">
        <f t="shared" si="168"/>
        <v>21.387457196043194</v>
      </c>
      <c r="I31" s="13">
        <f t="shared" si="168"/>
        <v>15.663991076244892</v>
      </c>
      <c r="J31" s="13">
        <f t="shared" si="168"/>
        <v>11.857466600907662</v>
      </c>
      <c r="K31" s="13">
        <f t="shared" si="168"/>
        <v>-9.5012638230130531</v>
      </c>
      <c r="L31" s="13">
        <f t="shared" si="168"/>
        <v>-9.9532924057226655</v>
      </c>
      <c r="M31" s="13">
        <f t="shared" si="168"/>
        <v>-5.6667725598600001</v>
      </c>
      <c r="N31" s="13">
        <f t="shared" si="168"/>
        <v>-2.4323515074804494</v>
      </c>
      <c r="O31" s="13">
        <f t="shared" si="168"/>
        <v>-7.0043150972938495</v>
      </c>
      <c r="Q31" s="9"/>
      <c r="R31" s="9"/>
      <c r="X31" s="18"/>
      <c r="Y31" s="18"/>
      <c r="AA31" s="27" t="s">
        <v>11</v>
      </c>
      <c r="AB31" s="4">
        <f t="shared" ref="AB31:AC31" si="169">AB12/AB$15*100</f>
        <v>4.5568681305595291</v>
      </c>
      <c r="AC31" s="4">
        <f t="shared" si="169"/>
        <v>4.4201578216790907</v>
      </c>
      <c r="AD31" s="4">
        <f t="shared" ref="AD31:AO31" si="170">AD12/AD$15*100</f>
        <v>5.0787146573273452</v>
      </c>
      <c r="AE31" s="4">
        <f t="shared" si="170"/>
        <v>5.3157735951018648</v>
      </c>
      <c r="AF31" s="4">
        <f t="shared" si="170"/>
        <v>4.891323346488444</v>
      </c>
      <c r="AG31" s="4">
        <f t="shared" si="170"/>
        <v>4.7604681748780031</v>
      </c>
      <c r="AH31" s="4">
        <f t="shared" si="170"/>
        <v>5.0181717809490847</v>
      </c>
      <c r="AI31" s="4">
        <f t="shared" si="170"/>
        <v>4.5771216855885184</v>
      </c>
      <c r="AJ31" s="4">
        <f t="shared" si="170"/>
        <v>4.7882331927787156</v>
      </c>
      <c r="AK31" s="4">
        <f t="shared" si="170"/>
        <v>4.733103461261071</v>
      </c>
      <c r="AL31" s="4">
        <f t="shared" si="170"/>
        <v>4.4840470719399663</v>
      </c>
      <c r="AM31" s="4">
        <f t="shared" si="170"/>
        <v>3.9769804943513711</v>
      </c>
      <c r="AN31" s="4">
        <f t="shared" si="170"/>
        <v>5.0476807518250748</v>
      </c>
      <c r="AO31" s="4">
        <f t="shared" si="170"/>
        <v>4.7097446614258986</v>
      </c>
      <c r="AP31" s="13">
        <f t="shared" si="141"/>
        <v>4.7398849161538559</v>
      </c>
      <c r="AQ31" s="13">
        <f t="shared" si="142"/>
        <v>3.9769804943513711</v>
      </c>
      <c r="AR31" s="13">
        <f t="shared" si="143"/>
        <v>5.3157735951018648</v>
      </c>
      <c r="AS31" s="13">
        <f t="shared" si="144"/>
        <v>0.33454596724409419</v>
      </c>
      <c r="AT31" s="13">
        <f t="shared" si="145"/>
        <v>4.7116375450371812</v>
      </c>
      <c r="AU31" s="8">
        <f t="shared" si="146"/>
        <v>3.9769804943513711</v>
      </c>
      <c r="AV31" s="8">
        <f t="shared" si="147"/>
        <v>5.3157735951018648</v>
      </c>
      <c r="AW31" s="13">
        <f t="shared" si="148"/>
        <v>0.40299800348344716</v>
      </c>
      <c r="AX31" s="23"/>
    </row>
    <row r="32" spans="1:62" x14ac:dyDescent="0.35">
      <c r="A32" s="10">
        <v>2</v>
      </c>
      <c r="B32" s="13">
        <f t="shared" ref="B32:O34" si="171">(B3-$P3)/$P3*100</f>
        <v>24.295116104538298</v>
      </c>
      <c r="C32" s="13">
        <f t="shared" si="171"/>
        <v>-3.4146502794976232</v>
      </c>
      <c r="D32" s="13">
        <f t="shared" si="171"/>
        <v>-5.2313882947702481</v>
      </c>
      <c r="E32" s="13">
        <f t="shared" si="171"/>
        <v>-7.037298272296046</v>
      </c>
      <c r="F32" s="13">
        <f t="shared" si="171"/>
        <v>-18.329701216217266</v>
      </c>
      <c r="G32" s="13">
        <f t="shared" si="171"/>
        <v>0.8686109661055964</v>
      </c>
      <c r="H32" s="13">
        <f t="shared" si="171"/>
        <v>15.485014388092669</v>
      </c>
      <c r="I32" s="13">
        <f t="shared" si="171"/>
        <v>22.898660530884033</v>
      </c>
      <c r="J32" s="13">
        <f t="shared" si="171"/>
        <v>7.5065057527640118</v>
      </c>
      <c r="K32" s="13">
        <f t="shared" si="171"/>
        <v>-9.6435547172119183</v>
      </c>
      <c r="L32" s="13">
        <f t="shared" si="171"/>
        <v>-13.481835289148995</v>
      </c>
      <c r="M32" s="13">
        <f t="shared" si="171"/>
        <v>-6.9968736080463678</v>
      </c>
      <c r="N32" s="13">
        <f t="shared" si="171"/>
        <v>-4.5746937548008075</v>
      </c>
      <c r="O32" s="13">
        <f t="shared" si="171"/>
        <v>-2.3439123103952357</v>
      </c>
      <c r="Q32" s="9"/>
      <c r="R32" s="9"/>
      <c r="AA32" s="27" t="s">
        <v>12</v>
      </c>
      <c r="AB32" s="4">
        <f t="shared" ref="AB32:AC32" si="172">AB13/AB$15*100</f>
        <v>2.932995193248281</v>
      </c>
      <c r="AC32" s="4">
        <f t="shared" si="172"/>
        <v>3.2396290005096007</v>
      </c>
      <c r="AD32" s="4">
        <f t="shared" ref="AD32:AO32" si="173">AD13/AD$15*100</f>
        <v>3.040182552058226</v>
      </c>
      <c r="AE32" s="4">
        <f t="shared" si="173"/>
        <v>3.2098469847972164</v>
      </c>
      <c r="AF32" s="4">
        <f t="shared" si="173"/>
        <v>3.5706591334943827</v>
      </c>
      <c r="AG32" s="4">
        <f t="shared" si="173"/>
        <v>3.5649715774348825</v>
      </c>
      <c r="AH32" s="4">
        <f t="shared" si="173"/>
        <v>3.4899020104805438</v>
      </c>
      <c r="AI32" s="4">
        <f t="shared" si="173"/>
        <v>3.3515261817859083</v>
      </c>
      <c r="AJ32" s="4">
        <f t="shared" si="173"/>
        <v>3.657181484952559</v>
      </c>
      <c r="AK32" s="4">
        <f t="shared" si="173"/>
        <v>3.1234162783949966</v>
      </c>
      <c r="AL32" s="4">
        <f t="shared" si="173"/>
        <v>3.1228817954073076</v>
      </c>
      <c r="AM32" s="4">
        <f t="shared" si="173"/>
        <v>3.2094502999953236</v>
      </c>
      <c r="AN32" s="4">
        <f t="shared" si="173"/>
        <v>3.4611684025713818</v>
      </c>
      <c r="AO32" s="4">
        <f t="shared" si="173"/>
        <v>3.0057849432592452</v>
      </c>
      <c r="AP32" s="13">
        <f t="shared" si="141"/>
        <v>3.2842568455992756</v>
      </c>
      <c r="AQ32" s="13">
        <f t="shared" si="142"/>
        <v>2.932995193248281</v>
      </c>
      <c r="AR32" s="13">
        <f t="shared" si="143"/>
        <v>3.657181484952559</v>
      </c>
      <c r="AS32" s="13">
        <f t="shared" si="144"/>
        <v>0.23263578498145041</v>
      </c>
      <c r="AT32" s="13">
        <f t="shared" si="145"/>
        <v>3.3449251833616067</v>
      </c>
      <c r="AU32" s="8">
        <f t="shared" si="146"/>
        <v>3.1234162783949966</v>
      </c>
      <c r="AV32" s="8">
        <f t="shared" si="147"/>
        <v>3.5706591334943827</v>
      </c>
      <c r="AW32" s="13">
        <f t="shared" si="148"/>
        <v>0.17614569060139171</v>
      </c>
      <c r="AX32" s="23"/>
    </row>
    <row r="33" spans="1:50" x14ac:dyDescent="0.35">
      <c r="A33" s="10">
        <v>3</v>
      </c>
      <c r="B33" s="13">
        <f t="shared" si="171"/>
        <v>13.632162798430828</v>
      </c>
      <c r="C33" s="13">
        <f t="shared" si="171"/>
        <v>7.7672517055968182</v>
      </c>
      <c r="D33" s="13">
        <f t="shared" si="171"/>
        <v>-1.0423542426419407E-3</v>
      </c>
      <c r="E33" s="13">
        <f t="shared" si="171"/>
        <v>6.8256984897546484</v>
      </c>
      <c r="F33" s="13">
        <f t="shared" si="171"/>
        <v>-16.082101534503934</v>
      </c>
      <c r="G33" s="13">
        <f t="shared" si="171"/>
        <v>1.8816032468241091</v>
      </c>
      <c r="H33" s="13">
        <f t="shared" si="171"/>
        <v>14.933701324289098</v>
      </c>
      <c r="I33" s="13">
        <f t="shared" si="171"/>
        <v>15.30743474011032</v>
      </c>
      <c r="J33" s="13">
        <f t="shared" si="171"/>
        <v>8.7252412033067159</v>
      </c>
      <c r="K33" s="13">
        <f t="shared" si="171"/>
        <v>-16.363208050374098</v>
      </c>
      <c r="L33" s="13">
        <f t="shared" si="171"/>
        <v>-17.542242509020234</v>
      </c>
      <c r="M33" s="13">
        <f t="shared" si="171"/>
        <v>-3.5567325498504081</v>
      </c>
      <c r="N33" s="13">
        <f t="shared" si="171"/>
        <v>-9.3552840726966071</v>
      </c>
      <c r="O33" s="13">
        <f t="shared" si="171"/>
        <v>-6.172482437624482</v>
      </c>
      <c r="Q33" s="9"/>
      <c r="R33" s="9"/>
      <c r="AA33" s="27" t="s">
        <v>13</v>
      </c>
      <c r="AB33" s="4">
        <f t="shared" ref="AB33:AC33" si="174">AB14/AB$15*100</f>
        <v>4.1503414218803929</v>
      </c>
      <c r="AC33" s="4">
        <f t="shared" si="174"/>
        <v>4.2243004762188319</v>
      </c>
      <c r="AD33" s="4">
        <f t="shared" ref="AD33:AO33" si="175">AD14/AD$15*100</f>
        <v>4.4049854873207055</v>
      </c>
      <c r="AE33" s="4">
        <f t="shared" si="175"/>
        <v>4.4336966189347624</v>
      </c>
      <c r="AF33" s="4">
        <f t="shared" si="175"/>
        <v>3.7405743782252401</v>
      </c>
      <c r="AG33" s="4">
        <f t="shared" si="175"/>
        <v>4.8112320456060056</v>
      </c>
      <c r="AH33" s="4">
        <f t="shared" si="175"/>
        <v>4.7844688774594513</v>
      </c>
      <c r="AI33" s="4">
        <f t="shared" si="175"/>
        <v>4.5010917991216903</v>
      </c>
      <c r="AJ33" s="4">
        <f t="shared" si="175"/>
        <v>5.0337832199973578</v>
      </c>
      <c r="AK33" s="4">
        <f t="shared" si="175"/>
        <v>4.2332084524445195</v>
      </c>
      <c r="AL33" s="4">
        <f t="shared" si="175"/>
        <v>5.3986981493477328</v>
      </c>
      <c r="AM33" s="4">
        <f t="shared" si="175"/>
        <v>5.0640601129568648</v>
      </c>
      <c r="AN33" s="4">
        <f t="shared" si="175"/>
        <v>4.441904532166113</v>
      </c>
      <c r="AO33" s="4">
        <f t="shared" si="175"/>
        <v>4.4408030195492838</v>
      </c>
      <c r="AP33" s="13">
        <f t="shared" si="141"/>
        <v>4.5473677565163539</v>
      </c>
      <c r="AQ33" s="13">
        <f t="shared" si="142"/>
        <v>3.7405743782252401</v>
      </c>
      <c r="AR33" s="13">
        <f t="shared" si="143"/>
        <v>5.3986981493477328</v>
      </c>
      <c r="AS33" s="13">
        <f t="shared" si="144"/>
        <v>0.43177661384778482</v>
      </c>
      <c r="AT33" s="13">
        <f t="shared" si="145"/>
        <v>4.4740790951209197</v>
      </c>
      <c r="AU33" s="8">
        <f t="shared" si="146"/>
        <v>3.7405743782252401</v>
      </c>
      <c r="AV33" s="8">
        <f t="shared" si="147"/>
        <v>5.0640601129568648</v>
      </c>
      <c r="AW33" s="13">
        <f t="shared" si="148"/>
        <v>0.41728530076474124</v>
      </c>
      <c r="AX33" s="23"/>
    </row>
    <row r="34" spans="1:50" x14ac:dyDescent="0.35">
      <c r="A34" s="3">
        <v>4</v>
      </c>
      <c r="B34" s="13">
        <f t="shared" si="171"/>
        <v>8.5908393655246069</v>
      </c>
      <c r="C34" s="13">
        <f t="shared" si="171"/>
        <v>-7.4233073558331544</v>
      </c>
      <c r="D34" s="13">
        <f t="shared" si="171"/>
        <v>-1.2251662302593689</v>
      </c>
      <c r="E34" s="13">
        <f t="shared" si="171"/>
        <v>4.2668220384732267</v>
      </c>
      <c r="F34" s="13">
        <f t="shared" si="171"/>
        <v>-19.795944309695255</v>
      </c>
      <c r="G34" s="13">
        <f t="shared" si="171"/>
        <v>6.5108545077464024</v>
      </c>
      <c r="H34" s="13">
        <f t="shared" si="171"/>
        <v>23.517703054585279</v>
      </c>
      <c r="I34" s="13">
        <f t="shared" si="171"/>
        <v>16.559171837720775</v>
      </c>
      <c r="J34" s="13">
        <f t="shared" si="171"/>
        <v>17.632427993554412</v>
      </c>
      <c r="K34" s="13">
        <f t="shared" si="171"/>
        <v>-16.85551099521788</v>
      </c>
      <c r="L34" s="13">
        <f t="shared" si="171"/>
        <v>-11.774176124371577</v>
      </c>
      <c r="M34" s="13">
        <f t="shared" si="171"/>
        <v>-7.9483131654378463</v>
      </c>
      <c r="N34" s="13">
        <f t="shared" si="171"/>
        <v>-3.5480163728608232</v>
      </c>
      <c r="O34" s="13">
        <f t="shared" si="171"/>
        <v>-8.5073842439287528</v>
      </c>
      <c r="Q34" s="12"/>
      <c r="R34" s="12"/>
      <c r="AA34" s="16" t="s">
        <v>29</v>
      </c>
      <c r="AB34" s="5">
        <f t="shared" ref="AB34:AP34" si="176">SUM(AB21:AB33)</f>
        <v>100</v>
      </c>
      <c r="AC34" s="5">
        <f t="shared" si="176"/>
        <v>100</v>
      </c>
      <c r="AD34" s="5">
        <f t="shared" ref="AD34:AO34" si="177">SUM(AD21:AD33)</f>
        <v>100</v>
      </c>
      <c r="AE34" s="5">
        <f t="shared" si="177"/>
        <v>99.999999999999986</v>
      </c>
      <c r="AF34" s="5">
        <f t="shared" si="177"/>
        <v>100</v>
      </c>
      <c r="AG34" s="5">
        <f t="shared" si="177"/>
        <v>100</v>
      </c>
      <c r="AH34" s="5">
        <f t="shared" si="177"/>
        <v>99.999999999999986</v>
      </c>
      <c r="AI34" s="5">
        <f t="shared" si="177"/>
        <v>100.00000000000004</v>
      </c>
      <c r="AJ34" s="5">
        <f t="shared" si="177"/>
        <v>100</v>
      </c>
      <c r="AK34" s="5">
        <f t="shared" si="177"/>
        <v>100</v>
      </c>
      <c r="AL34" s="5">
        <f t="shared" si="177"/>
        <v>100</v>
      </c>
      <c r="AM34" s="5">
        <f t="shared" si="177"/>
        <v>100</v>
      </c>
      <c r="AN34" s="5">
        <f t="shared" si="177"/>
        <v>100</v>
      </c>
      <c r="AO34" s="5">
        <f t="shared" si="177"/>
        <v>99.999999999999986</v>
      </c>
      <c r="AP34" s="5">
        <f t="shared" si="176"/>
        <v>100</v>
      </c>
      <c r="AR34" s="5"/>
      <c r="AS34" s="5"/>
      <c r="AT34" s="5"/>
      <c r="AU34" s="5"/>
      <c r="AV34" s="5"/>
      <c r="AW34" s="5"/>
      <c r="AX34" s="5"/>
    </row>
    <row r="35" spans="1:50" x14ac:dyDescent="0.35">
      <c r="A35" s="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23"/>
      <c r="Q35" s="18"/>
      <c r="R35" s="18"/>
      <c r="AQ35" s="25"/>
      <c r="AR35" s="25"/>
    </row>
    <row r="36" spans="1:50" x14ac:dyDescent="0.35">
      <c r="A36" s="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18"/>
      <c r="R36" s="18"/>
      <c r="AA36" s="10" t="s">
        <v>28</v>
      </c>
      <c r="AB36" s="12" t="s">
        <v>14</v>
      </c>
      <c r="AC36" s="15" t="s">
        <v>15</v>
      </c>
      <c r="AD36" s="15" t="s">
        <v>16</v>
      </c>
      <c r="AE36" s="15" t="s">
        <v>17</v>
      </c>
      <c r="AF36" s="15" t="s">
        <v>18</v>
      </c>
      <c r="AG36" s="12" t="s">
        <v>19</v>
      </c>
      <c r="AH36" s="15" t="s">
        <v>20</v>
      </c>
      <c r="AI36" s="15" t="s">
        <v>21</v>
      </c>
      <c r="AJ36" s="15" t="s">
        <v>22</v>
      </c>
      <c r="AK36" s="15" t="s">
        <v>23</v>
      </c>
      <c r="AL36" s="24" t="s">
        <v>24</v>
      </c>
      <c r="AM36" s="24" t="s">
        <v>25</v>
      </c>
      <c r="AN36" s="24" t="s">
        <v>26</v>
      </c>
      <c r="AO36" s="24" t="s">
        <v>27</v>
      </c>
      <c r="AP36" s="10" t="s">
        <v>32</v>
      </c>
      <c r="AQ36" s="2" t="s">
        <v>33</v>
      </c>
      <c r="AR36" s="10" t="s">
        <v>34</v>
      </c>
      <c r="AS36" s="10" t="s">
        <v>35</v>
      </c>
      <c r="AT36" s="10" t="s">
        <v>36</v>
      </c>
      <c r="AU36" s="10" t="s">
        <v>37</v>
      </c>
      <c r="AV36" s="2" t="s">
        <v>38</v>
      </c>
      <c r="AW36" s="10" t="s">
        <v>39</v>
      </c>
    </row>
    <row r="37" spans="1:50" x14ac:dyDescent="0.35">
      <c r="A37" s="30" t="s">
        <v>46</v>
      </c>
      <c r="B37" s="23"/>
      <c r="C37" s="15" t="s">
        <v>15</v>
      </c>
      <c r="D37" s="15"/>
      <c r="E37" s="15" t="s">
        <v>17</v>
      </c>
      <c r="F37" s="15" t="s">
        <v>18</v>
      </c>
      <c r="G37" s="12" t="s">
        <v>19</v>
      </c>
      <c r="H37" s="15" t="s">
        <v>20</v>
      </c>
      <c r="I37" s="15" t="s">
        <v>21</v>
      </c>
      <c r="J37" s="15"/>
      <c r="K37" s="15" t="s">
        <v>23</v>
      </c>
      <c r="L37" s="24"/>
      <c r="M37" s="24" t="s">
        <v>25</v>
      </c>
      <c r="N37" s="24"/>
      <c r="O37" s="24"/>
      <c r="P37" s="2" t="s">
        <v>2</v>
      </c>
      <c r="Q37" s="18"/>
      <c r="R37" s="18"/>
      <c r="AA37" s="2" t="s">
        <v>4</v>
      </c>
      <c r="AB37" s="29">
        <f>AB2/86400</f>
        <v>8.9135067604166669E-5</v>
      </c>
      <c r="AC37" s="29">
        <f t="shared" ref="AC37:AV49" si="178">AC2/86400</f>
        <v>3.1964390694444442E-5</v>
      </c>
      <c r="AD37" s="29">
        <f t="shared" si="178"/>
        <v>7.8092718576388886E-5</v>
      </c>
      <c r="AE37" s="29">
        <f t="shared" si="178"/>
        <v>7.361347315972222E-5</v>
      </c>
      <c r="AF37" s="29">
        <f t="shared" si="178"/>
        <v>6.3483665069444438E-5</v>
      </c>
      <c r="AG37" s="29">
        <f t="shared" si="178"/>
        <v>7.9217582094907402E-5</v>
      </c>
      <c r="AH37" s="29">
        <f t="shared" si="178"/>
        <v>8.255228017361111E-5</v>
      </c>
      <c r="AI37" s="29">
        <f t="shared" si="178"/>
        <v>8.4341931215277778E-5</v>
      </c>
      <c r="AJ37" s="29">
        <f t="shared" si="178"/>
        <v>7.5468211979166672E-5</v>
      </c>
      <c r="AK37" s="29">
        <f t="shared" si="178"/>
        <v>6.773746535879629E-5</v>
      </c>
      <c r="AL37" s="29">
        <f t="shared" si="178"/>
        <v>6.3384458726851862E-5</v>
      </c>
      <c r="AM37" s="29">
        <f t="shared" si="178"/>
        <v>6.0241874525462966E-5</v>
      </c>
      <c r="AN37" s="29">
        <f t="shared" si="178"/>
        <v>7.1218610902777781E-5</v>
      </c>
      <c r="AO37" s="29">
        <f t="shared" si="178"/>
        <v>7.1071638530092595E-5</v>
      </c>
      <c r="AP37" s="29">
        <f t="shared" si="178"/>
        <v>7.0823097757936507E-5</v>
      </c>
      <c r="AQ37" s="29">
        <f t="shared" si="178"/>
        <v>3.1964390694444442E-5</v>
      </c>
      <c r="AR37" s="29">
        <f t="shared" si="178"/>
        <v>8.9135067604166669E-5</v>
      </c>
      <c r="AS37" s="13">
        <f>AS2</f>
        <v>19.77237255665429</v>
      </c>
      <c r="AT37" s="29">
        <f>AT2/86400</f>
        <v>6.7894082786458323E-5</v>
      </c>
      <c r="AU37" s="29">
        <f t="shared" si="178"/>
        <v>3.1964390694444442E-5</v>
      </c>
      <c r="AV37" s="29">
        <f t="shared" si="178"/>
        <v>8.4341931215277778E-5</v>
      </c>
      <c r="AW37" s="13">
        <f>AW2</f>
        <v>24.991321434968309</v>
      </c>
    </row>
    <row r="38" spans="1:50" x14ac:dyDescent="0.35">
      <c r="A38" s="10">
        <v>1</v>
      </c>
      <c r="C38" s="13">
        <f>C10-$W10</f>
        <v>-2.858543188657138</v>
      </c>
      <c r="D38" s="13"/>
      <c r="E38" s="13">
        <f>E10-$W10</f>
        <v>0.19052369484461096</v>
      </c>
      <c r="F38" s="13">
        <f t="shared" ref="F38:K38" si="179">F10-$W10</f>
        <v>0.46315736068780389</v>
      </c>
      <c r="G38" s="13">
        <f t="shared" si="179"/>
        <v>0.19208332672222994</v>
      </c>
      <c r="H38" s="13">
        <f t="shared" si="179"/>
        <v>0.75421144072447355</v>
      </c>
      <c r="I38" s="13">
        <f t="shared" si="179"/>
        <v>0.11347004610261635</v>
      </c>
      <c r="J38" s="13"/>
      <c r="K38" s="13">
        <f t="shared" si="179"/>
        <v>0.83840144012163087</v>
      </c>
      <c r="L38" s="13"/>
      <c r="M38" s="13">
        <f>M10-$W10</f>
        <v>0.30669587945375554</v>
      </c>
      <c r="N38" s="13"/>
      <c r="O38" s="13"/>
      <c r="P38" s="8">
        <f>T10-$W10</f>
        <v>-0.12124564197862853</v>
      </c>
      <c r="Q38" s="18"/>
      <c r="R38" s="18"/>
      <c r="AA38" s="2" t="s">
        <v>3</v>
      </c>
      <c r="AB38" s="29">
        <f t="shared" ref="AB38:AQ50" si="180">AB3/86400</f>
        <v>5.8515736539351846E-5</v>
      </c>
      <c r="AC38" s="29">
        <f t="shared" si="180"/>
        <v>4.4039220625000002E-5</v>
      </c>
      <c r="AD38" s="29">
        <f t="shared" si="180"/>
        <v>4.9584278148148162E-5</v>
      </c>
      <c r="AE38" s="29">
        <f t="shared" si="180"/>
        <v>4.6154572939814812E-5</v>
      </c>
      <c r="AF38" s="29">
        <f t="shared" si="180"/>
        <v>4.3306458391203713E-5</v>
      </c>
      <c r="AG38" s="29">
        <f t="shared" si="180"/>
        <v>4.0304022847222221E-5</v>
      </c>
      <c r="AH38" s="29">
        <f t="shared" si="180"/>
        <v>5.7962753009259247E-5</v>
      </c>
      <c r="AI38" s="29">
        <f t="shared" si="180"/>
        <v>5.787351978009259E-5</v>
      </c>
      <c r="AJ38" s="29">
        <f t="shared" si="180"/>
        <v>5.4455362384259251E-5</v>
      </c>
      <c r="AK38" s="29">
        <f t="shared" si="180"/>
        <v>4.0379608634259251E-5</v>
      </c>
      <c r="AL38" s="29">
        <f t="shared" si="180"/>
        <v>4.0561749386574076E-5</v>
      </c>
      <c r="AM38" s="29">
        <f t="shared" si="180"/>
        <v>4.0657543877314815E-5</v>
      </c>
      <c r="AN38" s="29">
        <f t="shared" si="180"/>
        <v>4.3335852858796305E-5</v>
      </c>
      <c r="AO38" s="29">
        <f t="shared" si="180"/>
        <v>3.8821701516203702E-5</v>
      </c>
      <c r="AP38" s="29">
        <f t="shared" si="180"/>
        <v>4.6853741495535715E-5</v>
      </c>
      <c r="AQ38" s="29">
        <f t="shared" si="180"/>
        <v>3.8821701516203702E-5</v>
      </c>
      <c r="AR38" s="29">
        <f t="shared" si="178"/>
        <v>5.8515736539351846E-5</v>
      </c>
      <c r="AS38" s="13">
        <f t="shared" ref="AS38:AS50" si="181">AS3</f>
        <v>15.737000428653609</v>
      </c>
      <c r="AT38" s="29">
        <f t="shared" si="178"/>
        <v>4.6334712513020834E-5</v>
      </c>
      <c r="AU38" s="29">
        <f t="shared" si="178"/>
        <v>4.0304022847222221E-5</v>
      </c>
      <c r="AV38" s="29">
        <f t="shared" si="178"/>
        <v>5.7962753009259247E-5</v>
      </c>
      <c r="AW38" s="13">
        <f t="shared" ref="AW38:AW50" si="182">AW3</f>
        <v>16.044949702083926</v>
      </c>
    </row>
    <row r="39" spans="1:50" x14ac:dyDescent="0.35">
      <c r="A39" s="10">
        <v>2</v>
      </c>
      <c r="C39" s="13">
        <f t="shared" ref="C39:M41" si="183">C11-$W11</f>
        <v>-0.22001404729827101</v>
      </c>
      <c r="D39" s="13"/>
      <c r="E39" s="13">
        <f t="shared" si="183"/>
        <v>-2.4075944620715362</v>
      </c>
      <c r="F39" s="13">
        <f t="shared" si="183"/>
        <v>-0.15017156533098586</v>
      </c>
      <c r="G39" s="13">
        <f t="shared" si="183"/>
        <v>-0.11094446359140164</v>
      </c>
      <c r="H39" s="13">
        <f t="shared" si="183"/>
        <v>-0.14380829686515995</v>
      </c>
      <c r="I39" s="13">
        <f t="shared" si="183"/>
        <v>1.6119618982003132</v>
      </c>
      <c r="J39" s="13"/>
      <c r="K39" s="13">
        <f t="shared" si="183"/>
        <v>1.6964649795918305</v>
      </c>
      <c r="L39" s="13"/>
      <c r="M39" s="13">
        <f t="shared" si="183"/>
        <v>-0.27589404263481754</v>
      </c>
      <c r="N39" s="13"/>
      <c r="O39" s="13"/>
      <c r="P39" s="8">
        <f t="shared" ref="P39" si="184">T11-$W11</f>
        <v>-0.5248720052417859</v>
      </c>
      <c r="Q39" s="18"/>
      <c r="R39" s="18"/>
      <c r="AA39" s="2" t="s">
        <v>6</v>
      </c>
      <c r="AB39" s="29">
        <f t="shared" si="180"/>
        <v>6.2537005543981467E-5</v>
      </c>
      <c r="AC39" s="29">
        <f t="shared" si="178"/>
        <v>4.4421873680555549E-5</v>
      </c>
      <c r="AD39" s="29">
        <f t="shared" si="178"/>
        <v>6.1955152442129638E-5</v>
      </c>
      <c r="AE39" s="29">
        <f t="shared" si="178"/>
        <v>5.2806384907407402E-5</v>
      </c>
      <c r="AF39" s="29">
        <f t="shared" si="178"/>
        <v>3.7710485428240725E-5</v>
      </c>
      <c r="AG39" s="29">
        <f t="shared" si="178"/>
        <v>5.441179557870369E-5</v>
      </c>
      <c r="AH39" s="29">
        <f t="shared" si="178"/>
        <v>6.9087511539351864E-5</v>
      </c>
      <c r="AI39" s="29">
        <f t="shared" si="178"/>
        <v>5.7504251701388881E-5</v>
      </c>
      <c r="AJ39" s="29">
        <f t="shared" si="178"/>
        <v>6.3223314016203733E-5</v>
      </c>
      <c r="AK39" s="29">
        <f t="shared" si="178"/>
        <v>4.8149197951388905E-5</v>
      </c>
      <c r="AL39" s="29">
        <f t="shared" si="178"/>
        <v>5.1539535567129628E-5</v>
      </c>
      <c r="AM39" s="29">
        <f t="shared" si="178"/>
        <v>6.1987958761574081E-5</v>
      </c>
      <c r="AN39" s="29">
        <f t="shared" si="178"/>
        <v>5.3917863437499991E-5</v>
      </c>
      <c r="AO39" s="29">
        <f t="shared" si="178"/>
        <v>5.0684471319444435E-5</v>
      </c>
      <c r="AP39" s="29">
        <f t="shared" si="178"/>
        <v>5.4995485848214292E-5</v>
      </c>
      <c r="AQ39" s="29">
        <f t="shared" si="178"/>
        <v>3.7710485428240725E-5</v>
      </c>
      <c r="AR39" s="29">
        <f t="shared" si="178"/>
        <v>6.9087511539351864E-5</v>
      </c>
      <c r="AS39" s="13">
        <f t="shared" si="181"/>
        <v>15.305329453612757</v>
      </c>
      <c r="AT39" s="29">
        <f t="shared" si="178"/>
        <v>5.3259932443576378E-5</v>
      </c>
      <c r="AU39" s="29">
        <f t="shared" si="178"/>
        <v>3.7710485428240725E-5</v>
      </c>
      <c r="AV39" s="29">
        <f t="shared" si="178"/>
        <v>6.9087511539351864E-5</v>
      </c>
      <c r="AW39" s="13">
        <f t="shared" si="182"/>
        <v>18.671662618067693</v>
      </c>
    </row>
    <row r="40" spans="1:50" x14ac:dyDescent="0.35">
      <c r="A40" s="10">
        <v>3</v>
      </c>
      <c r="C40" s="13">
        <f t="shared" si="183"/>
        <v>3.7251117610675948</v>
      </c>
      <c r="D40" s="13"/>
      <c r="E40" s="13">
        <f t="shared" si="183"/>
        <v>1.7883953919127791</v>
      </c>
      <c r="F40" s="13">
        <f t="shared" si="183"/>
        <v>1.509916995481575E-2</v>
      </c>
      <c r="G40" s="13">
        <f t="shared" si="183"/>
        <v>-0.68716883753000957</v>
      </c>
      <c r="H40" s="13">
        <f t="shared" si="183"/>
        <v>-1.3723039892286977</v>
      </c>
      <c r="I40" s="13">
        <f t="shared" si="183"/>
        <v>-1.6245297872793358</v>
      </c>
      <c r="J40" s="13"/>
      <c r="K40" s="13">
        <f t="shared" si="183"/>
        <v>-2.0939527882943452</v>
      </c>
      <c r="L40" s="13"/>
      <c r="M40" s="13">
        <f t="shared" si="183"/>
        <v>0.24934907939720574</v>
      </c>
      <c r="N40" s="13"/>
      <c r="O40" s="13"/>
      <c r="P40" s="8">
        <f>T12-$W12</f>
        <v>1.813123107103749</v>
      </c>
      <c r="Q40" s="18"/>
      <c r="R40" s="18"/>
      <c r="AA40" s="2" t="s">
        <v>0</v>
      </c>
      <c r="AB40" s="29">
        <f t="shared" si="180"/>
        <v>2.2456853112268522E-4</v>
      </c>
      <c r="AC40" s="29">
        <f t="shared" si="178"/>
        <v>1.6764035862268519E-4</v>
      </c>
      <c r="AD40" s="29">
        <f t="shared" si="178"/>
        <v>1.7708910724537034E-4</v>
      </c>
      <c r="AE40" s="29">
        <f t="shared" si="178"/>
        <v>1.8274176954861113E-4</v>
      </c>
      <c r="AF40" s="29">
        <f t="shared" si="178"/>
        <v>1.3881592760416666E-4</v>
      </c>
      <c r="AG40" s="29">
        <f t="shared" si="178"/>
        <v>1.9958532796296297E-4</v>
      </c>
      <c r="AH40" s="29">
        <f t="shared" si="178"/>
        <v>2.0975266650462965E-4</v>
      </c>
      <c r="AI40" s="29">
        <f t="shared" si="178"/>
        <v>2.0399318677083339E-4</v>
      </c>
      <c r="AJ40" s="29">
        <f t="shared" si="178"/>
        <v>2.0749979004629627E-4</v>
      </c>
      <c r="AK40" s="29">
        <f t="shared" si="178"/>
        <v>1.9067145376157411E-4</v>
      </c>
      <c r="AL40" s="29">
        <f t="shared" si="178"/>
        <v>1.8169984042824074E-4</v>
      </c>
      <c r="AM40" s="29">
        <f t="shared" si="178"/>
        <v>1.7327622407407409E-4</v>
      </c>
      <c r="AN40" s="29">
        <f t="shared" si="178"/>
        <v>2.0227492231481478E-4</v>
      </c>
      <c r="AO40" s="29">
        <f t="shared" si="178"/>
        <v>2.0356093054398145E-4</v>
      </c>
      <c r="AP40" s="29">
        <f t="shared" si="178"/>
        <v>1.9022643118220899E-4</v>
      </c>
      <c r="AQ40" s="29">
        <f t="shared" si="178"/>
        <v>1.3881592760416666E-4</v>
      </c>
      <c r="AR40" s="29">
        <f t="shared" si="178"/>
        <v>2.2456853112268522E-4</v>
      </c>
      <c r="AS40" s="13">
        <f t="shared" si="181"/>
        <v>11.481320668591884</v>
      </c>
      <c r="AT40" s="29">
        <f t="shared" si="178"/>
        <v>1.8330961435619213E-4</v>
      </c>
      <c r="AU40" s="29">
        <f t="shared" si="178"/>
        <v>1.3881592760416666E-4</v>
      </c>
      <c r="AV40" s="29">
        <f t="shared" si="178"/>
        <v>2.0975266650462965E-4</v>
      </c>
      <c r="AW40" s="13">
        <f t="shared" si="182"/>
        <v>12.664017008239695</v>
      </c>
    </row>
    <row r="41" spans="1:50" x14ac:dyDescent="0.35">
      <c r="A41" s="10">
        <v>4</v>
      </c>
      <c r="C41" s="13">
        <f t="shared" si="183"/>
        <v>-0.64655452511218314</v>
      </c>
      <c r="E41" s="13">
        <f t="shared" si="183"/>
        <v>0.42867537531413724</v>
      </c>
      <c r="F41" s="13">
        <f t="shared" si="183"/>
        <v>-0.32808496531164089</v>
      </c>
      <c r="G41" s="13">
        <f t="shared" si="183"/>
        <v>0.60602997439918482</v>
      </c>
      <c r="H41" s="13">
        <f t="shared" si="183"/>
        <v>0.76190084536937164</v>
      </c>
      <c r="I41" s="13">
        <f t="shared" si="183"/>
        <v>-0.10090215702359018</v>
      </c>
      <c r="K41" s="13">
        <f t="shared" si="183"/>
        <v>-0.44091363141911977</v>
      </c>
      <c r="M41" s="13">
        <f t="shared" si="183"/>
        <v>-0.28015091621614729</v>
      </c>
      <c r="P41" s="8">
        <f>T13-$W13</f>
        <v>-1.1670054598833435</v>
      </c>
      <c r="Q41" s="18"/>
      <c r="R41" s="18"/>
      <c r="AA41" s="2" t="s">
        <v>1</v>
      </c>
      <c r="AB41" s="29">
        <f t="shared" si="180"/>
        <v>1.673086209722222E-4</v>
      </c>
      <c r="AC41" s="29">
        <f t="shared" si="178"/>
        <v>1.4045991853009254E-4</v>
      </c>
      <c r="AD41" s="29">
        <f t="shared" si="178"/>
        <v>1.1389938690972223E-4</v>
      </c>
      <c r="AE41" s="29">
        <f t="shared" si="178"/>
        <v>1.1038097336805559E-4</v>
      </c>
      <c r="AF41" s="29">
        <f t="shared" si="178"/>
        <v>9.2193667592592565E-5</v>
      </c>
      <c r="AG41" s="29">
        <f t="shared" si="178"/>
        <v>1.3234966826388892E-4</v>
      </c>
      <c r="AH41" s="29">
        <f t="shared" si="178"/>
        <v>1.5804148819444441E-4</v>
      </c>
      <c r="AI41" s="29">
        <f t="shared" si="178"/>
        <v>1.5826877047453702E-4</v>
      </c>
      <c r="AJ41" s="29">
        <f t="shared" si="178"/>
        <v>1.5101200974537035E-4</v>
      </c>
      <c r="AK41" s="29">
        <f t="shared" si="178"/>
        <v>1.029515201157407E-4</v>
      </c>
      <c r="AL41" s="29">
        <f t="shared" si="178"/>
        <v>9.7253191400462955E-5</v>
      </c>
      <c r="AM41" s="29">
        <f t="shared" si="178"/>
        <v>1.3110775173611107E-4</v>
      </c>
      <c r="AN41" s="29">
        <f t="shared" si="178"/>
        <v>1.1065024775462968E-4</v>
      </c>
      <c r="AO41" s="29">
        <f t="shared" si="178"/>
        <v>1.0990173847222229E-4</v>
      </c>
      <c r="AP41" s="29">
        <f t="shared" si="178"/>
        <v>1.2684135382357798E-4</v>
      </c>
      <c r="AQ41" s="29">
        <f t="shared" si="178"/>
        <v>9.2193667592592565E-5</v>
      </c>
      <c r="AR41" s="29">
        <f t="shared" si="178"/>
        <v>1.673086209722222E-4</v>
      </c>
      <c r="AS41" s="13">
        <f t="shared" si="181"/>
        <v>19.619879374357836</v>
      </c>
      <c r="AT41" s="29">
        <f t="shared" si="178"/>
        <v>1.2821921978443281E-4</v>
      </c>
      <c r="AU41" s="29">
        <f t="shared" si="178"/>
        <v>9.2193667592592565E-5</v>
      </c>
      <c r="AV41" s="29">
        <f t="shared" si="178"/>
        <v>1.5826877047453702E-4</v>
      </c>
      <c r="AW41" s="13">
        <f t="shared" si="182"/>
        <v>19.154075404813227</v>
      </c>
    </row>
    <row r="42" spans="1:50" x14ac:dyDescent="0.35">
      <c r="A42" s="10"/>
      <c r="P42" s="23"/>
      <c r="Q42" s="18"/>
      <c r="R42" s="18"/>
      <c r="AA42" s="2" t="s">
        <v>5</v>
      </c>
      <c r="AB42" s="29">
        <f t="shared" si="180"/>
        <v>9.2802028217592607E-5</v>
      </c>
      <c r="AC42" s="29">
        <f t="shared" si="178"/>
        <v>7.0630721423611137E-5</v>
      </c>
      <c r="AD42" s="29">
        <f t="shared" si="178"/>
        <v>9.1727555219907388E-5</v>
      </c>
      <c r="AE42" s="29">
        <f t="shared" si="178"/>
        <v>7.47858402662037E-5</v>
      </c>
      <c r="AF42" s="29">
        <f t="shared" si="178"/>
        <v>5.9830351886574093E-5</v>
      </c>
      <c r="AG42" s="29">
        <f t="shared" si="178"/>
        <v>6.4470479548611119E-5</v>
      </c>
      <c r="AH42" s="29">
        <f t="shared" si="178"/>
        <v>1.0696124128472223E-4</v>
      </c>
      <c r="AI42" s="29">
        <f t="shared" si="178"/>
        <v>1.1910220878472218E-4</v>
      </c>
      <c r="AJ42" s="29">
        <f t="shared" si="178"/>
        <v>8.5302763078703704E-5</v>
      </c>
      <c r="AK42" s="29">
        <f t="shared" si="178"/>
        <v>6.3642185277777778E-5</v>
      </c>
      <c r="AL42" s="29">
        <f t="shared" si="178"/>
        <v>6.2927269675925988E-5</v>
      </c>
      <c r="AM42" s="29">
        <f t="shared" si="178"/>
        <v>6.1232888217592601E-5</v>
      </c>
      <c r="AN42" s="29">
        <f t="shared" si="178"/>
        <v>6.9673301423611069E-5</v>
      </c>
      <c r="AO42" s="29">
        <f t="shared" si="178"/>
        <v>7.6308054085648139E-5</v>
      </c>
      <c r="AP42" s="29">
        <f t="shared" si="178"/>
        <v>7.8528349170800283E-5</v>
      </c>
      <c r="AQ42" s="29">
        <f t="shared" si="178"/>
        <v>5.9830351886574093E-5</v>
      </c>
      <c r="AR42" s="29">
        <f t="shared" si="178"/>
        <v>1.1910220878472218E-4</v>
      </c>
      <c r="AS42" s="13">
        <f t="shared" si="181"/>
        <v>23.293060785995426</v>
      </c>
      <c r="AT42" s="29">
        <f t="shared" si="178"/>
        <v>7.7581989586226861E-5</v>
      </c>
      <c r="AU42" s="29">
        <f t="shared" si="178"/>
        <v>5.9830351886574093E-5</v>
      </c>
      <c r="AV42" s="29">
        <f t="shared" si="178"/>
        <v>1.1910220878472218E-4</v>
      </c>
      <c r="AW42" s="13">
        <f t="shared" si="182"/>
        <v>29.197739941144402</v>
      </c>
    </row>
    <row r="43" spans="1:50" x14ac:dyDescent="0.35">
      <c r="A43" s="10"/>
      <c r="Q43" s="18"/>
      <c r="R43" s="18"/>
      <c r="AA43" s="2" t="s">
        <v>10</v>
      </c>
      <c r="AB43" s="29">
        <f t="shared" si="180"/>
        <v>1.4798227934027783E-4</v>
      </c>
      <c r="AC43" s="29">
        <f t="shared" si="178"/>
        <v>1.128879020717593E-4</v>
      </c>
      <c r="AD43" s="29">
        <f t="shared" si="178"/>
        <v>9.9655664733796294E-5</v>
      </c>
      <c r="AE43" s="29">
        <f t="shared" si="178"/>
        <v>1.0527105903935179E-4</v>
      </c>
      <c r="AF43" s="29">
        <f t="shared" si="178"/>
        <v>1.2486142605324074E-4</v>
      </c>
      <c r="AG43" s="29">
        <f t="shared" si="178"/>
        <v>1.1701520113425919E-4</v>
      </c>
      <c r="AH43" s="29">
        <f t="shared" si="178"/>
        <v>1.1306269422453711E-4</v>
      </c>
      <c r="AI43" s="29">
        <f t="shared" si="178"/>
        <v>1.4418934240740736E-4</v>
      </c>
      <c r="AJ43" s="29">
        <f t="shared" si="178"/>
        <v>1.0339296211805561E-4</v>
      </c>
      <c r="AK43" s="29">
        <f t="shared" si="178"/>
        <v>1.0264865204861115E-4</v>
      </c>
      <c r="AL43" s="29">
        <f t="shared" si="178"/>
        <v>9.8496682627314768E-5</v>
      </c>
      <c r="AM43" s="29">
        <f t="shared" si="178"/>
        <v>1.0776853951388889E-4</v>
      </c>
      <c r="AN43" s="29">
        <f t="shared" si="178"/>
        <v>1.0311581422453705E-4</v>
      </c>
      <c r="AO43" s="29">
        <f t="shared" si="178"/>
        <v>1.072982279398148E-4</v>
      </c>
      <c r="AP43" s="29">
        <f t="shared" si="178"/>
        <v>1.1340331767691799E-4</v>
      </c>
      <c r="AQ43" s="29">
        <f t="shared" si="178"/>
        <v>9.8496682627314768E-5</v>
      </c>
      <c r="AR43" s="29">
        <f t="shared" si="178"/>
        <v>1.4798227934027783E-4</v>
      </c>
      <c r="AS43" s="13">
        <f t="shared" si="181"/>
        <v>13.740079966180307</v>
      </c>
      <c r="AT43" s="29">
        <f t="shared" si="178"/>
        <v>1.1596310206163195E-4</v>
      </c>
      <c r="AU43" s="29">
        <f t="shared" si="178"/>
        <v>1.0264865204861115E-4</v>
      </c>
      <c r="AV43" s="29">
        <f t="shared" si="178"/>
        <v>1.4418934240740736E-4</v>
      </c>
      <c r="AW43" s="13">
        <f t="shared" si="182"/>
        <v>11.540230591311998</v>
      </c>
    </row>
    <row r="44" spans="1:50" x14ac:dyDescent="0.35">
      <c r="A44" s="30" t="s">
        <v>47</v>
      </c>
      <c r="B44" s="12" t="s">
        <v>14</v>
      </c>
      <c r="C44" s="12" t="s">
        <v>15</v>
      </c>
      <c r="D44" s="12" t="s">
        <v>16</v>
      </c>
      <c r="E44" s="12" t="s">
        <v>17</v>
      </c>
      <c r="F44" s="12" t="s">
        <v>18</v>
      </c>
      <c r="G44" s="12" t="s">
        <v>19</v>
      </c>
      <c r="H44" s="12" t="s">
        <v>20</v>
      </c>
      <c r="I44" s="12" t="s">
        <v>21</v>
      </c>
      <c r="J44" s="12" t="s">
        <v>22</v>
      </c>
      <c r="K44" s="12" t="s">
        <v>23</v>
      </c>
      <c r="L44" s="22" t="s">
        <v>24</v>
      </c>
      <c r="M44" s="22" t="s">
        <v>25</v>
      </c>
      <c r="N44" s="22" t="s">
        <v>26</v>
      </c>
      <c r="O44" s="22" t="s">
        <v>27</v>
      </c>
      <c r="P44" s="2" t="s">
        <v>2</v>
      </c>
      <c r="Q44" s="18"/>
      <c r="R44" s="18"/>
      <c r="AA44" s="2" t="s">
        <v>7</v>
      </c>
      <c r="AB44" s="29">
        <f t="shared" si="180"/>
        <v>1.9168556311342579E-4</v>
      </c>
      <c r="AC44" s="29">
        <f t="shared" si="178"/>
        <v>1.8234809356481481E-4</v>
      </c>
      <c r="AD44" s="29">
        <f t="shared" si="178"/>
        <v>1.4247081548611113E-4</v>
      </c>
      <c r="AE44" s="29">
        <f t="shared" si="178"/>
        <v>1.5427820819444453E-4</v>
      </c>
      <c r="AF44" s="29">
        <f t="shared" si="178"/>
        <v>1.2930209121527782E-4</v>
      </c>
      <c r="AG44" s="29">
        <f t="shared" si="178"/>
        <v>1.6276140085648151E-4</v>
      </c>
      <c r="AH44" s="29">
        <f t="shared" si="178"/>
        <v>1.8679558243055549E-4</v>
      </c>
      <c r="AI44" s="29">
        <f t="shared" si="178"/>
        <v>1.7798248929398161E-4</v>
      </c>
      <c r="AJ44" s="29">
        <f t="shared" si="178"/>
        <v>1.7875199462962955E-4</v>
      </c>
      <c r="AK44" s="29">
        <f t="shared" si="178"/>
        <v>1.5459813555555554E-4</v>
      </c>
      <c r="AL44" s="29">
        <f t="shared" si="178"/>
        <v>1.4539241622685191E-4</v>
      </c>
      <c r="AM44" s="29">
        <f t="shared" si="178"/>
        <v>1.5008398421296302E-4</v>
      </c>
      <c r="AN44" s="29">
        <f t="shared" si="178"/>
        <v>1.6234147980324077E-4</v>
      </c>
      <c r="AO44" s="29">
        <f t="shared" si="178"/>
        <v>1.710086503703703E-4</v>
      </c>
      <c r="AP44" s="29">
        <f t="shared" si="178"/>
        <v>1.6355720749669311E-4</v>
      </c>
      <c r="AQ44" s="29">
        <f t="shared" si="178"/>
        <v>1.2930209121527782E-4</v>
      </c>
      <c r="AR44" s="29">
        <f t="shared" si="178"/>
        <v>1.9168556311342579E-4</v>
      </c>
      <c r="AS44" s="13">
        <f t="shared" si="181"/>
        <v>11.34603101542225</v>
      </c>
      <c r="AT44" s="29">
        <f t="shared" si="178"/>
        <v>1.6226874816550928E-4</v>
      </c>
      <c r="AU44" s="29">
        <f t="shared" si="178"/>
        <v>1.2930209121527782E-4</v>
      </c>
      <c r="AV44" s="29">
        <f t="shared" si="178"/>
        <v>1.8679558243055549E-4</v>
      </c>
      <c r="AW44" s="13">
        <f t="shared" si="182"/>
        <v>11.899403818368942</v>
      </c>
    </row>
    <row r="45" spans="1:50" x14ac:dyDescent="0.35">
      <c r="A45" s="2">
        <v>1</v>
      </c>
      <c r="B45" s="23">
        <f t="shared" ref="B45:O45" si="185">B10-$P10</f>
        <v>0.40889248612109697</v>
      </c>
      <c r="C45" s="23">
        <f t="shared" si="185"/>
        <v>-3.1906391943314913</v>
      </c>
      <c r="D45" s="23">
        <f t="shared" si="185"/>
        <v>1.1791076292670404</v>
      </c>
      <c r="E45" s="23">
        <f t="shared" si="185"/>
        <v>-0.14157231082974242</v>
      </c>
      <c r="F45" s="23">
        <f t="shared" si="185"/>
        <v>0.13106135501345051</v>
      </c>
      <c r="G45" s="23">
        <f t="shared" si="185"/>
        <v>-0.14001267895212344</v>
      </c>
      <c r="H45" s="23">
        <f t="shared" si="185"/>
        <v>0.42211543505012017</v>
      </c>
      <c r="I45" s="23">
        <f t="shared" si="185"/>
        <v>-0.21862595957173703</v>
      </c>
      <c r="J45" s="23">
        <f t="shared" si="185"/>
        <v>0.20604909742309552</v>
      </c>
      <c r="K45" s="23">
        <f t="shared" si="185"/>
        <v>0.50630543444727749</v>
      </c>
      <c r="L45" s="23">
        <f t="shared" si="185"/>
        <v>0.60735171763137785</v>
      </c>
      <c r="M45" s="23">
        <f t="shared" si="185"/>
        <v>-2.5400126220597841E-2</v>
      </c>
      <c r="N45" s="23">
        <f t="shared" si="185"/>
        <v>0.45486609711079673</v>
      </c>
      <c r="O45" s="23">
        <f t="shared" si="185"/>
        <v>-0.19949898215855377</v>
      </c>
      <c r="P45" s="8">
        <f>T10-$P10</f>
        <v>-0.45334164765298191</v>
      </c>
      <c r="Q45" s="18"/>
      <c r="R45" s="18"/>
      <c r="AA45" s="27" t="s">
        <v>8</v>
      </c>
      <c r="AB45" s="29">
        <f t="shared" si="180"/>
        <v>2.9499322877314817E-4</v>
      </c>
      <c r="AC45" s="29">
        <f t="shared" si="178"/>
        <v>2.8035189384259253E-4</v>
      </c>
      <c r="AD45" s="29">
        <f t="shared" si="178"/>
        <v>2.5956160241898151E-4</v>
      </c>
      <c r="AE45" s="29">
        <f t="shared" si="178"/>
        <v>3.030441651967593E-4</v>
      </c>
      <c r="AF45" s="29">
        <f t="shared" si="178"/>
        <v>2.1908173762731476E-4</v>
      </c>
      <c r="AG45" s="29">
        <f t="shared" si="178"/>
        <v>2.6747291509259267E-4</v>
      </c>
      <c r="AH45" s="29">
        <f t="shared" si="178"/>
        <v>3.0912383471064822E-4</v>
      </c>
      <c r="AI45" s="29">
        <f t="shared" si="178"/>
        <v>2.9981418493055543E-4</v>
      </c>
      <c r="AJ45" s="29">
        <f t="shared" si="178"/>
        <v>2.972201226157407E-4</v>
      </c>
      <c r="AK45" s="29">
        <f t="shared" si="178"/>
        <v>2.3465818425925922E-4</v>
      </c>
      <c r="AL45" s="29">
        <f t="shared" si="178"/>
        <v>2.3945578230324065E-4</v>
      </c>
      <c r="AM45" s="29">
        <f t="shared" si="178"/>
        <v>2.6788023851851843E-4</v>
      </c>
      <c r="AN45" s="29">
        <f t="shared" si="178"/>
        <v>2.5141513394675923E-4</v>
      </c>
      <c r="AO45" s="29">
        <f t="shared" si="178"/>
        <v>2.5262030738425933E-4</v>
      </c>
      <c r="AP45" s="29">
        <f t="shared" si="178"/>
        <v>2.69763809401455E-4</v>
      </c>
      <c r="AQ45" s="29">
        <f t="shared" si="178"/>
        <v>2.1908173762731476E-4</v>
      </c>
      <c r="AR45" s="29">
        <f t="shared" si="178"/>
        <v>3.0912383471064822E-4</v>
      </c>
      <c r="AS45" s="13">
        <f t="shared" si="181"/>
        <v>10.54785367762719</v>
      </c>
      <c r="AT45" s="29">
        <f t="shared" si="178"/>
        <v>2.7267839427228013E-4</v>
      </c>
      <c r="AU45" s="29">
        <f t="shared" si="178"/>
        <v>2.1908173762731476E-4</v>
      </c>
      <c r="AV45" s="29">
        <f t="shared" si="178"/>
        <v>3.0912383471064822E-4</v>
      </c>
      <c r="AW45" s="13">
        <f t="shared" si="182"/>
        <v>11.934985383717452</v>
      </c>
    </row>
    <row r="46" spans="1:50" x14ac:dyDescent="0.35">
      <c r="A46" s="2">
        <v>2</v>
      </c>
      <c r="B46" s="23">
        <f t="shared" ref="B46:O46" si="186">B11-$P11</f>
        <v>1.9359340259326387</v>
      </c>
      <c r="C46" s="23">
        <f t="shared" si="186"/>
        <v>-0.46038343668669057</v>
      </c>
      <c r="D46" s="23">
        <f t="shared" si="186"/>
        <v>-1.4520406053078219</v>
      </c>
      <c r="E46" s="23">
        <f t="shared" si="186"/>
        <v>-2.6479638514599557</v>
      </c>
      <c r="F46" s="23">
        <f t="shared" si="186"/>
        <v>-0.39054095471940542</v>
      </c>
      <c r="G46" s="23">
        <f t="shared" si="186"/>
        <v>-0.35131385297982121</v>
      </c>
      <c r="H46" s="23">
        <f t="shared" si="186"/>
        <v>-0.38417768625357951</v>
      </c>
      <c r="I46" s="23">
        <f t="shared" si="186"/>
        <v>1.3715925088118937</v>
      </c>
      <c r="J46" s="23">
        <f t="shared" si="186"/>
        <v>-0.66709360766385117</v>
      </c>
      <c r="K46" s="23">
        <f t="shared" si="186"/>
        <v>1.4560955902034109</v>
      </c>
      <c r="L46" s="23">
        <f t="shared" si="186"/>
        <v>0.45992730211233379</v>
      </c>
      <c r="M46" s="23">
        <f t="shared" si="186"/>
        <v>-0.5162634320232371</v>
      </c>
      <c r="N46" s="23">
        <f t="shared" si="186"/>
        <v>0.61279791478504109</v>
      </c>
      <c r="O46" s="23">
        <f t="shared" si="186"/>
        <v>1.0334300852490159</v>
      </c>
      <c r="P46" s="8">
        <f t="shared" ref="P46:P48" si="187">T11-$P11</f>
        <v>-0.76524139463020546</v>
      </c>
      <c r="Q46" s="18"/>
      <c r="R46" s="18"/>
      <c r="AA46" s="27" t="s">
        <v>9</v>
      </c>
      <c r="AB46" s="29">
        <f t="shared" si="180"/>
        <v>2.8990641009259268E-4</v>
      </c>
      <c r="AC46" s="29">
        <f t="shared" si="178"/>
        <v>2.7380322498842587E-4</v>
      </c>
      <c r="AD46" s="29">
        <f t="shared" si="178"/>
        <v>2.8138070042824071E-4</v>
      </c>
      <c r="AE46" s="29">
        <f t="shared" si="178"/>
        <v>2.7274607373842588E-4</v>
      </c>
      <c r="AF46" s="29">
        <f t="shared" si="178"/>
        <v>2.25128075925926E-4</v>
      </c>
      <c r="AG46" s="29">
        <f t="shared" si="178"/>
        <v>2.660451835069443E-4</v>
      </c>
      <c r="AH46" s="29">
        <f t="shared" si="178"/>
        <v>2.8956076258101858E-4</v>
      </c>
      <c r="AI46" s="29">
        <f t="shared" si="178"/>
        <v>3.1023767531250014E-4</v>
      </c>
      <c r="AJ46" s="29">
        <f t="shared" si="178"/>
        <v>2.6707818929398155E-4</v>
      </c>
      <c r="AK46" s="29">
        <f t="shared" si="178"/>
        <v>1.8233444612268527E-4</v>
      </c>
      <c r="AL46" s="29">
        <f t="shared" si="178"/>
        <v>1.7868480725694456E-4</v>
      </c>
      <c r="AM46" s="29">
        <f t="shared" si="178"/>
        <v>2.4114858906250009E-4</v>
      </c>
      <c r="AN46" s="29">
        <f t="shared" si="178"/>
        <v>2.0572772319444449E-4</v>
      </c>
      <c r="AO46" s="29">
        <f t="shared" si="178"/>
        <v>2.1760728982638897E-4</v>
      </c>
      <c r="AP46" s="29">
        <f t="shared" si="178"/>
        <v>2.5009922509507278E-4</v>
      </c>
      <c r="AQ46" s="29">
        <f t="shared" si="178"/>
        <v>1.7868480725694456E-4</v>
      </c>
      <c r="AR46" s="29">
        <f t="shared" si="178"/>
        <v>3.1023767531250014E-4</v>
      </c>
      <c r="AS46" s="13">
        <f t="shared" si="181"/>
        <v>16.735609863493988</v>
      </c>
      <c r="AT46" s="29">
        <f t="shared" si="178"/>
        <v>2.5762550390480323E-4</v>
      </c>
      <c r="AU46" s="29">
        <f t="shared" si="178"/>
        <v>1.8233444612268527E-4</v>
      </c>
      <c r="AV46" s="29">
        <f t="shared" si="178"/>
        <v>3.1023767531250014E-4</v>
      </c>
      <c r="AW46" s="13">
        <f t="shared" si="182"/>
        <v>15.626910808567796</v>
      </c>
    </row>
    <row r="47" spans="1:50" x14ac:dyDescent="0.35">
      <c r="A47" s="2">
        <v>3</v>
      </c>
      <c r="B47" s="23">
        <f t="shared" ref="B47:O47" si="188">B12-$P12</f>
        <v>-1.4135217394724577</v>
      </c>
      <c r="C47" s="23">
        <f t="shared" si="188"/>
        <v>4.3384448508801512</v>
      </c>
      <c r="D47" s="23">
        <f t="shared" si="188"/>
        <v>0.32055979760398401</v>
      </c>
      <c r="E47" s="23">
        <f t="shared" si="188"/>
        <v>2.4017284817253355</v>
      </c>
      <c r="F47" s="23">
        <f t="shared" si="188"/>
        <v>0.62843225976737216</v>
      </c>
      <c r="G47" s="23">
        <f t="shared" si="188"/>
        <v>-7.383574771745316E-2</v>
      </c>
      <c r="H47" s="23">
        <f t="shared" si="188"/>
        <v>-0.75897089941614126</v>
      </c>
      <c r="I47" s="23">
        <f t="shared" si="188"/>
        <v>-1.0111966974667794</v>
      </c>
      <c r="J47" s="23">
        <f t="shared" si="188"/>
        <v>-0.44664386921838428</v>
      </c>
      <c r="K47" s="23">
        <f t="shared" si="188"/>
        <v>-1.4806196984817888</v>
      </c>
      <c r="L47" s="23">
        <f t="shared" si="188"/>
        <v>-1.5013965181692228</v>
      </c>
      <c r="M47" s="23">
        <f t="shared" si="188"/>
        <v>0.86268216920976215</v>
      </c>
      <c r="N47" s="23">
        <f t="shared" si="188"/>
        <v>-1.4469081801889274</v>
      </c>
      <c r="O47" s="23">
        <f t="shared" si="188"/>
        <v>-0.41875420905541461</v>
      </c>
      <c r="P47" s="8">
        <f t="shared" si="187"/>
        <v>2.4264561969163054</v>
      </c>
      <c r="Q47" s="18"/>
      <c r="R47" s="18"/>
      <c r="AA47" s="27" t="s">
        <v>11</v>
      </c>
      <c r="AB47" s="29">
        <f t="shared" si="180"/>
        <v>8.3517048796296166E-5</v>
      </c>
      <c r="AC47" s="29">
        <f t="shared" si="178"/>
        <v>6.7647182337962977E-5</v>
      </c>
      <c r="AD47" s="29">
        <f t="shared" si="178"/>
        <v>7.8693205682870286E-5</v>
      </c>
      <c r="AE47" s="29">
        <f t="shared" si="178"/>
        <v>8.4024628368055526E-5</v>
      </c>
      <c r="AF47" s="29">
        <f t="shared" si="178"/>
        <v>6.3160850752314732E-5</v>
      </c>
      <c r="AG47" s="29">
        <f t="shared" si="178"/>
        <v>7.5828819189814839E-5</v>
      </c>
      <c r="AH47" s="29">
        <f t="shared" si="178"/>
        <v>9.1609977326388692E-5</v>
      </c>
      <c r="AI47" s="29">
        <f t="shared" si="178"/>
        <v>8.4324347025462837E-5</v>
      </c>
      <c r="AJ47" s="29">
        <f t="shared" si="178"/>
        <v>8.2094566226851868E-5</v>
      </c>
      <c r="AK47" s="29">
        <f t="shared" si="178"/>
        <v>6.3949777442129534E-5</v>
      </c>
      <c r="AL47" s="29">
        <f t="shared" si="178"/>
        <v>5.9760015115740735E-5</v>
      </c>
      <c r="AM47" s="29">
        <f t="shared" si="178"/>
        <v>5.8709425127314831E-5</v>
      </c>
      <c r="AN47" s="29">
        <f t="shared" si="178"/>
        <v>7.3855715127314764E-5</v>
      </c>
      <c r="AO47" s="29">
        <f t="shared" si="178"/>
        <v>6.9639707731481508E-5</v>
      </c>
      <c r="AP47" s="29">
        <f t="shared" si="178"/>
        <v>7.4058233303571383E-5</v>
      </c>
      <c r="AQ47" s="29">
        <f t="shared" si="178"/>
        <v>5.8709425127314831E-5</v>
      </c>
      <c r="AR47" s="29">
        <f t="shared" si="178"/>
        <v>9.1609977326388692E-5</v>
      </c>
      <c r="AS47" s="13">
        <f t="shared" si="181"/>
        <v>14.077917192389656</v>
      </c>
      <c r="AT47" s="29">
        <f t="shared" si="178"/>
        <v>7.3656875946180499E-5</v>
      </c>
      <c r="AU47" s="29">
        <f t="shared" si="178"/>
        <v>5.8709425127314831E-5</v>
      </c>
      <c r="AV47" s="29">
        <f t="shared" si="178"/>
        <v>9.1609977326388692E-5</v>
      </c>
      <c r="AW47" s="13">
        <f t="shared" si="182"/>
        <v>16.326094750747654</v>
      </c>
    </row>
    <row r="48" spans="1:50" x14ac:dyDescent="0.35">
      <c r="A48" s="2">
        <v>4</v>
      </c>
      <c r="B48" s="23">
        <f t="shared" ref="B48:O48" si="189">B13-$P13</f>
        <v>-0.93130477258128153</v>
      </c>
      <c r="C48" s="23">
        <f t="shared" si="189"/>
        <v>-0.68742221986196128</v>
      </c>
      <c r="D48" s="23">
        <f t="shared" si="189"/>
        <v>-4.7626821563211408E-2</v>
      </c>
      <c r="E48" s="23">
        <f t="shared" si="189"/>
        <v>0.3878076805643591</v>
      </c>
      <c r="F48" s="23">
        <f t="shared" si="189"/>
        <v>-0.36895266006141902</v>
      </c>
      <c r="G48" s="23">
        <f t="shared" si="189"/>
        <v>0.56516227964940668</v>
      </c>
      <c r="H48" s="23">
        <f t="shared" si="189"/>
        <v>0.7210331506195935</v>
      </c>
      <c r="I48" s="23">
        <f t="shared" si="189"/>
        <v>-0.14176985177336832</v>
      </c>
      <c r="J48" s="23">
        <f t="shared" si="189"/>
        <v>0.90768837945914882</v>
      </c>
      <c r="K48" s="23">
        <f t="shared" si="189"/>
        <v>-0.48178132616889791</v>
      </c>
      <c r="L48" s="23">
        <f t="shared" si="189"/>
        <v>0.43411749842552183</v>
      </c>
      <c r="M48" s="23">
        <f t="shared" si="189"/>
        <v>-0.32101861096592543</v>
      </c>
      <c r="N48" s="23">
        <f t="shared" si="189"/>
        <v>0.37924416829308427</v>
      </c>
      <c r="O48" s="23">
        <f t="shared" si="189"/>
        <v>-0.4151768940350582</v>
      </c>
      <c r="P48" s="8">
        <f t="shared" si="187"/>
        <v>-1.2078731546331216</v>
      </c>
      <c r="AA48" s="27" t="s">
        <v>12</v>
      </c>
      <c r="AB48" s="29">
        <f t="shared" si="180"/>
        <v>5.3755144027777954E-5</v>
      </c>
      <c r="AC48" s="29">
        <f t="shared" si="178"/>
        <v>4.9580078935185234E-5</v>
      </c>
      <c r="AD48" s="29">
        <f t="shared" si="178"/>
        <v>4.7106743935185277E-5</v>
      </c>
      <c r="AE48" s="29">
        <f t="shared" si="178"/>
        <v>5.0736961458333389E-5</v>
      </c>
      <c r="AF48" s="29">
        <f t="shared" si="178"/>
        <v>4.6107331828703699E-5</v>
      </c>
      <c r="AG48" s="29">
        <f t="shared" si="178"/>
        <v>5.6785924247685234E-5</v>
      </c>
      <c r="AH48" s="29">
        <f t="shared" si="178"/>
        <v>6.3710422442129791E-5</v>
      </c>
      <c r="AI48" s="29">
        <f t="shared" si="178"/>
        <v>6.1745191898148358E-5</v>
      </c>
      <c r="AJ48" s="29">
        <f t="shared" si="178"/>
        <v>6.2702611909722311E-5</v>
      </c>
      <c r="AK48" s="29">
        <f t="shared" si="178"/>
        <v>4.2201016203703714E-5</v>
      </c>
      <c r="AL48" s="29">
        <f t="shared" si="178"/>
        <v>4.1619425555555552E-5</v>
      </c>
      <c r="AM48" s="29">
        <f t="shared" si="178"/>
        <v>4.7378905266203707E-5</v>
      </c>
      <c r="AN48" s="29">
        <f t="shared" si="178"/>
        <v>5.0642479212963061E-5</v>
      </c>
      <c r="AO48" s="29">
        <f t="shared" si="178"/>
        <v>4.4444444444444318E-5</v>
      </c>
      <c r="AP48" s="29">
        <f t="shared" si="178"/>
        <v>5.1322620097552971E-5</v>
      </c>
      <c r="AQ48" s="29">
        <f t="shared" si="178"/>
        <v>4.1619425555555552E-5</v>
      </c>
      <c r="AR48" s="29">
        <f t="shared" si="178"/>
        <v>6.3710422442129791E-5</v>
      </c>
      <c r="AS48" s="13">
        <f t="shared" si="181"/>
        <v>14.464189113152267</v>
      </c>
      <c r="AT48" s="29">
        <f t="shared" si="178"/>
        <v>5.2280729035011641E-5</v>
      </c>
      <c r="AU48" s="29">
        <f t="shared" si="178"/>
        <v>4.2201016203703714E-5</v>
      </c>
      <c r="AV48" s="29">
        <f t="shared" si="178"/>
        <v>6.3710422442129791E-5</v>
      </c>
      <c r="AW48" s="13">
        <f t="shared" si="182"/>
        <v>14.708592244938441</v>
      </c>
    </row>
    <row r="49" spans="2:49" x14ac:dyDescent="0.35">
      <c r="AA49" s="27" t="s">
        <v>13</v>
      </c>
      <c r="AB49" s="29">
        <f t="shared" si="180"/>
        <v>7.6066337037037032E-5</v>
      </c>
      <c r="AC49" s="29">
        <f t="shared" si="178"/>
        <v>6.4649733356481469E-5</v>
      </c>
      <c r="AD49" s="29">
        <f t="shared" si="178"/>
        <v>6.8253968252314886E-5</v>
      </c>
      <c r="AE49" s="29">
        <f t="shared" si="178"/>
        <v>7.0081937094907215E-5</v>
      </c>
      <c r="AF49" s="29">
        <f t="shared" si="178"/>
        <v>4.8301419328703756E-5</v>
      </c>
      <c r="AG49" s="29">
        <f t="shared" si="178"/>
        <v>7.6637429652777852E-5</v>
      </c>
      <c r="AH49" s="29">
        <f t="shared" si="178"/>
        <v>8.7343579398148119E-5</v>
      </c>
      <c r="AI49" s="29">
        <f t="shared" si="178"/>
        <v>8.2923647858796251E-5</v>
      </c>
      <c r="AJ49" s="29">
        <f t="shared" si="178"/>
        <v>8.6304537245370254E-5</v>
      </c>
      <c r="AK49" s="29">
        <f t="shared" si="178"/>
        <v>5.71956097337963E-5</v>
      </c>
      <c r="AL49" s="29">
        <f t="shared" si="178"/>
        <v>7.1949798437499857E-5</v>
      </c>
      <c r="AM49" s="29">
        <f t="shared" si="178"/>
        <v>7.4757233148148062E-5</v>
      </c>
      <c r="AN49" s="29">
        <f t="shared" si="178"/>
        <v>6.4992231458333257E-5</v>
      </c>
      <c r="AO49" s="29">
        <f t="shared" si="178"/>
        <v>6.566305534722211E-5</v>
      </c>
      <c r="AP49" s="29">
        <f t="shared" si="178"/>
        <v>7.1080036953538323E-5</v>
      </c>
      <c r="AQ49" s="29">
        <f t="shared" si="178"/>
        <v>4.8301419328703756E-5</v>
      </c>
      <c r="AR49" s="29">
        <f t="shared" si="178"/>
        <v>8.7343579398148119E-5</v>
      </c>
      <c r="AS49" s="13">
        <f t="shared" si="181"/>
        <v>15.287268740309182</v>
      </c>
      <c r="AT49" s="29">
        <f t="shared" si="178"/>
        <v>7.023632369646988E-5</v>
      </c>
      <c r="AU49" s="29">
        <f t="shared" ref="AC49:AV50" si="190">AU14/86400</f>
        <v>4.8301419328703756E-5</v>
      </c>
      <c r="AV49" s="29">
        <f t="shared" si="190"/>
        <v>8.7343579398148119E-5</v>
      </c>
      <c r="AW49" s="13">
        <f t="shared" si="182"/>
        <v>18.621819743055372</v>
      </c>
    </row>
    <row r="50" spans="2:49" x14ac:dyDescent="0.35">
      <c r="AA50" s="16" t="s">
        <v>29</v>
      </c>
      <c r="AB50" s="29">
        <f t="shared" si="180"/>
        <v>1.8327730011805557E-3</v>
      </c>
      <c r="AC50" s="29">
        <f t="shared" si="190"/>
        <v>1.5304245926736108E-3</v>
      </c>
      <c r="AD50" s="29">
        <f t="shared" si="190"/>
        <v>1.5494708994791666E-3</v>
      </c>
      <c r="AE50" s="29">
        <f t="shared" si="190"/>
        <v>1.5806660472800925E-3</v>
      </c>
      <c r="AF50" s="29">
        <f t="shared" si="190"/>
        <v>1.2912834887037036E-3</v>
      </c>
      <c r="AG50" s="29">
        <f t="shared" si="190"/>
        <v>1.5928857499768519E-3</v>
      </c>
      <c r="AH50" s="29">
        <f t="shared" si="190"/>
        <v>1.8255647938194444E-3</v>
      </c>
      <c r="AI50" s="29">
        <f t="shared" si="190"/>
        <v>1.8423007474537036E-3</v>
      </c>
      <c r="AJ50" s="29">
        <f t="shared" si="190"/>
        <v>1.7145064352893521E-3</v>
      </c>
      <c r="AK50" s="29">
        <f t="shared" si="190"/>
        <v>1.3511172524652778E-3</v>
      </c>
      <c r="AL50" s="29">
        <f t="shared" si="190"/>
        <v>1.3327249727083333E-3</v>
      </c>
      <c r="AM50" s="29">
        <f t="shared" si="190"/>
        <v>1.4762311560416667E-3</v>
      </c>
      <c r="AN50" s="29">
        <f t="shared" si="190"/>
        <v>1.4631613756597222E-3</v>
      </c>
      <c r="AO50" s="29">
        <f t="shared" si="190"/>
        <v>1.4786302175115739E-3</v>
      </c>
      <c r="AP50" s="29">
        <f t="shared" si="190"/>
        <v>1.561552909303075E-3</v>
      </c>
      <c r="AQ50" s="29">
        <f t="shared" si="190"/>
        <v>1.2912834887037036E-3</v>
      </c>
      <c r="AR50" s="29">
        <f t="shared" si="190"/>
        <v>1.8423007474537036E-3</v>
      </c>
      <c r="AS50" s="13">
        <f t="shared" si="181"/>
        <v>11.801046724587447</v>
      </c>
      <c r="AT50" s="29">
        <f t="shared" si="190"/>
        <v>1.5613092285517937E-3</v>
      </c>
      <c r="AU50" s="29">
        <f t="shared" si="190"/>
        <v>1.2912834887037036E-3</v>
      </c>
      <c r="AV50" s="29">
        <f t="shared" si="190"/>
        <v>1.8423007474537036E-3</v>
      </c>
      <c r="AW50" s="13">
        <f t="shared" si="182"/>
        <v>12.705157613932236</v>
      </c>
    </row>
    <row r="51" spans="2:49" x14ac:dyDescent="0.35">
      <c r="AA51" s="16"/>
    </row>
    <row r="52" spans="2:49" x14ac:dyDescent="0.35">
      <c r="B52" s="32" t="s">
        <v>51</v>
      </c>
      <c r="C52" s="33">
        <v>1</v>
      </c>
      <c r="D52" s="33">
        <v>2</v>
      </c>
      <c r="E52" s="33">
        <v>3</v>
      </c>
      <c r="F52" s="33">
        <v>4</v>
      </c>
      <c r="G52" s="33" t="s">
        <v>29</v>
      </c>
      <c r="I52" s="45" t="s">
        <v>54</v>
      </c>
      <c r="J52" s="37" t="s">
        <v>4</v>
      </c>
      <c r="K52" s="37" t="s">
        <v>3</v>
      </c>
      <c r="L52" s="37" t="s">
        <v>6</v>
      </c>
      <c r="M52" s="37" t="s">
        <v>0</v>
      </c>
      <c r="N52" s="37" t="s">
        <v>1</v>
      </c>
      <c r="O52" s="37" t="s">
        <v>5</v>
      </c>
      <c r="P52" s="37" t="s">
        <v>10</v>
      </c>
      <c r="Q52" s="37" t="s">
        <v>7</v>
      </c>
      <c r="R52" s="41" t="s">
        <v>8</v>
      </c>
      <c r="S52" s="41" t="s">
        <v>9</v>
      </c>
      <c r="T52" s="41" t="s">
        <v>11</v>
      </c>
      <c r="U52" s="41" t="s">
        <v>12</v>
      </c>
      <c r="V52" s="41" t="s">
        <v>13</v>
      </c>
      <c r="W52" s="42" t="s">
        <v>29</v>
      </c>
      <c r="AA52" s="16" t="s">
        <v>31</v>
      </c>
      <c r="AB52" s="12" t="s">
        <v>14</v>
      </c>
      <c r="AC52" s="12" t="s">
        <v>15</v>
      </c>
      <c r="AD52" s="12" t="s">
        <v>16</v>
      </c>
      <c r="AE52" s="12" t="s">
        <v>17</v>
      </c>
      <c r="AF52" s="12" t="s">
        <v>18</v>
      </c>
      <c r="AG52" s="12" t="s">
        <v>19</v>
      </c>
      <c r="AH52" s="12" t="s">
        <v>20</v>
      </c>
      <c r="AI52" s="12" t="s">
        <v>21</v>
      </c>
      <c r="AJ52" s="12" t="s">
        <v>22</v>
      </c>
      <c r="AK52" s="12" t="s">
        <v>23</v>
      </c>
      <c r="AL52" s="22" t="s">
        <v>24</v>
      </c>
      <c r="AM52" s="22" t="s">
        <v>25</v>
      </c>
      <c r="AN52" s="22" t="s">
        <v>26</v>
      </c>
      <c r="AO52" s="22" t="s">
        <v>27</v>
      </c>
    </row>
    <row r="53" spans="2:49" x14ac:dyDescent="0.35">
      <c r="B53" s="34" t="s">
        <v>14</v>
      </c>
      <c r="C53" s="35">
        <v>2.1018780968749996E-4</v>
      </c>
      <c r="D53" s="35">
        <v>6.3266145965277783E-4</v>
      </c>
      <c r="E53" s="35">
        <v>7.7658520197916667E-4</v>
      </c>
      <c r="F53" s="35">
        <v>2.1333852986111116E-4</v>
      </c>
      <c r="G53" s="35">
        <v>1.8327730011805557E-3</v>
      </c>
      <c r="I53" s="34" t="s">
        <v>14</v>
      </c>
      <c r="J53" s="35">
        <v>8.9135067604166669E-5</v>
      </c>
      <c r="K53" s="35">
        <v>5.8515736539351846E-5</v>
      </c>
      <c r="L53" s="35">
        <v>6.2537005543981467E-5</v>
      </c>
      <c r="M53" s="35">
        <v>2.2456853112268522E-4</v>
      </c>
      <c r="N53" s="35">
        <v>1.673086209722222E-4</v>
      </c>
      <c r="O53" s="35">
        <v>9.2802028217592607E-5</v>
      </c>
      <c r="P53" s="35">
        <v>1.4798227934027783E-4</v>
      </c>
      <c r="Q53" s="35">
        <v>1.9168556311342579E-4</v>
      </c>
      <c r="R53" s="35">
        <v>2.9499322877314817E-4</v>
      </c>
      <c r="S53" s="35">
        <v>2.8990641009259268E-4</v>
      </c>
      <c r="T53" s="35">
        <v>8.3517048796296166E-5</v>
      </c>
      <c r="U53" s="35">
        <v>5.3755144027777954E-5</v>
      </c>
      <c r="V53" s="35">
        <v>7.6066337037037032E-5</v>
      </c>
      <c r="W53" s="35">
        <v>1.8327730011805557E-3</v>
      </c>
      <c r="AA53" s="2" t="s">
        <v>4</v>
      </c>
      <c r="AB53" s="23">
        <f t="shared" ref="AB53:AC66" si="191">AB2-$AP2</f>
        <v>1.5821541947142865</v>
      </c>
      <c r="AC53" s="23">
        <f t="shared" si="191"/>
        <v>-3.3573922902857136</v>
      </c>
      <c r="AD53" s="23">
        <f t="shared" ref="AD53:AO53" si="192">AD2-$AP2</f>
        <v>0.62809523871428574</v>
      </c>
      <c r="AE53" s="23">
        <f t="shared" si="192"/>
        <v>0.24108843471428631</v>
      </c>
      <c r="AF53" s="23">
        <f t="shared" si="192"/>
        <v>-0.63412698428571446</v>
      </c>
      <c r="AG53" s="23">
        <f t="shared" si="192"/>
        <v>0.72528344671428613</v>
      </c>
      <c r="AH53" s="23">
        <f t="shared" si="192"/>
        <v>1.013401360714286</v>
      </c>
      <c r="AI53" s="23">
        <f t="shared" si="192"/>
        <v>1.1680272107142864</v>
      </c>
      <c r="AJ53" s="23">
        <f t="shared" si="192"/>
        <v>0.401337868714287</v>
      </c>
      <c r="AK53" s="23">
        <f t="shared" si="192"/>
        <v>-0.26659863928571426</v>
      </c>
      <c r="AL53" s="23">
        <f t="shared" si="192"/>
        <v>-0.64269841228571334</v>
      </c>
      <c r="AM53" s="23">
        <f t="shared" si="192"/>
        <v>-0.91421768728571351</v>
      </c>
      <c r="AN53" s="23">
        <f t="shared" si="192"/>
        <v>3.4172335714286461E-2</v>
      </c>
      <c r="AO53" s="23">
        <f t="shared" si="192"/>
        <v>2.1473922714286608E-2</v>
      </c>
    </row>
    <row r="54" spans="2:49" x14ac:dyDescent="0.35">
      <c r="B54" s="34" t="s">
        <v>15</v>
      </c>
      <c r="C54" s="35">
        <v>1.2042548500000001E-4</v>
      </c>
      <c r="D54" s="35">
        <v>4.9161890064814816E-4</v>
      </c>
      <c r="E54" s="35">
        <v>7.3650321239583324E-4</v>
      </c>
      <c r="F54" s="35">
        <v>1.8187699462962967E-4</v>
      </c>
      <c r="G54" s="35">
        <v>1.5304245926736108E-3</v>
      </c>
      <c r="I54" s="43" t="s">
        <v>15</v>
      </c>
      <c r="J54" s="35">
        <v>3.1964390694444442E-5</v>
      </c>
      <c r="K54" s="35">
        <v>4.4039220625000002E-5</v>
      </c>
      <c r="L54" s="35">
        <v>4.4421873680555549E-5</v>
      </c>
      <c r="M54" s="35">
        <v>1.6764035862268519E-4</v>
      </c>
      <c r="N54" s="35">
        <v>1.4045991853009254E-4</v>
      </c>
      <c r="O54" s="35">
        <v>7.0630721423611137E-5</v>
      </c>
      <c r="P54" s="35">
        <v>1.128879020717593E-4</v>
      </c>
      <c r="Q54" s="35">
        <v>1.8234809356481481E-4</v>
      </c>
      <c r="R54" s="35">
        <v>2.8035189384259253E-4</v>
      </c>
      <c r="S54" s="35">
        <v>2.7380322498842587E-4</v>
      </c>
      <c r="T54" s="35">
        <v>6.7647182337962977E-5</v>
      </c>
      <c r="U54" s="35">
        <v>4.9580078935185234E-5</v>
      </c>
      <c r="V54" s="35">
        <v>6.4649733356481469E-5</v>
      </c>
      <c r="W54" s="35">
        <v>1.5304245926736108E-3</v>
      </c>
      <c r="AA54" s="2" t="s">
        <v>3</v>
      </c>
      <c r="AB54" s="23">
        <f t="shared" si="191"/>
        <v>1.0075963717857137</v>
      </c>
      <c r="AC54" s="23">
        <f t="shared" si="191"/>
        <v>-0.24317460321428586</v>
      </c>
      <c r="AD54" s="23">
        <f t="shared" ref="AD54:AO54" si="193">AD3-$AP3</f>
        <v>0.23591836678571543</v>
      </c>
      <c r="AE54" s="23">
        <f t="shared" si="193"/>
        <v>-6.0408163214286326E-2</v>
      </c>
      <c r="AF54" s="23">
        <f t="shared" si="193"/>
        <v>-0.30648526021428513</v>
      </c>
      <c r="AG54" s="23">
        <f t="shared" si="193"/>
        <v>-0.56589569121428607</v>
      </c>
      <c r="AH54" s="23">
        <f t="shared" si="193"/>
        <v>0.95981859478571341</v>
      </c>
      <c r="AI54" s="23">
        <f t="shared" si="193"/>
        <v>0.95210884378571414</v>
      </c>
      <c r="AJ54" s="23">
        <f t="shared" si="193"/>
        <v>0.65678004478571328</v>
      </c>
      <c r="AK54" s="23">
        <f t="shared" si="193"/>
        <v>-0.55936507921428635</v>
      </c>
      <c r="AL54" s="23">
        <f t="shared" si="193"/>
        <v>-0.54362811821428547</v>
      </c>
      <c r="AM54" s="23">
        <f t="shared" si="193"/>
        <v>-0.53535147421428597</v>
      </c>
      <c r="AN54" s="23">
        <f t="shared" si="193"/>
        <v>-0.30394557821428503</v>
      </c>
      <c r="AO54" s="23">
        <f t="shared" si="193"/>
        <v>-0.69396825421428598</v>
      </c>
      <c r="AP54" s="22"/>
    </row>
    <row r="55" spans="2:49" x14ac:dyDescent="0.35">
      <c r="B55" s="34" t="s">
        <v>16</v>
      </c>
      <c r="C55" s="35">
        <v>1.8963214916666667E-4</v>
      </c>
      <c r="D55" s="35">
        <v>4.8237171410879623E-4</v>
      </c>
      <c r="E55" s="35">
        <v>6.8341311833333338E-4</v>
      </c>
      <c r="F55" s="35">
        <v>1.9405391787037044E-4</v>
      </c>
      <c r="G55" s="35">
        <v>1.5494708994791668E-3</v>
      </c>
      <c r="I55" s="43" t="s">
        <v>16</v>
      </c>
      <c r="J55" s="35">
        <v>7.8092718576388886E-5</v>
      </c>
      <c r="K55" s="35">
        <v>4.9584278148148162E-5</v>
      </c>
      <c r="L55" s="35">
        <v>6.1955152442129638E-5</v>
      </c>
      <c r="M55" s="35">
        <v>1.7708910724537034E-4</v>
      </c>
      <c r="N55" s="35">
        <v>1.1389938690972223E-4</v>
      </c>
      <c r="O55" s="35">
        <v>9.1727555219907388E-5</v>
      </c>
      <c r="P55" s="35">
        <v>9.9655664733796294E-5</v>
      </c>
      <c r="Q55" s="35">
        <v>1.4247081548611113E-4</v>
      </c>
      <c r="R55" s="35">
        <v>2.5956160241898151E-4</v>
      </c>
      <c r="S55" s="35">
        <v>2.8138070042824071E-4</v>
      </c>
      <c r="T55" s="35">
        <v>7.8693205682870286E-5</v>
      </c>
      <c r="U55" s="35">
        <v>4.7106743935185277E-5</v>
      </c>
      <c r="V55" s="35">
        <v>6.8253968252314886E-5</v>
      </c>
      <c r="W55" s="35">
        <v>1.5494708994791666E-3</v>
      </c>
      <c r="AA55" s="2" t="s">
        <v>6</v>
      </c>
      <c r="AB55" s="23">
        <f t="shared" si="191"/>
        <v>0.65158730171428392</v>
      </c>
      <c r="AC55" s="23">
        <f t="shared" si="191"/>
        <v>-0.91356009128571536</v>
      </c>
      <c r="AD55" s="23">
        <f t="shared" ref="AD55:AO55" si="194">AD4-$AP4</f>
        <v>0.60131519371428599</v>
      </c>
      <c r="AE55" s="23">
        <f t="shared" si="194"/>
        <v>-0.18913832128571517</v>
      </c>
      <c r="AF55" s="23">
        <f t="shared" si="194"/>
        <v>-1.4934240362857159</v>
      </c>
      <c r="AG55" s="23">
        <f t="shared" si="194"/>
        <v>-5.0430839285716011E-2</v>
      </c>
      <c r="AH55" s="23">
        <f t="shared" si="194"/>
        <v>1.2175510197142865</v>
      </c>
      <c r="AI55" s="23">
        <f t="shared" si="194"/>
        <v>0.21675736971428439</v>
      </c>
      <c r="AJ55" s="23">
        <f t="shared" si="194"/>
        <v>0.71088435371428726</v>
      </c>
      <c r="AK55" s="23">
        <f t="shared" si="194"/>
        <v>-0.59151927428571316</v>
      </c>
      <c r="AL55" s="23">
        <f t="shared" si="194"/>
        <v>-0.29859410428571476</v>
      </c>
      <c r="AM55" s="23">
        <f t="shared" si="194"/>
        <v>0.60414965971428547</v>
      </c>
      <c r="AN55" s="23">
        <f t="shared" si="194"/>
        <v>-9.3106576285715725E-2</v>
      </c>
      <c r="AO55" s="23">
        <f t="shared" si="194"/>
        <v>-0.37247165528571546</v>
      </c>
      <c r="AP55" s="23"/>
    </row>
    <row r="56" spans="2:49" x14ac:dyDescent="0.35">
      <c r="B56" s="34" t="s">
        <v>17</v>
      </c>
      <c r="C56" s="35">
        <v>1.7257443100694445E-4</v>
      </c>
      <c r="D56" s="35">
        <v>4.7317964222222218E-4</v>
      </c>
      <c r="E56" s="35">
        <v>7.3006844712962971E-4</v>
      </c>
      <c r="F56" s="35">
        <v>2.0484352692129614E-4</v>
      </c>
      <c r="G56" s="35">
        <v>1.5806660472800925E-3</v>
      </c>
      <c r="I56" s="43" t="s">
        <v>17</v>
      </c>
      <c r="J56" s="35">
        <v>7.361347315972222E-5</v>
      </c>
      <c r="K56" s="35">
        <v>4.6154572939814812E-5</v>
      </c>
      <c r="L56" s="35">
        <v>5.2806384907407402E-5</v>
      </c>
      <c r="M56" s="35">
        <v>1.8274176954861113E-4</v>
      </c>
      <c r="N56" s="35">
        <v>1.1038097336805559E-4</v>
      </c>
      <c r="O56" s="35">
        <v>7.47858402662037E-5</v>
      </c>
      <c r="P56" s="35">
        <v>1.0527105903935179E-4</v>
      </c>
      <c r="Q56" s="35">
        <v>1.5427820819444453E-4</v>
      </c>
      <c r="R56" s="35">
        <v>3.030441651967593E-4</v>
      </c>
      <c r="S56" s="35">
        <v>2.7274607373842588E-4</v>
      </c>
      <c r="T56" s="35">
        <v>8.4024628368055526E-5</v>
      </c>
      <c r="U56" s="35">
        <v>5.0736961458333389E-5</v>
      </c>
      <c r="V56" s="35">
        <v>7.0081937094907215E-5</v>
      </c>
      <c r="W56" s="35">
        <v>1.5806660472800925E-3</v>
      </c>
      <c r="AA56" s="2" t="s">
        <v>0</v>
      </c>
      <c r="AB56" s="23">
        <f t="shared" si="191"/>
        <v>2.9671574348571461</v>
      </c>
      <c r="AC56" s="23">
        <f t="shared" si="191"/>
        <v>-1.951436669142856</v>
      </c>
      <c r="AD56" s="23">
        <f t="shared" ref="AD56:AO56" si="195">AD5-$AP5</f>
        <v>-1.1350647881428593</v>
      </c>
      <c r="AE56" s="23">
        <f t="shared" si="195"/>
        <v>-0.6466747651428566</v>
      </c>
      <c r="AF56" s="23">
        <f t="shared" si="195"/>
        <v>-4.4418675091428579</v>
      </c>
      <c r="AG56" s="23">
        <f t="shared" si="195"/>
        <v>0.80860868185714452</v>
      </c>
      <c r="AH56" s="23">
        <f t="shared" si="195"/>
        <v>1.6870667318571435</v>
      </c>
      <c r="AI56" s="23">
        <f t="shared" si="195"/>
        <v>1.1894476828571463</v>
      </c>
      <c r="AJ56" s="23">
        <f t="shared" si="195"/>
        <v>1.4924182058571418</v>
      </c>
      <c r="AK56" s="23">
        <f t="shared" si="195"/>
        <v>3.8449950857145865E-2</v>
      </c>
      <c r="AL56" s="23">
        <f t="shared" si="195"/>
        <v>-0.73669744114285862</v>
      </c>
      <c r="AM56" s="23">
        <f t="shared" si="195"/>
        <v>-1.4644978941428572</v>
      </c>
      <c r="AN56" s="23">
        <f t="shared" si="195"/>
        <v>1.0409896338571407</v>
      </c>
      <c r="AO56" s="23">
        <f t="shared" si="195"/>
        <v>1.1521007448571403</v>
      </c>
      <c r="AP56" s="23"/>
    </row>
    <row r="57" spans="2:49" x14ac:dyDescent="0.35">
      <c r="B57" s="34" t="s">
        <v>18</v>
      </c>
      <c r="C57" s="35">
        <v>1.4450060888888887E-4</v>
      </c>
      <c r="D57" s="35">
        <v>4.1570137313657408E-4</v>
      </c>
      <c r="E57" s="35">
        <v>5.7351190476851864E-4</v>
      </c>
      <c r="F57" s="35">
        <v>1.5756960190972219E-4</v>
      </c>
      <c r="G57" s="35">
        <v>1.2912834887037036E-3</v>
      </c>
      <c r="I57" s="43" t="s">
        <v>18</v>
      </c>
      <c r="J57" s="35">
        <v>6.3483665069444438E-5</v>
      </c>
      <c r="K57" s="35">
        <v>4.3306458391203713E-5</v>
      </c>
      <c r="L57" s="35">
        <v>3.7710485428240725E-5</v>
      </c>
      <c r="M57" s="35">
        <v>1.3881592760416666E-4</v>
      </c>
      <c r="N57" s="35">
        <v>9.2193667592592565E-5</v>
      </c>
      <c r="O57" s="35">
        <v>5.9830351886574093E-5</v>
      </c>
      <c r="P57" s="35">
        <v>1.2486142605324074E-4</v>
      </c>
      <c r="Q57" s="35">
        <v>1.2930209121527782E-4</v>
      </c>
      <c r="R57" s="35">
        <v>2.1908173762731476E-4</v>
      </c>
      <c r="S57" s="35">
        <v>2.25128075925926E-4</v>
      </c>
      <c r="T57" s="35">
        <v>6.3160850752314732E-5</v>
      </c>
      <c r="U57" s="35">
        <v>4.6107331828703699E-5</v>
      </c>
      <c r="V57" s="35">
        <v>4.8301419328703756E-5</v>
      </c>
      <c r="W57" s="35">
        <v>1.2912834887037036E-3</v>
      </c>
      <c r="AA57" s="2" t="s">
        <v>1</v>
      </c>
      <c r="AB57" s="23">
        <f t="shared" si="191"/>
        <v>3.4963718816428599</v>
      </c>
      <c r="AC57" s="23">
        <f t="shared" si="191"/>
        <v>1.176643990642857</v>
      </c>
      <c r="AD57" s="23">
        <f t="shared" ref="AD57:AO57" si="196">AD6-$AP6</f>
        <v>-1.1181859413571384</v>
      </c>
      <c r="AE57" s="23">
        <f t="shared" si="196"/>
        <v>-1.4221768713571361</v>
      </c>
      <c r="AF57" s="23">
        <f t="shared" si="196"/>
        <v>-2.9935600903571409</v>
      </c>
      <c r="AG57" s="23">
        <f t="shared" si="196"/>
        <v>0.47591836764286377</v>
      </c>
      <c r="AH57" s="23">
        <f t="shared" si="196"/>
        <v>2.6956916096428589</v>
      </c>
      <c r="AI57" s="23">
        <f t="shared" si="196"/>
        <v>2.7153287986428598</v>
      </c>
      <c r="AJ57" s="23">
        <f t="shared" si="196"/>
        <v>2.0883446716428598</v>
      </c>
      <c r="AK57" s="23">
        <f t="shared" si="196"/>
        <v>-2.0640816323571425</v>
      </c>
      <c r="AL57" s="23">
        <f t="shared" si="196"/>
        <v>-2.5564172333571396</v>
      </c>
      <c r="AM57" s="23">
        <f t="shared" si="196"/>
        <v>0.36861677964285811</v>
      </c>
      <c r="AN57" s="23">
        <f t="shared" si="196"/>
        <v>-1.3989115643571335</v>
      </c>
      <c r="AO57" s="23">
        <f t="shared" si="196"/>
        <v>-1.463582766357133</v>
      </c>
      <c r="AP57" s="23"/>
    </row>
    <row r="58" spans="2:49" x14ac:dyDescent="0.35">
      <c r="B58" s="34" t="s">
        <v>19</v>
      </c>
      <c r="C58" s="35">
        <v>1.7393340052083333E-4</v>
      </c>
      <c r="D58" s="35">
        <v>5.1342067690972218E-4</v>
      </c>
      <c r="E58" s="35">
        <v>6.9627949945601849E-4</v>
      </c>
      <c r="F58" s="35">
        <v>2.0925217309027792E-4</v>
      </c>
      <c r="G58" s="35">
        <v>1.5928857499768519E-3</v>
      </c>
      <c r="I58" s="34" t="s">
        <v>19</v>
      </c>
      <c r="J58" s="35">
        <v>7.9217582094907402E-5</v>
      </c>
      <c r="K58" s="35">
        <v>4.0304022847222221E-5</v>
      </c>
      <c r="L58" s="35">
        <v>5.441179557870369E-5</v>
      </c>
      <c r="M58" s="35">
        <v>1.9958532796296297E-4</v>
      </c>
      <c r="N58" s="35">
        <v>1.3234966826388892E-4</v>
      </c>
      <c r="O58" s="35">
        <v>6.4470479548611119E-5</v>
      </c>
      <c r="P58" s="35">
        <v>1.1701520113425919E-4</v>
      </c>
      <c r="Q58" s="35">
        <v>1.6276140085648151E-4</v>
      </c>
      <c r="R58" s="35">
        <v>2.6747291509259267E-4</v>
      </c>
      <c r="S58" s="35">
        <v>2.660451835069443E-4</v>
      </c>
      <c r="T58" s="35">
        <v>7.5828819189814839E-5</v>
      </c>
      <c r="U58" s="35">
        <v>5.6785924247685234E-5</v>
      </c>
      <c r="V58" s="35">
        <v>7.6637429652777852E-5</v>
      </c>
      <c r="W58" s="35">
        <v>1.5928857499768519E-3</v>
      </c>
      <c r="AA58" s="2" t="s">
        <v>5</v>
      </c>
      <c r="AB58" s="23">
        <f t="shared" si="191"/>
        <v>1.2332458696428565</v>
      </c>
      <c r="AC58" s="23">
        <f t="shared" si="191"/>
        <v>-0.68235503735714165</v>
      </c>
      <c r="AD58" s="23">
        <f t="shared" ref="AD58:AO58" si="197">AD7-$AP7</f>
        <v>1.1404114026428536</v>
      </c>
      <c r="AE58" s="23">
        <f t="shared" si="197"/>
        <v>-0.32335276935714408</v>
      </c>
      <c r="AF58" s="23">
        <f t="shared" si="197"/>
        <v>-1.6155069653571426</v>
      </c>
      <c r="AG58" s="23">
        <f t="shared" si="197"/>
        <v>-1.2145999353571435</v>
      </c>
      <c r="AH58" s="23">
        <f t="shared" si="197"/>
        <v>2.4566018786428563</v>
      </c>
      <c r="AI58" s="23">
        <f t="shared" si="197"/>
        <v>3.5055814706428512</v>
      </c>
      <c r="AJ58" s="23">
        <f t="shared" si="197"/>
        <v>0.58530936164285574</v>
      </c>
      <c r="AK58" s="23">
        <f t="shared" si="197"/>
        <v>-1.2861645603571441</v>
      </c>
      <c r="AL58" s="23">
        <f t="shared" si="197"/>
        <v>-1.3479332683571394</v>
      </c>
      <c r="AM58" s="23">
        <f t="shared" si="197"/>
        <v>-1.4943278263571438</v>
      </c>
      <c r="AN58" s="23">
        <f t="shared" si="197"/>
        <v>-0.76507612535714831</v>
      </c>
      <c r="AO58" s="23">
        <f t="shared" si="197"/>
        <v>-0.19183349535714544</v>
      </c>
      <c r="AP58" s="23"/>
    </row>
    <row r="59" spans="2:49" x14ac:dyDescent="0.35">
      <c r="B59" s="34" t="s">
        <v>20</v>
      </c>
      <c r="C59" s="35">
        <v>2.0960254472222225E-4</v>
      </c>
      <c r="D59" s="35">
        <v>5.8781809020833336E-4</v>
      </c>
      <c r="E59" s="35">
        <v>7.8548017972222221E-4</v>
      </c>
      <c r="F59" s="35">
        <v>2.4266397916666659E-4</v>
      </c>
      <c r="G59" s="35">
        <v>1.8255647938194444E-3</v>
      </c>
      <c r="I59" s="43" t="s">
        <v>20</v>
      </c>
      <c r="J59" s="35">
        <v>8.255228017361111E-5</v>
      </c>
      <c r="K59" s="35">
        <v>5.7962753009259247E-5</v>
      </c>
      <c r="L59" s="35">
        <v>6.9087511539351864E-5</v>
      </c>
      <c r="M59" s="35">
        <v>2.0975266650462965E-4</v>
      </c>
      <c r="N59" s="35">
        <v>1.5804148819444441E-4</v>
      </c>
      <c r="O59" s="35">
        <v>1.0696124128472223E-4</v>
      </c>
      <c r="P59" s="35">
        <v>1.1306269422453711E-4</v>
      </c>
      <c r="Q59" s="35">
        <v>1.8679558243055549E-4</v>
      </c>
      <c r="R59" s="35">
        <v>3.0912383471064822E-4</v>
      </c>
      <c r="S59" s="35">
        <v>2.8956076258101858E-4</v>
      </c>
      <c r="T59" s="35">
        <v>9.1609977326388692E-5</v>
      </c>
      <c r="U59" s="35">
        <v>6.3710422442129791E-5</v>
      </c>
      <c r="V59" s="35">
        <v>8.7343579398148119E-5</v>
      </c>
      <c r="W59" s="35">
        <v>1.8255647938194444E-3</v>
      </c>
      <c r="AA59" s="2" t="s">
        <v>10</v>
      </c>
      <c r="AB59" s="23">
        <f t="shared" si="191"/>
        <v>2.9876222877142897</v>
      </c>
      <c r="AC59" s="23">
        <f t="shared" si="191"/>
        <v>-4.4531908285710742E-2</v>
      </c>
      <c r="AD59" s="23">
        <f t="shared" ref="AD59:AO59" si="198">AD8-$AP8</f>
        <v>-1.1877972142857143</v>
      </c>
      <c r="AE59" s="23">
        <f t="shared" si="198"/>
        <v>-0.70262714628571921</v>
      </c>
      <c r="AF59" s="23">
        <f t="shared" si="198"/>
        <v>0.98998056371428511</v>
      </c>
      <c r="AG59" s="23">
        <f t="shared" si="198"/>
        <v>0.31206673071427993</v>
      </c>
      <c r="AH59" s="23">
        <f t="shared" si="198"/>
        <v>-2.9429866285708428E-2</v>
      </c>
      <c r="AI59" s="23">
        <f t="shared" si="198"/>
        <v>2.6599125367142822</v>
      </c>
      <c r="AJ59" s="23">
        <f t="shared" si="198"/>
        <v>-0.86489472028570979</v>
      </c>
      <c r="AK59" s="23">
        <f t="shared" si="198"/>
        <v>-0.92920311028571057</v>
      </c>
      <c r="AL59" s="23">
        <f t="shared" si="198"/>
        <v>-1.2879332682857179</v>
      </c>
      <c r="AM59" s="23">
        <f t="shared" si="198"/>
        <v>-0.48684483328571382</v>
      </c>
      <c r="AN59" s="23">
        <f t="shared" si="198"/>
        <v>-0.88884029828571265</v>
      </c>
      <c r="AO59" s="23">
        <f t="shared" si="198"/>
        <v>-0.52747975328571606</v>
      </c>
      <c r="AP59" s="23"/>
    </row>
    <row r="60" spans="2:49" x14ac:dyDescent="0.35">
      <c r="B60" s="34" t="s">
        <v>21</v>
      </c>
      <c r="C60" s="35">
        <v>1.9971970269675924E-4</v>
      </c>
      <c r="D60" s="35">
        <v>6.2555350843749994E-4</v>
      </c>
      <c r="E60" s="35">
        <v>7.8803434953703718E-4</v>
      </c>
      <c r="F60" s="35">
        <v>2.2899318678240745E-4</v>
      </c>
      <c r="G60" s="35">
        <v>1.8423007474537036E-3</v>
      </c>
      <c r="I60" s="43" t="s">
        <v>21</v>
      </c>
      <c r="J60" s="35">
        <v>8.4341931215277778E-5</v>
      </c>
      <c r="K60" s="35">
        <v>5.787351978009259E-5</v>
      </c>
      <c r="L60" s="35">
        <v>5.7504251701388881E-5</v>
      </c>
      <c r="M60" s="35">
        <v>2.0399318677083339E-4</v>
      </c>
      <c r="N60" s="35">
        <v>1.5826877047453702E-4</v>
      </c>
      <c r="O60" s="35">
        <v>1.1910220878472218E-4</v>
      </c>
      <c r="P60" s="35">
        <v>1.4418934240740736E-4</v>
      </c>
      <c r="Q60" s="35">
        <v>1.7798248929398161E-4</v>
      </c>
      <c r="R60" s="35">
        <v>2.9981418493055543E-4</v>
      </c>
      <c r="S60" s="35">
        <v>3.1023767531250014E-4</v>
      </c>
      <c r="T60" s="35">
        <v>8.4324347025462837E-5</v>
      </c>
      <c r="U60" s="35">
        <v>6.1745191898148358E-5</v>
      </c>
      <c r="V60" s="35">
        <v>8.2923647858796251E-5</v>
      </c>
      <c r="W60" s="35">
        <v>1.8423007474537036E-3</v>
      </c>
      <c r="AA60" s="2" t="s">
        <v>7</v>
      </c>
      <c r="AB60" s="23">
        <f t="shared" si="191"/>
        <v>2.4302899252857042</v>
      </c>
      <c r="AC60" s="23">
        <f t="shared" si="191"/>
        <v>1.6235325562857152</v>
      </c>
      <c r="AD60" s="23">
        <f t="shared" ref="AD60:AO60" si="199">AD9-$AP9</f>
        <v>-1.8218642697142844</v>
      </c>
      <c r="AE60" s="23">
        <f t="shared" si="199"/>
        <v>-0.80170553971427871</v>
      </c>
      <c r="AF60" s="23">
        <f t="shared" si="199"/>
        <v>-2.959642046714281</v>
      </c>
      <c r="AG60" s="23">
        <f t="shared" si="199"/>
        <v>-6.8757693714283974E-2</v>
      </c>
      <c r="AH60" s="23">
        <f t="shared" si="199"/>
        <v>2.0077955942857084</v>
      </c>
      <c r="AI60" s="23">
        <f t="shared" si="199"/>
        <v>1.2463443472857261</v>
      </c>
      <c r="AJ60" s="23">
        <f t="shared" si="199"/>
        <v>1.3128296082857087</v>
      </c>
      <c r="AK60" s="23">
        <f t="shared" si="199"/>
        <v>-0.77406381571428717</v>
      </c>
      <c r="AL60" s="23">
        <f t="shared" si="199"/>
        <v>-1.5694379657142807</v>
      </c>
      <c r="AM60" s="23">
        <f t="shared" si="199"/>
        <v>-1.164086491714281</v>
      </c>
      <c r="AN60" s="23">
        <f t="shared" si="199"/>
        <v>-0.10503887271428347</v>
      </c>
      <c r="AO60" s="23">
        <f t="shared" si="199"/>
        <v>0.64380466428570848</v>
      </c>
      <c r="AP60" s="23"/>
    </row>
    <row r="61" spans="2:49" x14ac:dyDescent="0.35">
      <c r="B61" s="34" t="s">
        <v>22</v>
      </c>
      <c r="C61" s="35">
        <v>1.9314688837962965E-4</v>
      </c>
      <c r="D61" s="35">
        <v>5.4720752498842585E-4</v>
      </c>
      <c r="E61" s="35">
        <v>7.4305030653935183E-4</v>
      </c>
      <c r="F61" s="35">
        <v>2.3110171538194443E-4</v>
      </c>
      <c r="G61" s="35">
        <v>1.7145064352893516E-3</v>
      </c>
      <c r="I61" s="43" t="s">
        <v>22</v>
      </c>
      <c r="J61" s="35">
        <v>7.5468211979166672E-5</v>
      </c>
      <c r="K61" s="35">
        <v>5.4455362384259251E-5</v>
      </c>
      <c r="L61" s="35">
        <v>6.3223314016203733E-5</v>
      </c>
      <c r="M61" s="35">
        <v>2.0749979004629627E-4</v>
      </c>
      <c r="N61" s="35">
        <v>1.5101200974537035E-4</v>
      </c>
      <c r="O61" s="35">
        <v>8.5302763078703704E-5</v>
      </c>
      <c r="P61" s="35">
        <v>1.0339296211805561E-4</v>
      </c>
      <c r="Q61" s="35">
        <v>1.7875199462962955E-4</v>
      </c>
      <c r="R61" s="35">
        <v>2.972201226157407E-4</v>
      </c>
      <c r="S61" s="35">
        <v>2.6707818929398155E-4</v>
      </c>
      <c r="T61" s="35">
        <v>8.2094566226851868E-5</v>
      </c>
      <c r="U61" s="35">
        <v>6.2702611909722311E-5</v>
      </c>
      <c r="V61" s="35">
        <v>8.6304537245370254E-5</v>
      </c>
      <c r="W61" s="35">
        <v>1.7145064352893521E-3</v>
      </c>
      <c r="AA61" s="27" t="s">
        <v>8</v>
      </c>
      <c r="AB61" s="23">
        <f t="shared" si="191"/>
        <v>2.1798218337142892</v>
      </c>
      <c r="AC61" s="23">
        <f t="shared" si="191"/>
        <v>0.9148104957142813</v>
      </c>
      <c r="AD61" s="23">
        <f t="shared" ref="AD61:AO61" si="200">AD10-$AP10</f>
        <v>-0.8814706832857091</v>
      </c>
      <c r="AE61" s="23">
        <f t="shared" si="200"/>
        <v>2.8754227407142885</v>
      </c>
      <c r="AF61" s="23">
        <f t="shared" si="200"/>
        <v>-4.3789310012857179</v>
      </c>
      <c r="AG61" s="23">
        <f t="shared" si="200"/>
        <v>-0.19793326828570557</v>
      </c>
      <c r="AH61" s="23">
        <f t="shared" si="200"/>
        <v>3.4007061867142916</v>
      </c>
      <c r="AI61" s="23">
        <f t="shared" si="200"/>
        <v>2.5963524457142775</v>
      </c>
      <c r="AJ61" s="23">
        <f t="shared" si="200"/>
        <v>2.3722254617142831</v>
      </c>
      <c r="AK61" s="23">
        <f t="shared" si="200"/>
        <v>-3.0331260122857167</v>
      </c>
      <c r="AL61" s="23">
        <f t="shared" si="200"/>
        <v>-2.6186135412857219</v>
      </c>
      <c r="AM61" s="23">
        <f t="shared" si="200"/>
        <v>-0.16274052428572006</v>
      </c>
      <c r="AN61" s="23">
        <f t="shared" si="200"/>
        <v>-1.5853255592857174</v>
      </c>
      <c r="AO61" s="23">
        <f t="shared" si="200"/>
        <v>-1.4811985742857097</v>
      </c>
      <c r="AP61" s="23"/>
    </row>
    <row r="62" spans="2:49" x14ac:dyDescent="0.35">
      <c r="B62" s="34" t="s">
        <v>23</v>
      </c>
      <c r="C62" s="35">
        <v>1.5626627194444446E-4</v>
      </c>
      <c r="D62" s="35">
        <v>4.5991381120370376E-4</v>
      </c>
      <c r="E62" s="35">
        <v>5.7159076593750002E-4</v>
      </c>
      <c r="F62" s="35">
        <v>1.6334640337962956E-4</v>
      </c>
      <c r="G62" s="35">
        <v>1.3511172524652778E-3</v>
      </c>
      <c r="I62" s="43" t="s">
        <v>23</v>
      </c>
      <c r="J62" s="35">
        <v>6.773746535879629E-5</v>
      </c>
      <c r="K62" s="35">
        <v>4.0379608634259251E-5</v>
      </c>
      <c r="L62" s="35">
        <v>4.8149197951388905E-5</v>
      </c>
      <c r="M62" s="35">
        <v>1.9067145376157411E-4</v>
      </c>
      <c r="N62" s="35">
        <v>1.029515201157407E-4</v>
      </c>
      <c r="O62" s="35">
        <v>6.3642185277777778E-5</v>
      </c>
      <c r="P62" s="35">
        <v>1.0264865204861115E-4</v>
      </c>
      <c r="Q62" s="35">
        <v>1.5459813555555554E-4</v>
      </c>
      <c r="R62" s="35">
        <v>2.3465818425925922E-4</v>
      </c>
      <c r="S62" s="35">
        <v>1.8233444612268527E-4</v>
      </c>
      <c r="T62" s="35">
        <v>6.3949777442129534E-5</v>
      </c>
      <c r="U62" s="35">
        <v>4.2201016203703714E-5</v>
      </c>
      <c r="V62" s="35">
        <v>5.71956097337963E-5</v>
      </c>
      <c r="W62" s="35">
        <v>1.3511172524652778E-3</v>
      </c>
      <c r="AA62" s="27" t="s">
        <v>9</v>
      </c>
      <c r="AB62" s="23">
        <f t="shared" si="191"/>
        <v>3.4393407837857168</v>
      </c>
      <c r="AC62" s="23">
        <f t="shared" si="191"/>
        <v>2.0480255907857057</v>
      </c>
      <c r="AD62" s="23">
        <f t="shared" ref="AD62:AO62" si="201">AD11-$AP11</f>
        <v>2.702719468785709</v>
      </c>
      <c r="AE62" s="23">
        <f t="shared" si="201"/>
        <v>1.9566877227857091</v>
      </c>
      <c r="AF62" s="23">
        <f t="shared" si="201"/>
        <v>-2.1575072882142834</v>
      </c>
      <c r="AG62" s="23">
        <f t="shared" si="201"/>
        <v>1.3777308067856993</v>
      </c>
      <c r="AH62" s="23">
        <f t="shared" si="201"/>
        <v>3.4094768387857144</v>
      </c>
      <c r="AI62" s="23">
        <f t="shared" si="201"/>
        <v>5.1959620987857207</v>
      </c>
      <c r="AJ62" s="23">
        <f t="shared" si="201"/>
        <v>1.466982506785719</v>
      </c>
      <c r="AK62" s="23">
        <f t="shared" si="201"/>
        <v>-5.8548769032142829</v>
      </c>
      <c r="AL62" s="23">
        <f t="shared" si="201"/>
        <v>-6.1702057012142788</v>
      </c>
      <c r="AM62" s="23">
        <f t="shared" si="201"/>
        <v>-0.77333495321428103</v>
      </c>
      <c r="AN62" s="23">
        <f t="shared" si="201"/>
        <v>-3.8336977642142855</v>
      </c>
      <c r="AO62" s="23">
        <f t="shared" si="201"/>
        <v>-2.8073032072142823</v>
      </c>
      <c r="AP62" s="23"/>
    </row>
    <row r="63" spans="2:49" x14ac:dyDescent="0.35">
      <c r="B63" s="36" t="s">
        <v>24</v>
      </c>
      <c r="C63" s="35">
        <v>1.5548574368055558E-4</v>
      </c>
      <c r="D63" s="35">
        <v>4.4037698413194442E-4</v>
      </c>
      <c r="E63" s="35">
        <v>5.6353300578703715E-4</v>
      </c>
      <c r="F63" s="35">
        <v>1.7332923910879614E-4</v>
      </c>
      <c r="G63" s="35">
        <v>1.3327249727083331E-3</v>
      </c>
      <c r="I63" s="44" t="s">
        <v>24</v>
      </c>
      <c r="J63" s="35">
        <v>6.3384458726851862E-5</v>
      </c>
      <c r="K63" s="35">
        <v>4.0561749386574076E-5</v>
      </c>
      <c r="L63" s="35">
        <v>5.1539535567129628E-5</v>
      </c>
      <c r="M63" s="35">
        <v>1.8169984042824074E-4</v>
      </c>
      <c r="N63" s="35">
        <v>9.7253191400462955E-5</v>
      </c>
      <c r="O63" s="35">
        <v>6.2927269675925988E-5</v>
      </c>
      <c r="P63" s="35">
        <v>9.8496682627314768E-5</v>
      </c>
      <c r="Q63" s="35">
        <v>1.4539241622685191E-4</v>
      </c>
      <c r="R63" s="35">
        <v>2.3945578230324065E-4</v>
      </c>
      <c r="S63" s="35">
        <v>1.7868480725694456E-4</v>
      </c>
      <c r="T63" s="35">
        <v>5.9760015115740735E-5</v>
      </c>
      <c r="U63" s="35">
        <v>4.1619425555555552E-5</v>
      </c>
      <c r="V63" s="35">
        <v>7.1949798437499857E-5</v>
      </c>
      <c r="W63" s="35">
        <v>1.3327249727083333E-3</v>
      </c>
      <c r="AA63" s="27" t="s">
        <v>11</v>
      </c>
      <c r="AB63" s="23">
        <f t="shared" si="191"/>
        <v>0.8172416585714215</v>
      </c>
      <c r="AC63" s="23">
        <f t="shared" si="191"/>
        <v>-0.55391480342856614</v>
      </c>
      <c r="AD63" s="23">
        <f t="shared" ref="AD63:AO63" si="202">AD12-$AP12</f>
        <v>0.40046161357142562</v>
      </c>
      <c r="AE63" s="23">
        <f t="shared" si="202"/>
        <v>0.86109653357142957</v>
      </c>
      <c r="AF63" s="23">
        <f t="shared" si="202"/>
        <v>-0.94153385242857457</v>
      </c>
      <c r="AG63" s="23">
        <f t="shared" si="202"/>
        <v>0.1529786205714343</v>
      </c>
      <c r="AH63" s="23">
        <f t="shared" si="202"/>
        <v>1.5164706835714155</v>
      </c>
      <c r="AI63" s="23">
        <f t="shared" si="202"/>
        <v>0.88699222557142132</v>
      </c>
      <c r="AJ63" s="23">
        <f t="shared" si="202"/>
        <v>0.69433916457143408</v>
      </c>
      <c r="AK63" s="23">
        <f t="shared" si="202"/>
        <v>-0.87337058642857546</v>
      </c>
      <c r="AL63" s="23">
        <f t="shared" si="202"/>
        <v>-1.235366051428568</v>
      </c>
      <c r="AM63" s="23">
        <f t="shared" si="202"/>
        <v>-1.3261370264285661</v>
      </c>
      <c r="AN63" s="23">
        <f t="shared" si="202"/>
        <v>-1.7497570428571585E-2</v>
      </c>
      <c r="AO63" s="23">
        <f t="shared" si="202"/>
        <v>-0.38176060942856527</v>
      </c>
      <c r="AP63" s="23"/>
    </row>
    <row r="64" spans="2:49" x14ac:dyDescent="0.35">
      <c r="B64" s="36" t="s">
        <v>25</v>
      </c>
      <c r="C64" s="35">
        <v>1.6288737716435188E-4</v>
      </c>
      <c r="D64" s="35">
        <v>4.7338540354166666E-4</v>
      </c>
      <c r="E64" s="35">
        <v>6.5911281179398154E-4</v>
      </c>
      <c r="F64" s="35">
        <v>1.808455635416666E-4</v>
      </c>
      <c r="G64" s="35">
        <v>1.4762311560416667E-3</v>
      </c>
      <c r="I64" s="44" t="s">
        <v>25</v>
      </c>
      <c r="J64" s="35">
        <v>6.0241874525462966E-5</v>
      </c>
      <c r="K64" s="35">
        <v>4.0657543877314815E-5</v>
      </c>
      <c r="L64" s="35">
        <v>6.1987958761574081E-5</v>
      </c>
      <c r="M64" s="35">
        <v>1.7327622407407409E-4</v>
      </c>
      <c r="N64" s="35">
        <v>1.3110775173611107E-4</v>
      </c>
      <c r="O64" s="35">
        <v>6.1232888217592601E-5</v>
      </c>
      <c r="P64" s="35">
        <v>1.0776853951388889E-4</v>
      </c>
      <c r="Q64" s="35">
        <v>1.5008398421296302E-4</v>
      </c>
      <c r="R64" s="35">
        <v>2.6788023851851843E-4</v>
      </c>
      <c r="S64" s="35">
        <v>2.4114858906250009E-4</v>
      </c>
      <c r="T64" s="35">
        <v>5.8709425127314831E-5</v>
      </c>
      <c r="U64" s="35">
        <v>4.7378905266203707E-5</v>
      </c>
      <c r="V64" s="35">
        <v>7.4757233148148062E-5</v>
      </c>
      <c r="W64" s="35">
        <v>1.4762311560416667E-3</v>
      </c>
      <c r="AA64" s="27" t="s">
        <v>12</v>
      </c>
      <c r="AB64" s="23">
        <f t="shared" si="191"/>
        <v>0.21017006757143886</v>
      </c>
      <c r="AC64" s="23">
        <f t="shared" si="191"/>
        <v>-0.15055555642857232</v>
      </c>
      <c r="AD64" s="23">
        <f t="shared" ref="AD64:AO64" si="203">AD13-$AP13</f>
        <v>-0.3642517004285688</v>
      </c>
      <c r="AE64" s="23">
        <f t="shared" si="203"/>
        <v>-5.0600906428571513E-2</v>
      </c>
      <c r="AF64" s="23">
        <f t="shared" si="203"/>
        <v>-0.4506009064285772</v>
      </c>
      <c r="AG64" s="23">
        <f t="shared" si="203"/>
        <v>0.47202947857142785</v>
      </c>
      <c r="AH64" s="23">
        <f t="shared" si="203"/>
        <v>1.070306122571437</v>
      </c>
      <c r="AI64" s="23">
        <f t="shared" si="203"/>
        <v>0.90051020357144207</v>
      </c>
      <c r="AJ64" s="23">
        <f t="shared" si="203"/>
        <v>0.98323129257143105</v>
      </c>
      <c r="AK64" s="23">
        <f t="shared" si="203"/>
        <v>-0.78810657642857596</v>
      </c>
      <c r="AL64" s="23">
        <f t="shared" si="203"/>
        <v>-0.83835600842857705</v>
      </c>
      <c r="AM64" s="23">
        <f t="shared" si="203"/>
        <v>-0.34073696142857646</v>
      </c>
      <c r="AN64" s="23">
        <f t="shared" si="203"/>
        <v>-5.8764172428568351E-2</v>
      </c>
      <c r="AO64" s="23">
        <f t="shared" si="203"/>
        <v>-0.59427437642858738</v>
      </c>
      <c r="AP64" s="23"/>
    </row>
    <row r="65" spans="2:42" x14ac:dyDescent="0.35">
      <c r="B65" s="36" t="s">
        <v>26</v>
      </c>
      <c r="C65" s="35">
        <v>1.6847232719907406E-4</v>
      </c>
      <c r="D65" s="35">
        <v>4.8571428571759259E-4</v>
      </c>
      <c r="E65" s="35">
        <v>6.1948433694444447E-4</v>
      </c>
      <c r="F65" s="35">
        <v>1.8949042579861108E-4</v>
      </c>
      <c r="G65" s="35">
        <v>1.4631613756597222E-3</v>
      </c>
      <c r="I65" s="44" t="s">
        <v>26</v>
      </c>
      <c r="J65" s="35">
        <v>7.1218610902777781E-5</v>
      </c>
      <c r="K65" s="35">
        <v>4.3335852858796305E-5</v>
      </c>
      <c r="L65" s="35">
        <v>5.3917863437499991E-5</v>
      </c>
      <c r="M65" s="35">
        <v>2.0227492231481478E-4</v>
      </c>
      <c r="N65" s="35">
        <v>1.1065024775462968E-4</v>
      </c>
      <c r="O65" s="35">
        <v>6.9673301423611069E-5</v>
      </c>
      <c r="P65" s="35">
        <v>1.0311581422453705E-4</v>
      </c>
      <c r="Q65" s="35">
        <v>1.6234147980324077E-4</v>
      </c>
      <c r="R65" s="35">
        <v>2.5141513394675923E-4</v>
      </c>
      <c r="S65" s="35">
        <v>2.0572772319444449E-4</v>
      </c>
      <c r="T65" s="35">
        <v>7.3855715127314764E-5</v>
      </c>
      <c r="U65" s="35">
        <v>5.0642479212963061E-5</v>
      </c>
      <c r="V65" s="35">
        <v>6.4992231458333257E-5</v>
      </c>
      <c r="W65" s="35">
        <v>1.4631613756597222E-3</v>
      </c>
      <c r="AA65" s="27" t="s">
        <v>13</v>
      </c>
      <c r="AB65" s="23">
        <f t="shared" si="191"/>
        <v>0.43081632721428864</v>
      </c>
      <c r="AC65" s="23">
        <f t="shared" si="191"/>
        <v>-0.555578230785712</v>
      </c>
      <c r="AD65" s="23">
        <f t="shared" ref="AD65:AO65" si="204">AD14-$AP14</f>
        <v>-0.24417233578570485</v>
      </c>
      <c r="AE65" s="23">
        <f t="shared" si="204"/>
        <v>-8.6235827785727359E-2</v>
      </c>
      <c r="AF65" s="23">
        <f t="shared" si="204"/>
        <v>-1.9680725627857063</v>
      </c>
      <c r="AG65" s="23">
        <f t="shared" si="204"/>
        <v>0.48015872921429636</v>
      </c>
      <c r="AH65" s="23">
        <f t="shared" si="204"/>
        <v>1.4051700672142866</v>
      </c>
      <c r="AI65" s="23">
        <f t="shared" si="204"/>
        <v>1.0232879822142857</v>
      </c>
      <c r="AJ65" s="23">
        <f t="shared" si="204"/>
        <v>1.3153968252142798</v>
      </c>
      <c r="AK65" s="23">
        <f t="shared" si="204"/>
        <v>-1.1996145117857102</v>
      </c>
      <c r="AL65" s="23">
        <f t="shared" si="204"/>
        <v>7.5147392214277353E-2</v>
      </c>
      <c r="AM65" s="23">
        <f t="shared" si="204"/>
        <v>0.31770975121428169</v>
      </c>
      <c r="AN65" s="23">
        <f t="shared" si="204"/>
        <v>-0.52598639478571751</v>
      </c>
      <c r="AO65" s="23">
        <f t="shared" si="204"/>
        <v>-0.46802721078571974</v>
      </c>
      <c r="AP65" s="23"/>
    </row>
    <row r="66" spans="2:42" x14ac:dyDescent="0.35">
      <c r="B66" s="36" t="s">
        <v>27</v>
      </c>
      <c r="C66" s="35">
        <v>1.6057781136574075E-4</v>
      </c>
      <c r="D66" s="35">
        <v>4.9706895104166668E-4</v>
      </c>
      <c r="E66" s="35">
        <v>6.4123624758101862E-4</v>
      </c>
      <c r="F66" s="35">
        <v>1.7974720752314796E-4</v>
      </c>
      <c r="G66" s="35">
        <v>1.4786302175115739E-3</v>
      </c>
      <c r="I66" s="44" t="s">
        <v>27</v>
      </c>
      <c r="J66" s="35">
        <v>7.1071638530092595E-5</v>
      </c>
      <c r="K66" s="35">
        <v>3.8821701516203702E-5</v>
      </c>
      <c r="L66" s="35">
        <v>5.0684471319444435E-5</v>
      </c>
      <c r="M66" s="35">
        <v>2.0356093054398145E-4</v>
      </c>
      <c r="N66" s="35">
        <v>1.0990173847222229E-4</v>
      </c>
      <c r="O66" s="35">
        <v>7.6308054085648139E-5</v>
      </c>
      <c r="P66" s="35">
        <v>1.072982279398148E-4</v>
      </c>
      <c r="Q66" s="35">
        <v>1.710086503703703E-4</v>
      </c>
      <c r="R66" s="35">
        <v>2.5262030738425933E-4</v>
      </c>
      <c r="S66" s="35">
        <v>2.1760728982638897E-4</v>
      </c>
      <c r="T66" s="35">
        <v>6.9639707731481508E-5</v>
      </c>
      <c r="U66" s="35">
        <v>4.4444444444444318E-5</v>
      </c>
      <c r="V66" s="35">
        <v>6.566305534722211E-5</v>
      </c>
      <c r="W66" s="35">
        <v>1.4786302175115739E-3</v>
      </c>
      <c r="AA66" s="16" t="s">
        <v>29</v>
      </c>
      <c r="AB66" s="24">
        <f t="shared" si="191"/>
        <v>23.433415938214324</v>
      </c>
      <c r="AC66" s="24">
        <f t="shared" si="191"/>
        <v>-2.6894865567857096</v>
      </c>
      <c r="AD66" s="24">
        <f t="shared" ref="AD66:AO66" si="205">AD15-$AP15</f>
        <v>-1.0438856487857038</v>
      </c>
      <c r="AE66" s="24">
        <f t="shared" si="205"/>
        <v>1.6513751212143006</v>
      </c>
      <c r="AF66" s="24">
        <f t="shared" si="205"/>
        <v>-23.351277939785689</v>
      </c>
      <c r="AG66" s="24">
        <f t="shared" si="205"/>
        <v>2.7071574342143094</v>
      </c>
      <c r="AH66" s="24">
        <f t="shared" si="205"/>
        <v>22.810626822214317</v>
      </c>
      <c r="AI66" s="24">
        <f t="shared" si="205"/>
        <v>24.256613216214305</v>
      </c>
      <c r="AJ66" s="24">
        <f t="shared" si="205"/>
        <v>13.215184645214322</v>
      </c>
      <c r="AK66" s="24">
        <f t="shared" si="205"/>
        <v>-18.181640750785689</v>
      </c>
      <c r="AL66" s="24">
        <f t="shared" si="205"/>
        <v>-19.770733721785689</v>
      </c>
      <c r="AM66" s="24">
        <f t="shared" si="205"/>
        <v>-7.3717994817856862</v>
      </c>
      <c r="AN66" s="24">
        <f t="shared" si="205"/>
        <v>-8.501028506785687</v>
      </c>
      <c r="AO66" s="24">
        <f t="shared" si="205"/>
        <v>-7.1645205707856974</v>
      </c>
      <c r="AP66" s="23"/>
    </row>
    <row r="67" spans="2:42" x14ac:dyDescent="0.35">
      <c r="B67" s="37" t="s">
        <v>32</v>
      </c>
      <c r="C67" s="38">
        <v>1.726723251016865E-4</v>
      </c>
      <c r="D67" s="38">
        <v>5.0899945185350524E-4</v>
      </c>
      <c r="E67" s="38">
        <v>6.8342024199322083E-4</v>
      </c>
      <c r="F67" s="38">
        <v>1.9646089035466266E-4</v>
      </c>
      <c r="G67" s="38">
        <v>1.561552909303075E-3</v>
      </c>
      <c r="I67" s="33" t="s">
        <v>32</v>
      </c>
      <c r="J67" s="38">
        <v>7.0823097757936507E-5</v>
      </c>
      <c r="K67" s="38">
        <v>4.6853741495535715E-5</v>
      </c>
      <c r="L67" s="38">
        <v>5.4995485848214292E-5</v>
      </c>
      <c r="M67" s="38">
        <v>1.9022643118220899E-4</v>
      </c>
      <c r="N67" s="38">
        <v>1.2684135382357798E-4</v>
      </c>
      <c r="O67" s="38">
        <v>7.8528349170800283E-5</v>
      </c>
      <c r="P67" s="38">
        <v>1.1340331767691799E-4</v>
      </c>
      <c r="Q67" s="38">
        <v>1.6355720749669311E-4</v>
      </c>
      <c r="R67" s="38">
        <v>2.69763809401455E-4</v>
      </c>
      <c r="S67" s="38">
        <v>2.5009922509507278E-4</v>
      </c>
      <c r="T67" s="38">
        <v>7.4058233303571383E-5</v>
      </c>
      <c r="U67" s="38">
        <v>5.1322620097552971E-5</v>
      </c>
      <c r="V67" s="38">
        <v>7.1080036953538323E-5</v>
      </c>
      <c r="W67" s="38">
        <v>1.561552909303075E-3</v>
      </c>
      <c r="AP67" s="23"/>
    </row>
    <row r="68" spans="2:42" x14ac:dyDescent="0.35">
      <c r="B68" s="37" t="s">
        <v>33</v>
      </c>
      <c r="C68" s="38">
        <v>1.2042548500000001E-4</v>
      </c>
      <c r="D68" s="38">
        <v>4.1570137313657408E-4</v>
      </c>
      <c r="E68" s="38">
        <v>5.6353300578703715E-4</v>
      </c>
      <c r="F68" s="38">
        <v>1.5756960190972219E-4</v>
      </c>
      <c r="G68" s="38">
        <v>1.2912834887037036E-3</v>
      </c>
      <c r="H68" s="26" t="s">
        <v>59</v>
      </c>
      <c r="I68" s="37" t="s">
        <v>33</v>
      </c>
      <c r="J68" s="38">
        <v>3.1964390694444442E-5</v>
      </c>
      <c r="K68" s="38">
        <v>3.8821701516203702E-5</v>
      </c>
      <c r="L68" s="38">
        <v>3.7710485428240725E-5</v>
      </c>
      <c r="M68" s="38">
        <v>1.3881592760416666E-4</v>
      </c>
      <c r="N68" s="38">
        <v>9.2193667592592565E-5</v>
      </c>
      <c r="O68" s="38">
        <v>5.9830351886574093E-5</v>
      </c>
      <c r="P68" s="38">
        <v>9.8496682627314768E-5</v>
      </c>
      <c r="Q68" s="38">
        <v>1.2930209121527782E-4</v>
      </c>
      <c r="R68" s="38">
        <v>2.1908173762731476E-4</v>
      </c>
      <c r="S68" s="38">
        <v>1.7868480725694456E-4</v>
      </c>
      <c r="T68" s="38">
        <v>5.8709425127314831E-5</v>
      </c>
      <c r="U68" s="38">
        <v>4.1619425555555552E-5</v>
      </c>
      <c r="V68" s="38">
        <v>4.8301419328703756E-5</v>
      </c>
      <c r="W68" s="38">
        <v>1.2912834887037036E-3</v>
      </c>
      <c r="X68" s="26" t="s">
        <v>59</v>
      </c>
      <c r="AA68" s="27" t="s">
        <v>40</v>
      </c>
      <c r="AB68" s="12" t="s">
        <v>14</v>
      </c>
      <c r="AC68" s="12" t="s">
        <v>15</v>
      </c>
      <c r="AD68" s="12" t="s">
        <v>16</v>
      </c>
      <c r="AE68" s="12" t="s">
        <v>17</v>
      </c>
      <c r="AF68" s="12" t="s">
        <v>18</v>
      </c>
      <c r="AG68" s="12" t="s">
        <v>19</v>
      </c>
      <c r="AH68" s="12" t="s">
        <v>20</v>
      </c>
      <c r="AI68" s="12" t="s">
        <v>21</v>
      </c>
      <c r="AJ68" s="12" t="s">
        <v>22</v>
      </c>
      <c r="AK68" s="12" t="s">
        <v>23</v>
      </c>
      <c r="AL68" s="22" t="s">
        <v>24</v>
      </c>
      <c r="AM68" s="22" t="s">
        <v>25</v>
      </c>
      <c r="AN68" s="22" t="s">
        <v>26</v>
      </c>
      <c r="AO68" s="22" t="s">
        <v>27</v>
      </c>
    </row>
    <row r="69" spans="2:42" x14ac:dyDescent="0.35">
      <c r="B69" s="37" t="s">
        <v>34</v>
      </c>
      <c r="C69" s="38">
        <v>2.1018780968749996E-4</v>
      </c>
      <c r="D69" s="38">
        <v>6.3266145965277783E-4</v>
      </c>
      <c r="E69" s="38">
        <v>7.8803434953703718E-4</v>
      </c>
      <c r="F69" s="38">
        <v>2.4266397916666659E-4</v>
      </c>
      <c r="G69" s="38">
        <v>1.8423007474537036E-3</v>
      </c>
      <c r="H69" s="26" t="s">
        <v>60</v>
      </c>
      <c r="I69" s="33" t="s">
        <v>34</v>
      </c>
      <c r="J69" s="38">
        <v>8.9135067604166669E-5</v>
      </c>
      <c r="K69" s="38">
        <v>5.8515736539351846E-5</v>
      </c>
      <c r="L69" s="38">
        <v>6.9087511539351864E-5</v>
      </c>
      <c r="M69" s="38">
        <v>2.2456853112268522E-4</v>
      </c>
      <c r="N69" s="38">
        <v>1.673086209722222E-4</v>
      </c>
      <c r="O69" s="38">
        <v>1.1910220878472218E-4</v>
      </c>
      <c r="P69" s="38">
        <v>1.4798227934027783E-4</v>
      </c>
      <c r="Q69" s="38">
        <v>1.9168556311342579E-4</v>
      </c>
      <c r="R69" s="38">
        <v>3.0912383471064822E-4</v>
      </c>
      <c r="S69" s="38">
        <v>3.1023767531250014E-4</v>
      </c>
      <c r="T69" s="38">
        <v>9.1609977326388692E-5</v>
      </c>
      <c r="U69" s="38">
        <v>6.3710422442129791E-5</v>
      </c>
      <c r="V69" s="38">
        <v>8.7343579398148119E-5</v>
      </c>
      <c r="W69" s="38">
        <v>1.8423007474537036E-3</v>
      </c>
      <c r="X69" s="26" t="s">
        <v>60</v>
      </c>
      <c r="AA69" s="2" t="s">
        <v>4</v>
      </c>
      <c r="AB69" s="17">
        <v>0.94181405900000004</v>
      </c>
      <c r="AC69" s="17">
        <v>6.0544217999999997E-2</v>
      </c>
      <c r="AD69" s="17">
        <v>0.81306122400000003</v>
      </c>
      <c r="AE69" s="17">
        <v>0.29365079399999999</v>
      </c>
      <c r="AF69" s="17">
        <v>2.4727437640000001</v>
      </c>
      <c r="AG69" s="17">
        <v>2.2013605439999999</v>
      </c>
      <c r="AH69" s="17">
        <v>1.341950113</v>
      </c>
      <c r="AI69" s="17">
        <v>0.64115646299999995</v>
      </c>
      <c r="AJ69" s="17">
        <v>1.1392290249999999</v>
      </c>
      <c r="AK69" s="17">
        <v>2.0533333329999999</v>
      </c>
      <c r="AL69" s="17">
        <v>0.99455782299999995</v>
      </c>
      <c r="AM69" s="17">
        <v>0.30693877600000002</v>
      </c>
      <c r="AN69" s="17">
        <v>1.1900226759999999</v>
      </c>
      <c r="AO69" s="17">
        <v>0.60226757399999997</v>
      </c>
    </row>
    <row r="70" spans="2:42" x14ac:dyDescent="0.35">
      <c r="B70" s="37" t="s">
        <v>48</v>
      </c>
      <c r="C70" s="39">
        <v>14.859797507548391</v>
      </c>
      <c r="D70" s="39">
        <v>12.967871235784202</v>
      </c>
      <c r="E70" s="39">
        <v>11.773992024950388</v>
      </c>
      <c r="F70" s="39">
        <v>13.277962258074036</v>
      </c>
      <c r="G70" s="39">
        <v>11.801046724587398</v>
      </c>
      <c r="I70" s="33" t="s">
        <v>35</v>
      </c>
      <c r="J70" s="39">
        <v>19.77237255665429</v>
      </c>
      <c r="K70" s="39">
        <v>15.737000428653609</v>
      </c>
      <c r="L70" s="39">
        <v>15.305329453612757</v>
      </c>
      <c r="M70" s="39">
        <v>11.481320668591884</v>
      </c>
      <c r="N70" s="39">
        <v>19.619879374357836</v>
      </c>
      <c r="O70" s="39">
        <v>23.293060785995426</v>
      </c>
      <c r="P70" s="39">
        <v>13.740079966180307</v>
      </c>
      <c r="Q70" s="39">
        <v>11.34603101542225</v>
      </c>
      <c r="R70" s="39">
        <v>10.54785367762719</v>
      </c>
      <c r="S70" s="39">
        <v>16.735609863493988</v>
      </c>
      <c r="T70" s="39">
        <v>14.077917192389656</v>
      </c>
      <c r="U70" s="39">
        <v>14.464189113152267</v>
      </c>
      <c r="V70" s="39">
        <v>15.287268740309182</v>
      </c>
      <c r="W70" s="39">
        <v>11.801046724587447</v>
      </c>
      <c r="AA70" s="2" t="s">
        <v>3</v>
      </c>
      <c r="AB70" s="17">
        <v>8.6430839000000006</v>
      </c>
      <c r="AC70" s="17">
        <v>2.8222675740000001</v>
      </c>
      <c r="AD70" s="17">
        <v>7.5602721089999996</v>
      </c>
      <c r="AE70" s="17">
        <v>6.6538548750000004</v>
      </c>
      <c r="AF70" s="17">
        <v>7.9577324259999997</v>
      </c>
      <c r="AG70" s="17">
        <v>9.0457596369999997</v>
      </c>
      <c r="AH70" s="17">
        <v>8.4744671199999999</v>
      </c>
      <c r="AI70" s="17">
        <v>7.9282993199999998</v>
      </c>
      <c r="AJ70" s="17">
        <v>7.6596825400000004</v>
      </c>
      <c r="AK70" s="17">
        <v>7.9058503399999998</v>
      </c>
      <c r="AL70" s="17">
        <v>6.4709750570000004</v>
      </c>
      <c r="AM70" s="17">
        <v>5.5118367350000002</v>
      </c>
      <c r="AN70" s="17">
        <v>7.343310658</v>
      </c>
      <c r="AO70" s="17">
        <v>6.7428571430000002</v>
      </c>
    </row>
    <row r="71" spans="2:42" x14ac:dyDescent="0.35">
      <c r="AA71" s="2" t="s">
        <v>6</v>
      </c>
      <c r="AB71" s="17">
        <v>13.698843537</v>
      </c>
      <c r="AC71" s="17">
        <v>6.627256236</v>
      </c>
      <c r="AD71" s="17">
        <v>11.844353741000001</v>
      </c>
      <c r="AE71" s="17">
        <v>10.641609977</v>
      </c>
      <c r="AF71" s="17">
        <v>11.699410431</v>
      </c>
      <c r="AG71" s="17">
        <v>12.528027210999999</v>
      </c>
      <c r="AH71" s="17">
        <v>13.482448979999999</v>
      </c>
      <c r="AI71" s="17">
        <v>12.928571429</v>
      </c>
      <c r="AJ71" s="17">
        <v>12.364625849999999</v>
      </c>
      <c r="AK71" s="17">
        <v>11.394648525999999</v>
      </c>
      <c r="AL71" s="17">
        <v>9.9755102040000008</v>
      </c>
      <c r="AM71" s="17">
        <v>9.024648526</v>
      </c>
      <c r="AN71" s="17">
        <v>11.087528345000001</v>
      </c>
      <c r="AO71" s="17">
        <v>10.097052154</v>
      </c>
    </row>
    <row r="72" spans="2:42" x14ac:dyDescent="0.35">
      <c r="B72" s="32" t="s">
        <v>53</v>
      </c>
      <c r="C72" s="33">
        <v>1</v>
      </c>
      <c r="D72" s="33">
        <v>2</v>
      </c>
      <c r="E72" s="33">
        <v>3</v>
      </c>
      <c r="F72" s="33">
        <v>4</v>
      </c>
      <c r="G72" s="33" t="s">
        <v>29</v>
      </c>
      <c r="I72" s="45" t="s">
        <v>55</v>
      </c>
      <c r="J72" s="37" t="s">
        <v>4</v>
      </c>
      <c r="K72" s="37" t="s">
        <v>3</v>
      </c>
      <c r="L72" s="37" t="s">
        <v>6</v>
      </c>
      <c r="M72" s="37" t="s">
        <v>0</v>
      </c>
      <c r="N72" s="37" t="s">
        <v>1</v>
      </c>
      <c r="O72" s="37" t="s">
        <v>5</v>
      </c>
      <c r="P72" s="37" t="s">
        <v>10</v>
      </c>
      <c r="Q72" s="37" t="s">
        <v>7</v>
      </c>
      <c r="R72" s="41" t="s">
        <v>8</v>
      </c>
      <c r="S72" s="41" t="s">
        <v>9</v>
      </c>
      <c r="T72" s="41" t="s">
        <v>11</v>
      </c>
      <c r="U72" s="41" t="s">
        <v>12</v>
      </c>
      <c r="V72" s="41" t="s">
        <v>13</v>
      </c>
      <c r="W72" s="42" t="s">
        <v>29</v>
      </c>
      <c r="AA72" s="2" t="s">
        <v>0</v>
      </c>
      <c r="AB72" s="17">
        <v>19.102040815999999</v>
      </c>
      <c r="AC72" s="17">
        <v>10.465306121999999</v>
      </c>
      <c r="AD72" s="17">
        <v>17.197278912000002</v>
      </c>
      <c r="AE72" s="17">
        <v>15.204081632999999</v>
      </c>
      <c r="AF72" s="17">
        <v>14.957596371999999</v>
      </c>
      <c r="AG72" s="17">
        <v>17.229206348999998</v>
      </c>
      <c r="AH72" s="17">
        <v>19.451609977</v>
      </c>
      <c r="AI72" s="17">
        <v>17.896938775999999</v>
      </c>
      <c r="AJ72" s="17">
        <v>17.827120181000002</v>
      </c>
      <c r="AK72" s="17">
        <v>15.554739229000001</v>
      </c>
      <c r="AL72" s="17">
        <v>14.428526077000001</v>
      </c>
      <c r="AM72" s="17">
        <v>14.380408163</v>
      </c>
      <c r="AN72" s="17">
        <v>15.746031746</v>
      </c>
      <c r="AO72" s="17">
        <v>14.476190475999999</v>
      </c>
    </row>
    <row r="73" spans="2:42" x14ac:dyDescent="0.35">
      <c r="B73" s="34" t="s">
        <v>15</v>
      </c>
      <c r="C73" s="35">
        <v>1.2042548500000001E-4</v>
      </c>
      <c r="D73" s="35">
        <v>4.9161890064814816E-4</v>
      </c>
      <c r="E73" s="35">
        <v>7.3650321239583324E-4</v>
      </c>
      <c r="F73" s="35">
        <v>1.8187699462962967E-4</v>
      </c>
      <c r="G73" s="35">
        <v>1.5304245926736108E-3</v>
      </c>
      <c r="I73" s="43" t="s">
        <v>15</v>
      </c>
      <c r="J73" s="35">
        <v>3.1964390694444442E-5</v>
      </c>
      <c r="K73" s="35">
        <v>4.4039220625000002E-5</v>
      </c>
      <c r="L73" s="35">
        <v>4.4421873680555549E-5</v>
      </c>
      <c r="M73" s="35">
        <v>1.6764035862268519E-4</v>
      </c>
      <c r="N73" s="35">
        <v>1.4045991853009254E-4</v>
      </c>
      <c r="O73" s="35">
        <v>7.0630721423611137E-5</v>
      </c>
      <c r="P73" s="35">
        <v>1.128879020717593E-4</v>
      </c>
      <c r="Q73" s="35">
        <v>1.8234809356481481E-4</v>
      </c>
      <c r="R73" s="35">
        <v>2.8035189384259253E-4</v>
      </c>
      <c r="S73" s="35">
        <v>2.7380322498842587E-4</v>
      </c>
      <c r="T73" s="35">
        <v>6.7647182337962977E-5</v>
      </c>
      <c r="U73" s="35">
        <v>4.9580078935185234E-5</v>
      </c>
      <c r="V73" s="35">
        <v>6.4649733356481469E-5</v>
      </c>
      <c r="W73" s="35">
        <v>1.5304245926736108E-3</v>
      </c>
      <c r="AA73" s="2" t="s">
        <v>1</v>
      </c>
      <c r="AB73" s="17">
        <v>38.504761905000002</v>
      </c>
      <c r="AC73" s="17">
        <v>24.949433107000001</v>
      </c>
      <c r="AD73" s="17">
        <v>32.497777778</v>
      </c>
      <c r="AE73" s="17">
        <v>30.992970522</v>
      </c>
      <c r="AF73" s="17">
        <v>26.951292516999999</v>
      </c>
      <c r="AG73" s="17">
        <v>34.473378685</v>
      </c>
      <c r="AH73" s="17">
        <v>37.574240363000001</v>
      </c>
      <c r="AI73" s="17">
        <v>35.521950113000003</v>
      </c>
      <c r="AJ73" s="17">
        <v>35.755102041000001</v>
      </c>
      <c r="AK73" s="17">
        <v>32.028752834000002</v>
      </c>
      <c r="AL73" s="17">
        <v>30.12739229</v>
      </c>
      <c r="AM73" s="17">
        <v>29.351473923</v>
      </c>
      <c r="AN73" s="17">
        <v>33.222585033999998</v>
      </c>
      <c r="AO73" s="17">
        <v>32.063854874999997</v>
      </c>
    </row>
    <row r="74" spans="2:42" x14ac:dyDescent="0.35">
      <c r="B74" s="34" t="s">
        <v>17</v>
      </c>
      <c r="C74" s="35">
        <v>1.7257443100694445E-4</v>
      </c>
      <c r="D74" s="35">
        <v>4.7317964222222218E-4</v>
      </c>
      <c r="E74" s="35">
        <v>7.3006844712962971E-4</v>
      </c>
      <c r="F74" s="35">
        <v>2.0484352692129614E-4</v>
      </c>
      <c r="G74" s="35">
        <v>1.5806660472800925E-3</v>
      </c>
      <c r="I74" s="43" t="s">
        <v>17</v>
      </c>
      <c r="J74" s="35">
        <v>7.361347315972222E-5</v>
      </c>
      <c r="K74" s="35">
        <v>4.6154572939814812E-5</v>
      </c>
      <c r="L74" s="35">
        <v>5.2806384907407402E-5</v>
      </c>
      <c r="M74" s="35">
        <v>1.8274176954861113E-4</v>
      </c>
      <c r="N74" s="35">
        <v>1.1038097336805559E-4</v>
      </c>
      <c r="O74" s="35">
        <v>7.47858402662037E-5</v>
      </c>
      <c r="P74" s="35">
        <v>1.0527105903935179E-4</v>
      </c>
      <c r="Q74" s="35">
        <v>1.5427820819444453E-4</v>
      </c>
      <c r="R74" s="35">
        <v>3.030441651967593E-4</v>
      </c>
      <c r="S74" s="35">
        <v>2.7274607373842588E-4</v>
      </c>
      <c r="T74" s="35">
        <v>8.4024628368055526E-5</v>
      </c>
      <c r="U74" s="35">
        <v>5.0736961458333389E-5</v>
      </c>
      <c r="V74" s="35">
        <v>7.0081937094907215E-5</v>
      </c>
      <c r="W74" s="35">
        <v>1.5806660472800925E-3</v>
      </c>
      <c r="AA74" s="2" t="s">
        <v>5</v>
      </c>
      <c r="AB74" s="17">
        <v>52.960226757000001</v>
      </c>
      <c r="AC74" s="17">
        <v>37.085170067999996</v>
      </c>
      <c r="AD74" s="17">
        <v>42.338684807</v>
      </c>
      <c r="AE74" s="17">
        <v>40.529886621000003</v>
      </c>
      <c r="AF74" s="17">
        <v>34.916825396999997</v>
      </c>
      <c r="AG74" s="17">
        <v>45.908390023000003</v>
      </c>
      <c r="AH74" s="17">
        <v>51.229024942999999</v>
      </c>
      <c r="AI74" s="17">
        <v>49.196371882000001</v>
      </c>
      <c r="AJ74" s="17">
        <v>48.802539682999999</v>
      </c>
      <c r="AK74" s="17">
        <v>40.923764171999998</v>
      </c>
      <c r="AL74" s="17">
        <v>38.530068026999999</v>
      </c>
      <c r="AM74" s="17">
        <v>40.679183672999997</v>
      </c>
      <c r="AN74" s="17">
        <v>42.782766440000003</v>
      </c>
      <c r="AO74" s="17">
        <v>41.559365079000003</v>
      </c>
    </row>
    <row r="75" spans="2:42" x14ac:dyDescent="0.35">
      <c r="B75" s="34" t="s">
        <v>18</v>
      </c>
      <c r="C75" s="35">
        <v>1.4450060888888887E-4</v>
      </c>
      <c r="D75" s="35">
        <v>4.1570137313657408E-4</v>
      </c>
      <c r="E75" s="35">
        <v>5.7351190476851864E-4</v>
      </c>
      <c r="F75" s="35">
        <v>1.5756960190972219E-4</v>
      </c>
      <c r="G75" s="35">
        <v>1.2912834887037036E-3</v>
      </c>
      <c r="I75" s="43" t="s">
        <v>18</v>
      </c>
      <c r="J75" s="35">
        <v>6.3483665069444438E-5</v>
      </c>
      <c r="K75" s="35">
        <v>4.3306458391203713E-5</v>
      </c>
      <c r="L75" s="35">
        <v>3.7710485428240725E-5</v>
      </c>
      <c r="M75" s="35">
        <v>1.3881592760416666E-4</v>
      </c>
      <c r="N75" s="35">
        <v>9.2193667592592565E-5</v>
      </c>
      <c r="O75" s="35">
        <v>5.9830351886574093E-5</v>
      </c>
      <c r="P75" s="35">
        <v>1.2486142605324074E-4</v>
      </c>
      <c r="Q75" s="35">
        <v>1.2930209121527782E-4</v>
      </c>
      <c r="R75" s="35">
        <v>2.1908173762731476E-4</v>
      </c>
      <c r="S75" s="35">
        <v>2.25128075925926E-4</v>
      </c>
      <c r="T75" s="35">
        <v>6.3160850752314732E-5</v>
      </c>
      <c r="U75" s="35">
        <v>4.6107331828703699E-5</v>
      </c>
      <c r="V75" s="35">
        <v>4.8301419328703756E-5</v>
      </c>
      <c r="W75" s="35">
        <v>1.2912834887037036E-3</v>
      </c>
      <c r="AA75" s="2" t="s">
        <v>10</v>
      </c>
      <c r="AB75" s="17">
        <v>60.978321995000002</v>
      </c>
      <c r="AC75" s="17">
        <v>43.187664398999999</v>
      </c>
      <c r="AD75" s="17">
        <v>50.263945577999998</v>
      </c>
      <c r="AE75" s="17">
        <v>46.991383220000003</v>
      </c>
      <c r="AF75" s="17">
        <v>40.086167799999998</v>
      </c>
      <c r="AG75" s="17">
        <v>51.478639456000003</v>
      </c>
      <c r="AH75" s="17">
        <v>60.470476189999999</v>
      </c>
      <c r="AI75" s="17">
        <v>59.486802720999997</v>
      </c>
      <c r="AJ75" s="17">
        <v>56.172698412999999</v>
      </c>
      <c r="AK75" s="17">
        <v>46.422448979999999</v>
      </c>
      <c r="AL75" s="17">
        <v>43.966984127000003</v>
      </c>
      <c r="AM75" s="17">
        <v>45.969705214999998</v>
      </c>
      <c r="AN75" s="17">
        <v>48.802539682999999</v>
      </c>
      <c r="AO75" s="17">
        <v>48.152380952000001</v>
      </c>
    </row>
    <row r="76" spans="2:42" x14ac:dyDescent="0.35">
      <c r="B76" s="34" t="s">
        <v>19</v>
      </c>
      <c r="C76" s="35">
        <v>1.7393340052083333E-4</v>
      </c>
      <c r="D76" s="35">
        <v>5.1342067690972218E-4</v>
      </c>
      <c r="E76" s="35">
        <v>6.9627949945601849E-4</v>
      </c>
      <c r="F76" s="35">
        <v>2.0925217309027792E-4</v>
      </c>
      <c r="G76" s="35">
        <v>1.5928857499768519E-3</v>
      </c>
      <c r="I76" s="34" t="s">
        <v>19</v>
      </c>
      <c r="J76" s="35">
        <v>7.9217582094907402E-5</v>
      </c>
      <c r="K76" s="35">
        <v>4.0304022847222221E-5</v>
      </c>
      <c r="L76" s="35">
        <v>5.441179557870369E-5</v>
      </c>
      <c r="M76" s="35">
        <v>1.9958532796296297E-4</v>
      </c>
      <c r="N76" s="35">
        <v>1.3234966826388892E-4</v>
      </c>
      <c r="O76" s="35">
        <v>6.4470479548611119E-5</v>
      </c>
      <c r="P76" s="35">
        <v>1.1701520113425919E-4</v>
      </c>
      <c r="Q76" s="35">
        <v>1.6276140085648151E-4</v>
      </c>
      <c r="R76" s="35">
        <v>2.6747291509259267E-4</v>
      </c>
      <c r="S76" s="35">
        <v>2.660451835069443E-4</v>
      </c>
      <c r="T76" s="35">
        <v>7.5828819189814839E-5</v>
      </c>
      <c r="U76" s="35">
        <v>5.6785924247685234E-5</v>
      </c>
      <c r="V76" s="35">
        <v>7.6637429652777852E-5</v>
      </c>
      <c r="W76" s="35">
        <v>1.5928857499768519E-3</v>
      </c>
      <c r="AA76" s="2" t="s">
        <v>7</v>
      </c>
      <c r="AB76" s="17">
        <v>73.763990930000006</v>
      </c>
      <c r="AC76" s="17">
        <v>52.941179138000003</v>
      </c>
      <c r="AD76" s="17">
        <v>58.874195010999998</v>
      </c>
      <c r="AE76" s="17">
        <v>56.086802720999998</v>
      </c>
      <c r="AF76" s="17">
        <v>50.874195010999998</v>
      </c>
      <c r="AG76" s="17">
        <v>61.588752833999997</v>
      </c>
      <c r="AH76" s="17">
        <v>70.239092971000005</v>
      </c>
      <c r="AI76" s="17">
        <v>71.944761904999993</v>
      </c>
      <c r="AJ76" s="17">
        <v>65.105850340000003</v>
      </c>
      <c r="AK76" s="17">
        <v>55.291292517000002</v>
      </c>
      <c r="AL76" s="17">
        <v>52.477097506</v>
      </c>
      <c r="AM76" s="17">
        <v>55.280907028999998</v>
      </c>
      <c r="AN76" s="17">
        <v>57.711746032000001</v>
      </c>
      <c r="AO76" s="17">
        <v>57.422947846</v>
      </c>
    </row>
    <row r="77" spans="2:42" x14ac:dyDescent="0.35">
      <c r="B77" s="34" t="s">
        <v>20</v>
      </c>
      <c r="C77" s="35">
        <v>2.0960254472222225E-4</v>
      </c>
      <c r="D77" s="35">
        <v>5.8781809020833336E-4</v>
      </c>
      <c r="E77" s="35">
        <v>7.8548017972222221E-4</v>
      </c>
      <c r="F77" s="35">
        <v>2.4266397916666659E-4</v>
      </c>
      <c r="G77" s="35">
        <v>1.8255647938194444E-3</v>
      </c>
      <c r="I77" s="43" t="s">
        <v>20</v>
      </c>
      <c r="J77" s="35">
        <v>8.255228017361111E-5</v>
      </c>
      <c r="K77" s="35">
        <v>5.7962753009259247E-5</v>
      </c>
      <c r="L77" s="35">
        <v>6.9087511539351864E-5</v>
      </c>
      <c r="M77" s="35">
        <v>2.0975266650462965E-4</v>
      </c>
      <c r="N77" s="35">
        <v>1.5804148819444441E-4</v>
      </c>
      <c r="O77" s="35">
        <v>1.0696124128472223E-4</v>
      </c>
      <c r="P77" s="35">
        <v>1.1306269422453711E-4</v>
      </c>
      <c r="Q77" s="35">
        <v>1.8679558243055549E-4</v>
      </c>
      <c r="R77" s="35">
        <v>3.0912383471064822E-4</v>
      </c>
      <c r="S77" s="35">
        <v>2.8956076258101858E-4</v>
      </c>
      <c r="T77" s="35">
        <v>9.1609977326388692E-5</v>
      </c>
      <c r="U77" s="35">
        <v>6.3710422442129791E-5</v>
      </c>
      <c r="V77" s="35">
        <v>8.7343579398148119E-5</v>
      </c>
      <c r="W77" s="35">
        <v>1.8255647938194444E-3</v>
      </c>
      <c r="AA77" s="27" t="s">
        <v>8</v>
      </c>
      <c r="AB77" s="17">
        <v>90.325623582999995</v>
      </c>
      <c r="AC77" s="17">
        <v>68.696054422000003</v>
      </c>
      <c r="AD77" s="17">
        <v>71.183673468999999</v>
      </c>
      <c r="AE77" s="17">
        <v>69.416439909000005</v>
      </c>
      <c r="AF77" s="17">
        <v>62.045895692000002</v>
      </c>
      <c r="AG77" s="17">
        <v>75.651337867999999</v>
      </c>
      <c r="AH77" s="17">
        <v>86.378231292999999</v>
      </c>
      <c r="AI77" s="17">
        <v>87.322448980000004</v>
      </c>
      <c r="AJ77" s="17">
        <v>80.550022675999998</v>
      </c>
      <c r="AK77" s="17">
        <v>68.648571429</v>
      </c>
      <c r="AL77" s="17">
        <v>65.039002268000004</v>
      </c>
      <c r="AM77" s="17">
        <v>68.248163265000002</v>
      </c>
      <c r="AN77" s="17">
        <v>71.738049887000003</v>
      </c>
      <c r="AO77" s="17">
        <v>72.198095237999993</v>
      </c>
    </row>
    <row r="78" spans="2:42" x14ac:dyDescent="0.35">
      <c r="B78" s="34" t="s">
        <v>21</v>
      </c>
      <c r="C78" s="35">
        <v>1.9971970269675924E-4</v>
      </c>
      <c r="D78" s="35">
        <v>6.2555350843749994E-4</v>
      </c>
      <c r="E78" s="35">
        <v>7.8803434953703718E-4</v>
      </c>
      <c r="F78" s="35">
        <v>2.2899318678240745E-4</v>
      </c>
      <c r="G78" s="35">
        <v>1.8423007474537036E-3</v>
      </c>
      <c r="I78" s="43" t="s">
        <v>21</v>
      </c>
      <c r="J78" s="35">
        <v>8.4341931215277778E-5</v>
      </c>
      <c r="K78" s="35">
        <v>5.787351978009259E-5</v>
      </c>
      <c r="L78" s="35">
        <v>5.7504251701388881E-5</v>
      </c>
      <c r="M78" s="35">
        <v>2.0399318677083339E-4</v>
      </c>
      <c r="N78" s="35">
        <v>1.5826877047453702E-4</v>
      </c>
      <c r="O78" s="35">
        <v>1.1910220878472218E-4</v>
      </c>
      <c r="P78" s="35">
        <v>1.4418934240740736E-4</v>
      </c>
      <c r="Q78" s="35">
        <v>1.7798248929398161E-4</v>
      </c>
      <c r="R78" s="35">
        <v>2.9981418493055543E-4</v>
      </c>
      <c r="S78" s="35">
        <v>3.1023767531250014E-4</v>
      </c>
      <c r="T78" s="35">
        <v>8.4324347025462837E-5</v>
      </c>
      <c r="U78" s="35">
        <v>6.1745191898148358E-5</v>
      </c>
      <c r="V78" s="35">
        <v>8.2923647858796251E-5</v>
      </c>
      <c r="W78" s="35">
        <v>1.8423007474537036E-3</v>
      </c>
      <c r="AA78" s="27" t="s">
        <v>9</v>
      </c>
      <c r="AB78" s="17">
        <v>115.813038549</v>
      </c>
      <c r="AC78" s="17">
        <v>92.918458049999998</v>
      </c>
      <c r="AD78" s="17">
        <v>93.609795918000003</v>
      </c>
      <c r="AE78" s="17">
        <v>95.599455782000007</v>
      </c>
      <c r="AF78" s="17">
        <v>80.974557822999998</v>
      </c>
      <c r="AG78" s="17">
        <v>98.760997732000007</v>
      </c>
      <c r="AH78" s="17">
        <v>113.086530612</v>
      </c>
      <c r="AI78" s="17">
        <v>113.226394558</v>
      </c>
      <c r="AJ78" s="17">
        <v>106.22984126999999</v>
      </c>
      <c r="AK78" s="17">
        <v>88.923038548999997</v>
      </c>
      <c r="AL78" s="17">
        <v>85.727981858999996</v>
      </c>
      <c r="AM78" s="17">
        <v>91.393015872999996</v>
      </c>
      <c r="AN78" s="17">
        <v>93.460317459999999</v>
      </c>
      <c r="AO78" s="17">
        <v>94.024489795999997</v>
      </c>
    </row>
    <row r="79" spans="2:42" x14ac:dyDescent="0.35">
      <c r="B79" s="34" t="s">
        <v>23</v>
      </c>
      <c r="C79" s="35">
        <v>1.5626627194444446E-4</v>
      </c>
      <c r="D79" s="35">
        <v>4.5991381120370376E-4</v>
      </c>
      <c r="E79" s="35">
        <v>5.7159076593750002E-4</v>
      </c>
      <c r="F79" s="35">
        <v>1.6334640337962956E-4</v>
      </c>
      <c r="G79" s="35">
        <v>1.3511172524652778E-3</v>
      </c>
      <c r="I79" s="43" t="s">
        <v>23</v>
      </c>
      <c r="J79" s="35">
        <v>6.773746535879629E-5</v>
      </c>
      <c r="K79" s="35">
        <v>4.0379608634259251E-5</v>
      </c>
      <c r="L79" s="35">
        <v>4.8149197951388905E-5</v>
      </c>
      <c r="M79" s="35">
        <v>1.9067145376157411E-4</v>
      </c>
      <c r="N79" s="35">
        <v>1.029515201157407E-4</v>
      </c>
      <c r="O79" s="35">
        <v>6.3642185277777778E-5</v>
      </c>
      <c r="P79" s="35">
        <v>1.0264865204861115E-4</v>
      </c>
      <c r="Q79" s="35">
        <v>1.5459813555555554E-4</v>
      </c>
      <c r="R79" s="35">
        <v>2.3465818425925922E-4</v>
      </c>
      <c r="S79" s="35">
        <v>1.8233444612268527E-4</v>
      </c>
      <c r="T79" s="35">
        <v>6.3949777442129534E-5</v>
      </c>
      <c r="U79" s="35">
        <v>4.2201016203703714E-5</v>
      </c>
      <c r="V79" s="35">
        <v>5.71956097337963E-5</v>
      </c>
      <c r="W79" s="35">
        <v>1.3511172524652778E-3</v>
      </c>
      <c r="AA79" s="27" t="s">
        <v>11</v>
      </c>
      <c r="AB79" s="17">
        <v>140.860952381</v>
      </c>
      <c r="AC79" s="17">
        <v>116.57505668899999</v>
      </c>
      <c r="AD79" s="17">
        <v>117.921088435</v>
      </c>
      <c r="AE79" s="17">
        <v>119.16471655300001</v>
      </c>
      <c r="AF79" s="17">
        <v>100.425623583</v>
      </c>
      <c r="AG79" s="17">
        <v>121.747301587</v>
      </c>
      <c r="AH79" s="17">
        <v>138.10458049900001</v>
      </c>
      <c r="AI79" s="17">
        <v>140.03092970500001</v>
      </c>
      <c r="AJ79" s="17">
        <v>129.305396825</v>
      </c>
      <c r="AK79" s="17">
        <v>104.676734694</v>
      </c>
      <c r="AL79" s="17">
        <v>101.16634920600001</v>
      </c>
      <c r="AM79" s="17">
        <v>112.228253968</v>
      </c>
      <c r="AN79" s="17">
        <v>111.235192744</v>
      </c>
      <c r="AO79" s="17">
        <v>112.825759637</v>
      </c>
    </row>
    <row r="80" spans="2:42" x14ac:dyDescent="0.35">
      <c r="B80" s="36" t="s">
        <v>25</v>
      </c>
      <c r="C80" s="35">
        <v>1.6288737716435188E-4</v>
      </c>
      <c r="D80" s="35">
        <v>4.7338540354166666E-4</v>
      </c>
      <c r="E80" s="35">
        <v>6.5911281179398154E-4</v>
      </c>
      <c r="F80" s="35">
        <v>1.808455635416666E-4</v>
      </c>
      <c r="G80" s="35">
        <v>1.4762311560416667E-3</v>
      </c>
      <c r="I80" s="44" t="s">
        <v>25</v>
      </c>
      <c r="J80" s="35">
        <v>6.0241874525462966E-5</v>
      </c>
      <c r="K80" s="35">
        <v>4.0657543877314815E-5</v>
      </c>
      <c r="L80" s="35">
        <v>6.1987958761574081E-5</v>
      </c>
      <c r="M80" s="35">
        <v>1.7327622407407409E-4</v>
      </c>
      <c r="N80" s="35">
        <v>1.3110775173611107E-4</v>
      </c>
      <c r="O80" s="35">
        <v>6.1232888217592601E-5</v>
      </c>
      <c r="P80" s="35">
        <v>1.0776853951388889E-4</v>
      </c>
      <c r="Q80" s="35">
        <v>1.5008398421296302E-4</v>
      </c>
      <c r="R80" s="35">
        <v>2.6788023851851843E-4</v>
      </c>
      <c r="S80" s="35">
        <v>2.4114858906250009E-4</v>
      </c>
      <c r="T80" s="35">
        <v>5.8709425127314831E-5</v>
      </c>
      <c r="U80" s="35">
        <v>4.7378905266203707E-5</v>
      </c>
      <c r="V80" s="35">
        <v>7.4757233148148062E-5</v>
      </c>
      <c r="W80" s="35">
        <v>1.4762311560416667E-3</v>
      </c>
      <c r="AA80" s="27" t="s">
        <v>12</v>
      </c>
      <c r="AB80" s="17">
        <v>148.07682539699999</v>
      </c>
      <c r="AC80" s="17">
        <v>122.41977324299999</v>
      </c>
      <c r="AD80" s="17">
        <v>124.72018140599999</v>
      </c>
      <c r="AE80" s="17">
        <v>126.424444444</v>
      </c>
      <c r="AF80" s="17">
        <v>105.882721088</v>
      </c>
      <c r="AG80" s="17">
        <v>128.298911565</v>
      </c>
      <c r="AH80" s="17">
        <v>146.01968253999999</v>
      </c>
      <c r="AI80" s="17">
        <v>147.31655328799999</v>
      </c>
      <c r="AJ80" s="17">
        <v>136.398367347</v>
      </c>
      <c r="AK80" s="17">
        <v>110.201995465</v>
      </c>
      <c r="AL80" s="17">
        <v>106.32961451200001</v>
      </c>
      <c r="AM80" s="17">
        <v>117.30074829900001</v>
      </c>
      <c r="AN80" s="17">
        <v>117.616326531</v>
      </c>
      <c r="AO80" s="17">
        <v>118.84263038500001</v>
      </c>
    </row>
    <row r="81" spans="2:41" x14ac:dyDescent="0.35">
      <c r="B81" s="37" t="s">
        <v>36</v>
      </c>
      <c r="C81" s="38">
        <v>1.6748872774305555E-4</v>
      </c>
      <c r="D81" s="38">
        <v>5.0507392578848383E-4</v>
      </c>
      <c r="E81" s="38">
        <v>6.9257264634259264E-4</v>
      </c>
      <c r="F81" s="38">
        <v>1.9617392867766199E-4</v>
      </c>
      <c r="G81" s="38">
        <v>1.5613092285517937E-3</v>
      </c>
      <c r="I81" s="33" t="s">
        <v>36</v>
      </c>
      <c r="J81" s="38">
        <v>6.7894082786458323E-5</v>
      </c>
      <c r="K81" s="38">
        <v>4.6334712513020834E-5</v>
      </c>
      <c r="L81" s="38">
        <v>5.3259932443576378E-5</v>
      </c>
      <c r="M81" s="38">
        <v>1.8330961435619213E-4</v>
      </c>
      <c r="N81" s="38">
        <v>1.2821921978443281E-4</v>
      </c>
      <c r="O81" s="38">
        <v>7.7581989586226861E-5</v>
      </c>
      <c r="P81" s="38">
        <v>1.1596310206163195E-4</v>
      </c>
      <c r="Q81" s="38">
        <v>1.6226874816550928E-4</v>
      </c>
      <c r="R81" s="38">
        <v>2.7267839427228013E-4</v>
      </c>
      <c r="S81" s="38">
        <v>2.5762550390480323E-4</v>
      </c>
      <c r="T81" s="38">
        <v>7.3656875946180499E-5</v>
      </c>
      <c r="U81" s="38">
        <v>5.2280729035011641E-5</v>
      </c>
      <c r="V81" s="38">
        <v>7.023632369646988E-5</v>
      </c>
      <c r="W81" s="38">
        <v>1.5613092285517937E-3</v>
      </c>
      <c r="AA81" s="27" t="s">
        <v>13</v>
      </c>
      <c r="AB81" s="17">
        <v>152.72126984100001</v>
      </c>
      <c r="AC81" s="17">
        <v>126.703492063</v>
      </c>
      <c r="AD81" s="17">
        <v>128.790204082</v>
      </c>
      <c r="AE81" s="17">
        <v>130.80811791400001</v>
      </c>
      <c r="AF81" s="17">
        <v>109.866394558</v>
      </c>
      <c r="AG81" s="17">
        <v>133.20521542</v>
      </c>
      <c r="AH81" s="17">
        <v>151.524263039</v>
      </c>
      <c r="AI81" s="17">
        <v>152.65133786800001</v>
      </c>
      <c r="AJ81" s="17">
        <v>141.81587301600001</v>
      </c>
      <c r="AK81" s="17">
        <v>113.848163265</v>
      </c>
      <c r="AL81" s="17">
        <v>109.92553288000001</v>
      </c>
      <c r="AM81" s="17">
        <v>121.39428571400001</v>
      </c>
      <c r="AN81" s="17">
        <v>121.99183673500001</v>
      </c>
      <c r="AO81" s="17">
        <v>122.682630385</v>
      </c>
    </row>
    <row r="82" spans="2:41" x14ac:dyDescent="0.35">
      <c r="B82" s="37" t="s">
        <v>37</v>
      </c>
      <c r="C82" s="38">
        <v>1.2042548500000001E-4</v>
      </c>
      <c r="D82" s="38">
        <v>4.1570137313657408E-4</v>
      </c>
      <c r="E82" s="38">
        <v>5.7159076593750002E-4</v>
      </c>
      <c r="F82" s="38">
        <v>1.5756960190972219E-4</v>
      </c>
      <c r="G82" s="38">
        <v>1.2912834887037036E-3</v>
      </c>
      <c r="H82" s="26" t="s">
        <v>59</v>
      </c>
      <c r="I82" s="33" t="s">
        <v>37</v>
      </c>
      <c r="J82" s="38">
        <v>3.1964390694444442E-5</v>
      </c>
      <c r="K82" s="38">
        <v>4.0304022847222221E-5</v>
      </c>
      <c r="L82" s="38">
        <v>3.7710485428240725E-5</v>
      </c>
      <c r="M82" s="38">
        <v>1.3881592760416666E-4</v>
      </c>
      <c r="N82" s="38">
        <v>9.2193667592592565E-5</v>
      </c>
      <c r="O82" s="38">
        <v>5.9830351886574093E-5</v>
      </c>
      <c r="P82" s="38">
        <v>1.0264865204861115E-4</v>
      </c>
      <c r="Q82" s="38">
        <v>1.2930209121527782E-4</v>
      </c>
      <c r="R82" s="38">
        <v>2.1908173762731476E-4</v>
      </c>
      <c r="S82" s="38">
        <v>1.8233444612268527E-4</v>
      </c>
      <c r="T82" s="38">
        <v>5.8709425127314831E-5</v>
      </c>
      <c r="U82" s="38">
        <v>4.2201016203703714E-5</v>
      </c>
      <c r="V82" s="38">
        <v>4.8301419328703756E-5</v>
      </c>
      <c r="W82" s="38">
        <v>1.2912834887037036E-3</v>
      </c>
      <c r="X82" s="26" t="s">
        <v>59</v>
      </c>
      <c r="AB82" s="17">
        <v>159.29340136100001</v>
      </c>
      <c r="AC82" s="17">
        <v>132.289229025</v>
      </c>
      <c r="AD82" s="17">
        <v>134.68734693900001</v>
      </c>
      <c r="AE82" s="17">
        <v>136.86319727899999</v>
      </c>
      <c r="AF82" s="17">
        <v>114.039637188</v>
      </c>
      <c r="AG82" s="17">
        <v>139.82668934200001</v>
      </c>
      <c r="AH82" s="17">
        <v>159.070748299</v>
      </c>
      <c r="AI82" s="17">
        <v>159.81594104300001</v>
      </c>
      <c r="AJ82" s="17">
        <v>149.272585034</v>
      </c>
      <c r="AK82" s="17">
        <v>118.789863946</v>
      </c>
      <c r="AL82" s="17">
        <v>116.14199546499999</v>
      </c>
      <c r="AM82" s="17">
        <v>127.853310658</v>
      </c>
      <c r="AN82" s="17">
        <v>127.607165533</v>
      </c>
      <c r="AO82" s="17">
        <v>128.35591836699999</v>
      </c>
    </row>
    <row r="83" spans="2:41" x14ac:dyDescent="0.35">
      <c r="B83" s="37" t="s">
        <v>38</v>
      </c>
      <c r="C83" s="38">
        <v>2.0960254472222225E-4</v>
      </c>
      <c r="D83" s="38">
        <v>6.2555350843749994E-4</v>
      </c>
      <c r="E83" s="38">
        <v>7.8803434953703718E-4</v>
      </c>
      <c r="F83" s="38">
        <v>2.4266397916666659E-4</v>
      </c>
      <c r="G83" s="38">
        <v>1.8423007474537036E-3</v>
      </c>
      <c r="H83" s="26" t="s">
        <v>60</v>
      </c>
      <c r="I83" s="37" t="s">
        <v>38</v>
      </c>
      <c r="J83" s="38">
        <v>8.4341931215277778E-5</v>
      </c>
      <c r="K83" s="38">
        <v>5.7962753009259247E-5</v>
      </c>
      <c r="L83" s="38">
        <v>6.9087511539351864E-5</v>
      </c>
      <c r="M83" s="38">
        <v>2.0975266650462965E-4</v>
      </c>
      <c r="N83" s="38">
        <v>1.5826877047453702E-4</v>
      </c>
      <c r="O83" s="38">
        <v>1.1910220878472218E-4</v>
      </c>
      <c r="P83" s="38">
        <v>1.4418934240740736E-4</v>
      </c>
      <c r="Q83" s="38">
        <v>1.8679558243055549E-4</v>
      </c>
      <c r="R83" s="38">
        <v>3.0912383471064822E-4</v>
      </c>
      <c r="S83" s="38">
        <v>3.1023767531250014E-4</v>
      </c>
      <c r="T83" s="38">
        <v>9.1609977326388692E-5</v>
      </c>
      <c r="U83" s="38">
        <v>6.3710422442129791E-5</v>
      </c>
      <c r="V83" s="38">
        <v>8.7343579398148119E-5</v>
      </c>
      <c r="W83" s="38">
        <v>1.8423007474537036E-3</v>
      </c>
      <c r="X83" s="26" t="s">
        <v>60</v>
      </c>
    </row>
    <row r="84" spans="2:41" x14ac:dyDescent="0.35">
      <c r="B84" s="33" t="s">
        <v>49</v>
      </c>
      <c r="C84" s="39">
        <v>17.142160879952939</v>
      </c>
      <c r="D84" s="39">
        <v>13.729637877392701</v>
      </c>
      <c r="E84" s="39">
        <v>12.32767589808407</v>
      </c>
      <c r="F84" s="39">
        <v>15.523751685616022</v>
      </c>
      <c r="G84" s="39">
        <v>12.705157613932236</v>
      </c>
      <c r="I84" s="33" t="s">
        <v>39</v>
      </c>
      <c r="J84" s="39">
        <v>24.991321434968309</v>
      </c>
      <c r="K84" s="39">
        <v>16.044949702083926</v>
      </c>
      <c r="L84" s="39">
        <v>18.671662618067693</v>
      </c>
      <c r="M84" s="39">
        <v>12.664017008239695</v>
      </c>
      <c r="N84" s="39">
        <v>19.154075404813227</v>
      </c>
      <c r="O84" s="39">
        <v>29.197739941144402</v>
      </c>
      <c r="P84" s="39">
        <v>11.540230591311998</v>
      </c>
      <c r="Q84" s="39">
        <v>11.899403818368942</v>
      </c>
      <c r="R84" s="39">
        <v>11.934985383717452</v>
      </c>
      <c r="S84" s="39">
        <v>15.626910808567796</v>
      </c>
      <c r="T84" s="39">
        <v>16.326094750747654</v>
      </c>
      <c r="U84" s="39">
        <v>14.708592244938441</v>
      </c>
      <c r="V84" s="39">
        <v>18.621819743055372</v>
      </c>
      <c r="W84" s="39">
        <v>12.705157613932236</v>
      </c>
    </row>
    <row r="86" spans="2:41" x14ac:dyDescent="0.35">
      <c r="B86" s="32" t="s">
        <v>52</v>
      </c>
      <c r="C86" s="33">
        <v>1</v>
      </c>
      <c r="D86" s="33">
        <v>2</v>
      </c>
      <c r="E86" s="33">
        <v>3</v>
      </c>
      <c r="F86" s="33">
        <v>4</v>
      </c>
      <c r="I86" s="47" t="s">
        <v>56</v>
      </c>
      <c r="J86" s="37" t="s">
        <v>4</v>
      </c>
      <c r="K86" s="37" t="s">
        <v>3</v>
      </c>
      <c r="L86" s="37" t="s">
        <v>6</v>
      </c>
      <c r="M86" s="37" t="s">
        <v>0</v>
      </c>
      <c r="N86" s="37" t="s">
        <v>1</v>
      </c>
      <c r="O86" s="37" t="s">
        <v>5</v>
      </c>
      <c r="P86" s="37" t="s">
        <v>10</v>
      </c>
      <c r="Q86" s="37" t="s">
        <v>7</v>
      </c>
      <c r="R86" s="41" t="s">
        <v>8</v>
      </c>
      <c r="S86" s="41" t="s">
        <v>9</v>
      </c>
      <c r="T86" s="41" t="s">
        <v>11</v>
      </c>
      <c r="U86" s="41" t="s">
        <v>12</v>
      </c>
      <c r="V86" s="41" t="s">
        <v>13</v>
      </c>
      <c r="W86" s="36"/>
    </row>
    <row r="87" spans="2:41" x14ac:dyDescent="0.35">
      <c r="B87" s="34" t="s">
        <v>14</v>
      </c>
      <c r="C87" s="40">
        <v>11.468294739834684</v>
      </c>
      <c r="D87" s="40">
        <v>34.519357238744661</v>
      </c>
      <c r="E87" s="40">
        <v>42.372143275732448</v>
      </c>
      <c r="F87" s="40">
        <v>11.640204745688203</v>
      </c>
      <c r="I87" s="34" t="s">
        <v>14</v>
      </c>
      <c r="J87" s="40">
        <v>4.8633992069258731</v>
      </c>
      <c r="K87" s="40">
        <v>3.1927432639863058</v>
      </c>
      <c r="L87" s="40">
        <v>3.4121522689225072</v>
      </c>
      <c r="M87" s="40">
        <v>12.252937542075996</v>
      </c>
      <c r="N87" s="40">
        <v>9.1287148416335597</v>
      </c>
      <c r="O87" s="40">
        <v>5.0634763911196554</v>
      </c>
      <c r="P87" s="40">
        <v>8.074228463915448</v>
      </c>
      <c r="Q87" s="40">
        <v>10.458772744358095</v>
      </c>
      <c r="R87" s="40">
        <v>16.095459098488046</v>
      </c>
      <c r="S87" s="40">
        <v>15.817911432886309</v>
      </c>
      <c r="T87" s="40">
        <v>4.5568681305595291</v>
      </c>
      <c r="U87" s="40">
        <v>2.932995193248281</v>
      </c>
      <c r="V87" s="40">
        <v>4.1503414218803929</v>
      </c>
      <c r="W87" s="46"/>
    </row>
    <row r="88" spans="2:41" x14ac:dyDescent="0.35">
      <c r="B88" s="34" t="s">
        <v>15</v>
      </c>
      <c r="C88" s="40">
        <v>7.8687630593820961</v>
      </c>
      <c r="D88" s="40">
        <v>32.123039776125331</v>
      </c>
      <c r="E88" s="40">
        <v>48.124109866085057</v>
      </c>
      <c r="F88" s="40">
        <v>11.884087298407524</v>
      </c>
      <c r="I88" s="34" t="s">
        <v>15</v>
      </c>
      <c r="J88" s="40">
        <v>2.0885962527956705</v>
      </c>
      <c r="K88" s="40">
        <v>2.8775818707973491</v>
      </c>
      <c r="L88" s="40">
        <v>2.9025849357890756</v>
      </c>
      <c r="M88" s="40">
        <v>10.95384636559074</v>
      </c>
      <c r="N88" s="40">
        <v>9.1778398754500419</v>
      </c>
      <c r="O88" s="40">
        <v>4.6151062758486621</v>
      </c>
      <c r="P88" s="40">
        <v>7.3762472592358934</v>
      </c>
      <c r="Q88" s="40">
        <v>11.914869536058459</v>
      </c>
      <c r="R88" s="40">
        <v>18.318569577663759</v>
      </c>
      <c r="S88" s="40">
        <v>17.890670752362841</v>
      </c>
      <c r="T88" s="40">
        <v>4.4201578216790907</v>
      </c>
      <c r="U88" s="40">
        <v>3.2396290005096007</v>
      </c>
      <c r="V88" s="40">
        <v>4.2243004762188319</v>
      </c>
      <c r="W88" s="46"/>
    </row>
    <row r="89" spans="2:41" x14ac:dyDescent="0.35">
      <c r="B89" s="34" t="s">
        <v>16</v>
      </c>
      <c r="C89" s="40">
        <v>12.238509882980628</v>
      </c>
      <c r="D89" s="40">
        <v>31.1313826075042</v>
      </c>
      <c r="E89" s="40">
        <v>44.10622481280889</v>
      </c>
      <c r="F89" s="40">
        <v>12.523882696706274</v>
      </c>
      <c r="I89" s="34" t="s">
        <v>16</v>
      </c>
      <c r="J89" s="40">
        <v>5.0399603246913953</v>
      </c>
      <c r="K89" s="40">
        <v>3.200078050179274</v>
      </c>
      <c r="L89" s="40">
        <v>3.9984715081099633</v>
      </c>
      <c r="M89" s="40">
        <v>11.429005043263247</v>
      </c>
      <c r="N89" s="40">
        <v>7.3508567955685997</v>
      </c>
      <c r="O89" s="40">
        <v>5.9199275862967378</v>
      </c>
      <c r="P89" s="40">
        <v>6.4315931823756225</v>
      </c>
      <c r="Q89" s="40">
        <v>9.1948042092304387</v>
      </c>
      <c r="R89" s="40">
        <v>16.751628088415835</v>
      </c>
      <c r="S89" s="40">
        <v>18.159792515162628</v>
      </c>
      <c r="T89" s="40">
        <v>5.0787146573273452</v>
      </c>
      <c r="U89" s="40">
        <v>3.040182552058226</v>
      </c>
      <c r="V89" s="40">
        <v>4.4049854873207055</v>
      </c>
      <c r="W89" s="46"/>
    </row>
    <row r="90" spans="2:41" x14ac:dyDescent="0.35">
      <c r="B90" s="34" t="s">
        <v>17</v>
      </c>
      <c r="C90" s="40">
        <v>10.917829942883845</v>
      </c>
      <c r="D90" s="40">
        <v>29.935459361352066</v>
      </c>
      <c r="E90" s="40">
        <v>46.187393496930241</v>
      </c>
      <c r="F90" s="40">
        <v>12.959317198833844</v>
      </c>
      <c r="I90" s="34" t="s">
        <v>17</v>
      </c>
      <c r="J90" s="40">
        <v>4.6571173769684941</v>
      </c>
      <c r="K90" s="40">
        <v>2.9199446030510114</v>
      </c>
      <c r="L90" s="40">
        <v>3.3407679628643381</v>
      </c>
      <c r="M90" s="40">
        <v>11.561061228781455</v>
      </c>
      <c r="N90" s="40">
        <v>6.9831937971965683</v>
      </c>
      <c r="O90" s="40">
        <v>4.7312865608070931</v>
      </c>
      <c r="P90" s="40">
        <v>6.6599177745669547</v>
      </c>
      <c r="Q90" s="40">
        <v>9.7603291005026929</v>
      </c>
      <c r="R90" s="40">
        <v>19.171928549880477</v>
      </c>
      <c r="S90" s="40">
        <v>17.25513584654707</v>
      </c>
      <c r="T90" s="40">
        <v>5.3157735951018648</v>
      </c>
      <c r="U90" s="40">
        <v>3.2098469847972164</v>
      </c>
      <c r="V90" s="40">
        <v>4.4336966189347624</v>
      </c>
      <c r="W90" s="46"/>
    </row>
    <row r="91" spans="2:41" x14ac:dyDescent="0.35">
      <c r="B91" s="34" t="s">
        <v>18</v>
      </c>
      <c r="C91" s="40">
        <v>11.190463608727038</v>
      </c>
      <c r="D91" s="40">
        <v>32.192882258092617</v>
      </c>
      <c r="E91" s="40">
        <v>44.414097274972278</v>
      </c>
      <c r="F91" s="40">
        <v>12.202556858208066</v>
      </c>
      <c r="I91" s="34" t="s">
        <v>18</v>
      </c>
      <c r="J91" s="40">
        <v>4.9163228388504017</v>
      </c>
      <c r="K91" s="40">
        <v>3.3537529729183087</v>
      </c>
      <c r="L91" s="40">
        <v>2.9203877969583276</v>
      </c>
      <c r="M91" s="40">
        <v>10.750228653780859</v>
      </c>
      <c r="N91" s="40">
        <v>7.1396922828421001</v>
      </c>
      <c r="O91" s="40">
        <v>4.6334017595653387</v>
      </c>
      <c r="P91" s="40">
        <v>9.6695595619043235</v>
      </c>
      <c r="Q91" s="40">
        <v>10.013455011732697</v>
      </c>
      <c r="R91" s="40">
        <v>16.966199873526378</v>
      </c>
      <c r="S91" s="40">
        <v>17.434442389713201</v>
      </c>
      <c r="T91" s="40">
        <v>4.891323346488444</v>
      </c>
      <c r="U91" s="40">
        <v>3.5706591334943827</v>
      </c>
      <c r="V91" s="40">
        <v>3.7405743782252401</v>
      </c>
      <c r="W91" s="46"/>
    </row>
    <row r="92" spans="2:41" x14ac:dyDescent="0.35">
      <c r="B92" s="34" t="s">
        <v>19</v>
      </c>
      <c r="C92" s="40">
        <v>10.919389574761464</v>
      </c>
      <c r="D92" s="40">
        <v>32.232109359832201</v>
      </c>
      <c r="E92" s="40">
        <v>43.711829267487452</v>
      </c>
      <c r="F92" s="40">
        <v>13.136671797918892</v>
      </c>
      <c r="I92" s="34" t="s">
        <v>19</v>
      </c>
      <c r="J92" s="40">
        <v>4.9732118010383743</v>
      </c>
      <c r="K92" s="40">
        <v>2.5302519560996717</v>
      </c>
      <c r="L92" s="40">
        <v>3.415925817623418</v>
      </c>
      <c r="M92" s="40">
        <v>12.529795559151898</v>
      </c>
      <c r="N92" s="40">
        <v>8.3087985604624972</v>
      </c>
      <c r="O92" s="40">
        <v>4.0474013625615033</v>
      </c>
      <c r="P92" s="40">
        <v>7.3461138776563031</v>
      </c>
      <c r="Q92" s="40">
        <v>10.218021026231591</v>
      </c>
      <c r="R92" s="40">
        <v>16.79172000229644</v>
      </c>
      <c r="S92" s="40">
        <v>16.702088238959419</v>
      </c>
      <c r="T92" s="40">
        <v>4.7604681748780031</v>
      </c>
      <c r="U92" s="40">
        <v>3.5649715774348825</v>
      </c>
      <c r="V92" s="40">
        <v>4.8112320456060056</v>
      </c>
      <c r="W92" s="46"/>
      <c r="X92" s="33"/>
      <c r="Y92" s="37"/>
      <c r="Z92" s="33"/>
      <c r="AA92" s="33"/>
    </row>
    <row r="93" spans="2:41" x14ac:dyDescent="0.35">
      <c r="B93" s="34" t="s">
        <v>20</v>
      </c>
      <c r="C93" s="40">
        <v>11.481517688763708</v>
      </c>
      <c r="D93" s="40">
        <v>32.199245526558443</v>
      </c>
      <c r="E93" s="40">
        <v>43.026694115788764</v>
      </c>
      <c r="F93" s="40">
        <v>13.292542668889078</v>
      </c>
      <c r="I93" s="34" t="s">
        <v>20</v>
      </c>
      <c r="J93" s="40">
        <v>4.5220131574127986</v>
      </c>
      <c r="K93" s="40">
        <v>3.1750586561208625</v>
      </c>
      <c r="L93" s="40">
        <v>3.7844458752300461</v>
      </c>
      <c r="M93" s="40">
        <v>11.489740994938085</v>
      </c>
      <c r="N93" s="40">
        <v>8.6571283982635432</v>
      </c>
      <c r="O93" s="40">
        <v>5.8590766894084352</v>
      </c>
      <c r="P93" s="40">
        <v>6.1932994439483826</v>
      </c>
      <c r="Q93" s="40">
        <v>10.23220775635917</v>
      </c>
      <c r="R93" s="40">
        <v>16.933051938622221</v>
      </c>
      <c r="S93" s="40">
        <v>15.861434420807374</v>
      </c>
      <c r="T93" s="40">
        <v>5.0181717809490847</v>
      </c>
      <c r="U93" s="40">
        <v>3.4899020104805438</v>
      </c>
      <c r="V93" s="40">
        <v>4.7844688774594513</v>
      </c>
      <c r="W93" s="46"/>
      <c r="X93" s="39"/>
      <c r="Y93" s="39"/>
      <c r="Z93" s="39"/>
      <c r="AA93" s="39"/>
    </row>
    <row r="94" spans="2:41" x14ac:dyDescent="0.35">
      <c r="B94" s="34" t="s">
        <v>21</v>
      </c>
      <c r="C94" s="40">
        <v>10.84077629414185</v>
      </c>
      <c r="D94" s="40">
        <v>33.955015721623916</v>
      </c>
      <c r="E94" s="40">
        <v>42.774468317738126</v>
      </c>
      <c r="F94" s="40">
        <v>12.429739666496117</v>
      </c>
      <c r="I94" s="34" t="s">
        <v>21</v>
      </c>
      <c r="J94" s="40">
        <v>4.5780761546044619</v>
      </c>
      <c r="K94" s="40">
        <v>3.1413719969489904</v>
      </c>
      <c r="L94" s="40">
        <v>3.121328142588399</v>
      </c>
      <c r="M94" s="40">
        <v>11.072740813506057</v>
      </c>
      <c r="N94" s="40">
        <v>8.5908215959465259</v>
      </c>
      <c r="O94" s="40">
        <v>6.4648624253850375</v>
      </c>
      <c r="P94" s="40">
        <v>7.8265908867862954</v>
      </c>
      <c r="Q94" s="40">
        <v>9.6608813484973233</v>
      </c>
      <c r="R94" s="40">
        <v>16.273900194902335</v>
      </c>
      <c r="S94" s="40">
        <v>16.839686774338468</v>
      </c>
      <c r="T94" s="40">
        <v>4.5771216855885184</v>
      </c>
      <c r="U94" s="40">
        <v>3.3515261817859083</v>
      </c>
      <c r="V94" s="40">
        <v>4.5010917991216903</v>
      </c>
      <c r="W94" s="46"/>
      <c r="X94" s="39"/>
      <c r="Y94" s="39"/>
      <c r="Z94" s="39"/>
      <c r="AA94" s="39"/>
    </row>
    <row r="95" spans="2:41" x14ac:dyDescent="0.35">
      <c r="B95" s="34" t="s">
        <v>22</v>
      </c>
      <c r="C95" s="40">
        <v>11.265451351136683</v>
      </c>
      <c r="D95" s="40">
        <v>31.916329605148171</v>
      </c>
      <c r="E95" s="40">
        <v>43.339021145986521</v>
      </c>
      <c r="F95" s="40">
        <v>13.479197897728634</v>
      </c>
      <c r="I95" s="34" t="s">
        <v>22</v>
      </c>
      <c r="J95" s="40">
        <v>4.4017456234528591</v>
      </c>
      <c r="K95" s="40">
        <v>3.176153863491856</v>
      </c>
      <c r="L95" s="40">
        <v>3.6875518641919665</v>
      </c>
      <c r="M95" s="40">
        <v>12.10259616268382</v>
      </c>
      <c r="N95" s="40">
        <v>8.8078998501912604</v>
      </c>
      <c r="O95" s="40">
        <v>4.9753539166102589</v>
      </c>
      <c r="P95" s="40">
        <v>6.0304796756628267</v>
      </c>
      <c r="Q95" s="40">
        <v>10.42585731674213</v>
      </c>
      <c r="R95" s="40">
        <v>17.335608458394603</v>
      </c>
      <c r="S95" s="40">
        <v>15.57755537084978</v>
      </c>
      <c r="T95" s="40">
        <v>4.7882331927787156</v>
      </c>
      <c r="U95" s="40">
        <v>3.657181484952559</v>
      </c>
      <c r="V95" s="40">
        <v>5.0337832199973578</v>
      </c>
      <c r="W95" s="46"/>
      <c r="X95" s="39"/>
      <c r="Y95" s="39"/>
      <c r="Z95" s="39"/>
      <c r="AA95" s="39"/>
    </row>
    <row r="96" spans="2:41" x14ac:dyDescent="0.35">
      <c r="B96" s="34" t="s">
        <v>23</v>
      </c>
      <c r="C96" s="40">
        <v>11.565707688160865</v>
      </c>
      <c r="D96" s="40">
        <v>34.039518803015433</v>
      </c>
      <c r="E96" s="40">
        <v>42.305045316723117</v>
      </c>
      <c r="F96" s="40">
        <v>12.089728192100587</v>
      </c>
      <c r="I96" s="34" t="s">
        <v>23</v>
      </c>
      <c r="J96" s="40">
        <v>5.0134409308445322</v>
      </c>
      <c r="K96" s="40">
        <v>2.9886087651224753</v>
      </c>
      <c r="L96" s="40">
        <v>3.5636579921938556</v>
      </c>
      <c r="M96" s="40">
        <v>14.112132267845062</v>
      </c>
      <c r="N96" s="40">
        <v>7.6197324790200947</v>
      </c>
      <c r="O96" s="40">
        <v>4.710337697313455</v>
      </c>
      <c r="P96" s="40">
        <v>7.5973163588368227</v>
      </c>
      <c r="Q96" s="40">
        <v>11.44224420741223</v>
      </c>
      <c r="R96" s="40">
        <v>17.367714299487837</v>
      </c>
      <c r="S96" s="40">
        <v>13.495086809823048</v>
      </c>
      <c r="T96" s="40">
        <v>4.733103461261071</v>
      </c>
      <c r="U96" s="40">
        <v>3.1234162783949966</v>
      </c>
      <c r="V96" s="40">
        <v>4.2332084524445195</v>
      </c>
      <c r="W96" s="46"/>
      <c r="X96" s="39"/>
      <c r="Y96" s="39"/>
      <c r="Z96" s="39"/>
      <c r="AA96" s="39"/>
    </row>
    <row r="97" spans="2:27" x14ac:dyDescent="0.35">
      <c r="B97" s="36" t="s">
        <v>24</v>
      </c>
      <c r="C97" s="40">
        <v>11.666753971344965</v>
      </c>
      <c r="D97" s="40">
        <v>33.043350514924356</v>
      </c>
      <c r="E97" s="40">
        <v>42.284268497035683</v>
      </c>
      <c r="F97" s="40">
        <v>13.005627016695007</v>
      </c>
      <c r="I97" s="36" t="s">
        <v>24</v>
      </c>
      <c r="J97" s="40">
        <v>4.7560044288840331</v>
      </c>
      <c r="K97" s="40">
        <v>3.0435198722318093</v>
      </c>
      <c r="L97" s="40">
        <v>3.8672296702291211</v>
      </c>
      <c r="M97" s="40">
        <v>13.633708690773194</v>
      </c>
      <c r="N97" s="40">
        <v>7.2973189061526504</v>
      </c>
      <c r="O97" s="40">
        <v>4.7216995977832257</v>
      </c>
      <c r="P97" s="40">
        <v>7.3906233202152771</v>
      </c>
      <c r="Q97" s="40">
        <v>10.909408858107367</v>
      </c>
      <c r="R97" s="40">
        <v>17.967381658394537</v>
      </c>
      <c r="S97" s="40">
        <v>13.407477980533775</v>
      </c>
      <c r="T97" s="40">
        <v>4.4840470719399663</v>
      </c>
      <c r="U97" s="40">
        <v>3.1228817954073076</v>
      </c>
      <c r="V97" s="40">
        <v>5.3986981493477328</v>
      </c>
      <c r="W97" s="46"/>
      <c r="X97" s="39"/>
      <c r="Y97" s="39"/>
      <c r="Z97" s="39"/>
      <c r="AA97" s="39"/>
    </row>
    <row r="98" spans="2:27" x14ac:dyDescent="0.35">
      <c r="B98" s="36" t="s">
        <v>25</v>
      </c>
      <c r="C98" s="40">
        <v>11.03400212749299</v>
      </c>
      <c r="D98" s="40">
        <v>32.067159780788785</v>
      </c>
      <c r="E98" s="40">
        <v>44.648347184414668</v>
      </c>
      <c r="F98" s="40">
        <v>12.250490907303559</v>
      </c>
      <c r="I98" s="36" t="s">
        <v>25</v>
      </c>
      <c r="J98" s="40">
        <v>4.0807887219366226</v>
      </c>
      <c r="K98" s="40">
        <v>2.7541448174236511</v>
      </c>
      <c r="L98" s="40">
        <v>4.1990685881327154</v>
      </c>
      <c r="M98" s="40">
        <v>11.737743331382672</v>
      </c>
      <c r="N98" s="40">
        <v>8.8812481161595631</v>
      </c>
      <c r="O98" s="40">
        <v>4.1479200575729003</v>
      </c>
      <c r="P98" s="40">
        <v>7.3002482756736455</v>
      </c>
      <c r="Q98" s="40">
        <v>10.166699408742657</v>
      </c>
      <c r="R98" s="40">
        <v>18.146225773801344</v>
      </c>
      <c r="S98" s="40">
        <v>16.335422001870665</v>
      </c>
      <c r="T98" s="40">
        <v>3.9769804943513711</v>
      </c>
      <c r="U98" s="40">
        <v>3.2094502999953236</v>
      </c>
      <c r="V98" s="40">
        <v>5.0640601129568648</v>
      </c>
      <c r="W98" s="46"/>
      <c r="X98" s="39"/>
      <c r="Y98" s="39"/>
      <c r="Z98" s="39"/>
      <c r="AA98" s="39"/>
    </row>
    <row r="99" spans="2:27" x14ac:dyDescent="0.35">
      <c r="B99" s="36" t="s">
        <v>26</v>
      </c>
      <c r="C99" s="40">
        <v>11.514268350824384</v>
      </c>
      <c r="D99" s="40">
        <v>33.196221127597063</v>
      </c>
      <c r="E99" s="40">
        <v>42.338756835015978</v>
      </c>
      <c r="F99" s="40">
        <v>12.950753686562569</v>
      </c>
      <c r="I99" s="36" t="s">
        <v>26</v>
      </c>
      <c r="J99" s="40">
        <v>4.8674474386440219</v>
      </c>
      <c r="K99" s="40">
        <v>2.9617958469725649</v>
      </c>
      <c r="L99" s="40">
        <v>3.6850250652077978</v>
      </c>
      <c r="M99" s="40">
        <v>13.82451216111493</v>
      </c>
      <c r="N99" s="40">
        <v>7.5624090134786934</v>
      </c>
      <c r="O99" s="40">
        <v>4.7618330132721143</v>
      </c>
      <c r="P99" s="40">
        <v>7.0474669397313301</v>
      </c>
      <c r="Q99" s="40">
        <v>11.095254597603283</v>
      </c>
      <c r="R99" s="40">
        <v>17.183007843779301</v>
      </c>
      <c r="S99" s="40">
        <v>14.060494393633395</v>
      </c>
      <c r="T99" s="40">
        <v>5.0476807518250748</v>
      </c>
      <c r="U99" s="40">
        <v>3.4611684025713818</v>
      </c>
      <c r="V99" s="40">
        <v>4.441904532166113</v>
      </c>
      <c r="W99" s="46"/>
      <c r="X99" s="39"/>
      <c r="Y99" s="39"/>
      <c r="Z99" s="39"/>
      <c r="AA99" s="39"/>
    </row>
    <row r="100" spans="2:27" x14ac:dyDescent="0.35">
      <c r="B100" s="36" t="s">
        <v>27</v>
      </c>
      <c r="C100" s="40">
        <v>10.859903271555034</v>
      </c>
      <c r="D100" s="40">
        <v>33.616853298061038</v>
      </c>
      <c r="E100" s="40">
        <v>43.366910806149491</v>
      </c>
      <c r="F100" s="40">
        <v>12.156332624234427</v>
      </c>
      <c r="I100" s="36" t="s">
        <v>27</v>
      </c>
      <c r="J100" s="40">
        <v>4.8065863721966231</v>
      </c>
      <c r="K100" s="40">
        <v>2.6255179325049758</v>
      </c>
      <c r="L100" s="40">
        <v>3.4277989668534357</v>
      </c>
      <c r="M100" s="40">
        <v>13.766858551461199</v>
      </c>
      <c r="N100" s="40">
        <v>7.432672291600996</v>
      </c>
      <c r="O100" s="40">
        <v>5.1607260004512137</v>
      </c>
      <c r="P100" s="40">
        <v>7.2565964545476298</v>
      </c>
      <c r="Q100" s="40">
        <v>11.565342595132764</v>
      </c>
      <c r="R100" s="40">
        <v>17.084752116685451</v>
      </c>
      <c r="S100" s="40">
        <v>14.716816094331284</v>
      </c>
      <c r="T100" s="40">
        <v>4.7097446614258986</v>
      </c>
      <c r="U100" s="40">
        <v>3.0057849432592452</v>
      </c>
      <c r="V100" s="40">
        <v>4.4408030195492838</v>
      </c>
      <c r="X100" s="39"/>
      <c r="Y100" s="39"/>
      <c r="Z100" s="39"/>
      <c r="AA100" s="39"/>
    </row>
    <row r="101" spans="2:27" x14ac:dyDescent="0.35">
      <c r="B101" s="37" t="s">
        <v>32</v>
      </c>
      <c r="C101" s="40">
        <v>11.059402253713587</v>
      </c>
      <c r="D101" s="40">
        <v>32.583423212812022</v>
      </c>
      <c r="E101" s="40">
        <v>43.785665015204906</v>
      </c>
      <c r="F101" s="40">
        <v>12.571509518269485</v>
      </c>
      <c r="I101" s="33" t="s">
        <v>32</v>
      </c>
      <c r="J101" s="40">
        <v>4.5403364735175833</v>
      </c>
      <c r="K101" s="40">
        <v>2.9957517477035074</v>
      </c>
      <c r="L101" s="40">
        <v>3.5233140324924976</v>
      </c>
      <c r="M101" s="40">
        <v>12.229779097596374</v>
      </c>
      <c r="N101" s="40">
        <v>8.0670233431404803</v>
      </c>
      <c r="O101" s="40">
        <v>4.986600666713974</v>
      </c>
      <c r="P101" s="40">
        <v>7.3000201053611979</v>
      </c>
      <c r="Q101" s="40">
        <v>10.504153408336492</v>
      </c>
      <c r="R101" s="40">
        <v>17.313367676738469</v>
      </c>
      <c r="S101" s="40">
        <v>15.968143930129944</v>
      </c>
      <c r="T101" s="40">
        <v>4.7398849161538559</v>
      </c>
      <c r="U101" s="40">
        <v>3.2842568455992756</v>
      </c>
      <c r="V101" s="40">
        <v>4.5473677565163539</v>
      </c>
      <c r="X101" s="39"/>
      <c r="Y101" s="39"/>
      <c r="Z101" s="39"/>
      <c r="AA101" s="39"/>
    </row>
    <row r="102" spans="2:27" x14ac:dyDescent="0.35">
      <c r="B102" s="37" t="s">
        <v>33</v>
      </c>
      <c r="C102" s="39">
        <v>7.8687630593820961</v>
      </c>
      <c r="D102" s="39">
        <v>29.935459361352066</v>
      </c>
      <c r="E102" s="39">
        <v>42.284268497035683</v>
      </c>
      <c r="F102" s="39">
        <v>11.640204745688203</v>
      </c>
      <c r="I102" s="37" t="s">
        <v>33</v>
      </c>
      <c r="J102" s="39">
        <v>2.0885962527956705</v>
      </c>
      <c r="K102" s="39">
        <v>2.5302519560996717</v>
      </c>
      <c r="L102" s="39">
        <v>2.9025849357890756</v>
      </c>
      <c r="M102" s="39">
        <v>10.750228653780859</v>
      </c>
      <c r="N102" s="39">
        <v>6.9831937971965683</v>
      </c>
      <c r="O102" s="39">
        <v>4.0474013625615033</v>
      </c>
      <c r="P102" s="39">
        <v>6.0304796756628267</v>
      </c>
      <c r="Q102" s="39">
        <v>9.1948042092304387</v>
      </c>
      <c r="R102" s="39">
        <v>16.095459098488046</v>
      </c>
      <c r="S102" s="39">
        <v>13.407477980533775</v>
      </c>
      <c r="T102" s="39">
        <v>3.9769804943513711</v>
      </c>
      <c r="U102" s="39">
        <v>2.932995193248281</v>
      </c>
      <c r="V102" s="39">
        <v>3.7405743782252401</v>
      </c>
      <c r="X102" s="39"/>
      <c r="Y102" s="39"/>
      <c r="Z102" s="39"/>
      <c r="AA102" s="39"/>
    </row>
    <row r="103" spans="2:27" x14ac:dyDescent="0.35">
      <c r="B103" s="37" t="s">
        <v>34</v>
      </c>
      <c r="C103" s="40">
        <v>12.238509882980628</v>
      </c>
      <c r="D103" s="40">
        <v>34.519357238744661</v>
      </c>
      <c r="E103" s="40">
        <v>48.124109866085057</v>
      </c>
      <c r="F103" s="40">
        <v>13.479197897728634</v>
      </c>
      <c r="I103" s="33" t="s">
        <v>34</v>
      </c>
      <c r="J103" s="40">
        <v>5.0399603246913953</v>
      </c>
      <c r="K103" s="40">
        <v>3.3537529729183087</v>
      </c>
      <c r="L103" s="40">
        <v>4.1990685881327154</v>
      </c>
      <c r="M103" s="40">
        <v>14.112132267845062</v>
      </c>
      <c r="N103" s="40">
        <v>9.1778398754500419</v>
      </c>
      <c r="O103" s="40">
        <v>6.4648624253850375</v>
      </c>
      <c r="P103" s="40">
        <v>9.6695595619043235</v>
      </c>
      <c r="Q103" s="40">
        <v>11.914869536058459</v>
      </c>
      <c r="R103" s="40">
        <v>19.171928549880477</v>
      </c>
      <c r="S103" s="40">
        <v>18.159792515162628</v>
      </c>
      <c r="T103" s="40">
        <v>5.3157735951018648</v>
      </c>
      <c r="U103" s="40">
        <v>3.657181484952559</v>
      </c>
      <c r="V103" s="40">
        <v>5.3986981493477328</v>
      </c>
      <c r="X103" s="39"/>
      <c r="Y103" s="39"/>
      <c r="Z103" s="39"/>
      <c r="AA103" s="39"/>
    </row>
    <row r="104" spans="2:27" x14ac:dyDescent="0.35">
      <c r="B104" s="37" t="s">
        <v>41</v>
      </c>
      <c r="C104" s="39">
        <v>0.99751592017201851</v>
      </c>
      <c r="D104" s="39">
        <v>1.2363568825764639</v>
      </c>
      <c r="E104" s="39">
        <v>1.6721514460886098</v>
      </c>
      <c r="F104" s="39">
        <v>0.56512648998660786</v>
      </c>
      <c r="I104" s="33" t="s">
        <v>41</v>
      </c>
      <c r="J104" s="39">
        <v>0.75385118310534671</v>
      </c>
      <c r="K104" s="39">
        <v>0.23696066294224996</v>
      </c>
      <c r="L104" s="39">
        <v>0.38234011079219199</v>
      </c>
      <c r="M104" s="39">
        <v>1.1622514605195366</v>
      </c>
      <c r="N104" s="39">
        <v>0.79667968890156071</v>
      </c>
      <c r="O104" s="39">
        <v>0.67734578245930432</v>
      </c>
      <c r="P104" s="39">
        <v>0.90562559901122686</v>
      </c>
      <c r="Q104" s="39">
        <v>0.78482448295838869</v>
      </c>
      <c r="R104" s="39">
        <v>0.83552840965002251</v>
      </c>
      <c r="S104" s="39">
        <v>1.5641033928402315</v>
      </c>
      <c r="T104" s="39">
        <v>0.33454596724409419</v>
      </c>
      <c r="U104" s="39">
        <v>0.23263578498145041</v>
      </c>
      <c r="V104" s="39">
        <v>0.43177661384778482</v>
      </c>
      <c r="X104" s="39"/>
      <c r="Y104" s="39"/>
      <c r="Z104" s="39"/>
      <c r="AA104" s="39"/>
    </row>
    <row r="105" spans="2:27" x14ac:dyDescent="0.35">
      <c r="X105" s="39"/>
      <c r="Y105" s="39"/>
      <c r="Z105" s="39"/>
      <c r="AA105" s="39"/>
    </row>
    <row r="106" spans="2:27" x14ac:dyDescent="0.35">
      <c r="B106" s="32" t="s">
        <v>58</v>
      </c>
      <c r="C106" s="33">
        <v>1</v>
      </c>
      <c r="D106" s="33">
        <v>2</v>
      </c>
      <c r="E106" s="33">
        <v>3</v>
      </c>
      <c r="F106" s="33">
        <v>4</v>
      </c>
      <c r="I106" s="47" t="s">
        <v>57</v>
      </c>
      <c r="J106" s="37" t="s">
        <v>4</v>
      </c>
      <c r="K106" s="37" t="s">
        <v>3</v>
      </c>
      <c r="L106" s="37" t="s">
        <v>6</v>
      </c>
      <c r="M106" s="37" t="s">
        <v>0</v>
      </c>
      <c r="N106" s="37" t="s">
        <v>1</v>
      </c>
      <c r="O106" s="37" t="s">
        <v>5</v>
      </c>
      <c r="P106" s="37" t="s">
        <v>10</v>
      </c>
      <c r="Q106" s="37" t="s">
        <v>7</v>
      </c>
      <c r="R106" s="41" t="s">
        <v>8</v>
      </c>
      <c r="S106" s="41" t="s">
        <v>9</v>
      </c>
      <c r="T106" s="41" t="s">
        <v>11</v>
      </c>
      <c r="U106" s="41" t="s">
        <v>12</v>
      </c>
      <c r="V106" s="41" t="s">
        <v>13</v>
      </c>
    </row>
    <row r="107" spans="2:27" x14ac:dyDescent="0.35">
      <c r="B107" s="34" t="s">
        <v>15</v>
      </c>
      <c r="C107" s="40">
        <v>7.8687630593820961</v>
      </c>
      <c r="D107" s="40">
        <v>32.123039776125331</v>
      </c>
      <c r="E107" s="40">
        <v>48.124109866085057</v>
      </c>
      <c r="F107" s="40">
        <v>11.884087298407524</v>
      </c>
      <c r="I107" s="34" t="s">
        <v>15</v>
      </c>
      <c r="J107" s="40">
        <v>2.0885962527956705</v>
      </c>
      <c r="K107" s="40">
        <v>2.8775818707973491</v>
      </c>
      <c r="L107" s="40">
        <v>2.9025849357890756</v>
      </c>
      <c r="M107" s="40">
        <v>10.95384636559074</v>
      </c>
      <c r="N107" s="40">
        <v>9.1778398754500419</v>
      </c>
      <c r="O107" s="40">
        <v>4.6151062758486621</v>
      </c>
      <c r="P107" s="40">
        <v>7.3762472592358934</v>
      </c>
      <c r="Q107" s="40">
        <v>11.914869536058459</v>
      </c>
      <c r="R107" s="40">
        <v>18.318569577663759</v>
      </c>
      <c r="S107" s="40">
        <v>17.890670752362841</v>
      </c>
      <c r="T107" s="40">
        <v>4.4201578216790907</v>
      </c>
      <c r="U107" s="40">
        <v>3.2396290005096007</v>
      </c>
      <c r="V107" s="40">
        <v>4.2243004762188319</v>
      </c>
    </row>
    <row r="108" spans="2:27" x14ac:dyDescent="0.35">
      <c r="B108" s="34" t="s">
        <v>17</v>
      </c>
      <c r="C108" s="40">
        <v>10.917829942883845</v>
      </c>
      <c r="D108" s="40">
        <v>29.935459361352066</v>
      </c>
      <c r="E108" s="40">
        <v>46.187393496930241</v>
      </c>
      <c r="F108" s="40">
        <v>12.959317198833844</v>
      </c>
      <c r="I108" s="34" t="s">
        <v>17</v>
      </c>
      <c r="J108" s="40">
        <v>4.6571173769684941</v>
      </c>
      <c r="K108" s="40">
        <v>2.9199446030510114</v>
      </c>
      <c r="L108" s="40">
        <v>3.3407679628643381</v>
      </c>
      <c r="M108" s="40">
        <v>11.561061228781455</v>
      </c>
      <c r="N108" s="40">
        <v>6.9831937971965683</v>
      </c>
      <c r="O108" s="40">
        <v>4.7312865608070931</v>
      </c>
      <c r="P108" s="40">
        <v>6.6599177745669547</v>
      </c>
      <c r="Q108" s="40">
        <v>9.7603291005026929</v>
      </c>
      <c r="R108" s="40">
        <v>19.171928549880477</v>
      </c>
      <c r="S108" s="40">
        <v>17.25513584654707</v>
      </c>
      <c r="T108" s="40">
        <v>5.3157735951018648</v>
      </c>
      <c r="U108" s="40">
        <v>3.2098469847972164</v>
      </c>
      <c r="V108" s="40">
        <v>4.4336966189347624</v>
      </c>
    </row>
    <row r="109" spans="2:27" x14ac:dyDescent="0.35">
      <c r="B109" s="34" t="s">
        <v>18</v>
      </c>
      <c r="C109" s="40">
        <v>11.190463608727038</v>
      </c>
      <c r="D109" s="40">
        <v>32.192882258092617</v>
      </c>
      <c r="E109" s="40">
        <v>44.414097274972278</v>
      </c>
      <c r="F109" s="40">
        <v>12.202556858208066</v>
      </c>
      <c r="I109" s="34" t="s">
        <v>18</v>
      </c>
      <c r="J109" s="40">
        <v>4.9163228388504017</v>
      </c>
      <c r="K109" s="40">
        <v>3.3537529729183087</v>
      </c>
      <c r="L109" s="40">
        <v>2.9203877969583276</v>
      </c>
      <c r="M109" s="40">
        <v>10.750228653780859</v>
      </c>
      <c r="N109" s="40">
        <v>7.1396922828421001</v>
      </c>
      <c r="O109" s="40">
        <v>4.6334017595653387</v>
      </c>
      <c r="P109" s="40">
        <v>9.6695595619043235</v>
      </c>
      <c r="Q109" s="40">
        <v>10.013455011732697</v>
      </c>
      <c r="R109" s="40">
        <v>16.966199873526378</v>
      </c>
      <c r="S109" s="40">
        <v>17.434442389713201</v>
      </c>
      <c r="T109" s="40">
        <v>4.891323346488444</v>
      </c>
      <c r="U109" s="40">
        <v>3.5706591334943827</v>
      </c>
      <c r="V109" s="40">
        <v>3.7405743782252401</v>
      </c>
    </row>
    <row r="110" spans="2:27" x14ac:dyDescent="0.35">
      <c r="B110" s="34" t="s">
        <v>19</v>
      </c>
      <c r="C110" s="40">
        <v>10.919389574761464</v>
      </c>
      <c r="D110" s="40">
        <v>32.232109359832201</v>
      </c>
      <c r="E110" s="40">
        <v>43.711829267487452</v>
      </c>
      <c r="F110" s="40">
        <v>13.136671797918892</v>
      </c>
      <c r="I110" s="34" t="s">
        <v>19</v>
      </c>
      <c r="J110" s="40">
        <v>4.9732118010383743</v>
      </c>
      <c r="K110" s="40">
        <v>2.5302519560996717</v>
      </c>
      <c r="L110" s="40">
        <v>3.415925817623418</v>
      </c>
      <c r="M110" s="40">
        <v>12.529795559151898</v>
      </c>
      <c r="N110" s="40">
        <v>8.3087985604624972</v>
      </c>
      <c r="O110" s="40">
        <v>4.0474013625615033</v>
      </c>
      <c r="P110" s="40">
        <v>7.3461138776563031</v>
      </c>
      <c r="Q110" s="40">
        <v>10.218021026231591</v>
      </c>
      <c r="R110" s="40">
        <v>16.79172000229644</v>
      </c>
      <c r="S110" s="40">
        <v>16.702088238959419</v>
      </c>
      <c r="T110" s="40">
        <v>4.7604681748780031</v>
      </c>
      <c r="U110" s="40">
        <v>3.5649715774348825</v>
      </c>
      <c r="V110" s="40">
        <v>4.8112320456060056</v>
      </c>
    </row>
    <row r="111" spans="2:27" x14ac:dyDescent="0.35">
      <c r="B111" s="34" t="s">
        <v>20</v>
      </c>
      <c r="C111" s="40">
        <v>11.481517688763708</v>
      </c>
      <c r="D111" s="40">
        <v>32.199245526558443</v>
      </c>
      <c r="E111" s="40">
        <v>43.026694115788764</v>
      </c>
      <c r="F111" s="40">
        <v>13.292542668889078</v>
      </c>
      <c r="I111" s="34" t="s">
        <v>20</v>
      </c>
      <c r="J111" s="40">
        <v>4.5220131574127986</v>
      </c>
      <c r="K111" s="40">
        <v>3.1750586561208625</v>
      </c>
      <c r="L111" s="40">
        <v>3.7844458752300461</v>
      </c>
      <c r="M111" s="40">
        <v>11.489740994938085</v>
      </c>
      <c r="N111" s="40">
        <v>8.6571283982635432</v>
      </c>
      <c r="O111" s="40">
        <v>5.8590766894084352</v>
      </c>
      <c r="P111" s="40">
        <v>6.1932994439483826</v>
      </c>
      <c r="Q111" s="40">
        <v>10.23220775635917</v>
      </c>
      <c r="R111" s="40">
        <v>16.933051938622221</v>
      </c>
      <c r="S111" s="40">
        <v>15.861434420807374</v>
      </c>
      <c r="T111" s="40">
        <v>5.0181717809490847</v>
      </c>
      <c r="U111" s="40">
        <v>3.4899020104805438</v>
      </c>
      <c r="V111" s="40">
        <v>4.7844688774594513</v>
      </c>
    </row>
    <row r="112" spans="2:27" x14ac:dyDescent="0.35">
      <c r="B112" s="34" t="s">
        <v>21</v>
      </c>
      <c r="C112" s="40">
        <v>10.84077629414185</v>
      </c>
      <c r="D112" s="40">
        <v>33.955015721623916</v>
      </c>
      <c r="E112" s="40">
        <v>42.774468317738126</v>
      </c>
      <c r="F112" s="40">
        <v>12.429739666496117</v>
      </c>
      <c r="I112" s="34" t="s">
        <v>21</v>
      </c>
      <c r="J112" s="40">
        <v>4.5780761546044619</v>
      </c>
      <c r="K112" s="40">
        <v>3.1413719969489904</v>
      </c>
      <c r="L112" s="40">
        <v>3.121328142588399</v>
      </c>
      <c r="M112" s="40">
        <v>11.072740813506057</v>
      </c>
      <c r="N112" s="40">
        <v>8.5908215959465259</v>
      </c>
      <c r="O112" s="40">
        <v>6.4648624253850375</v>
      </c>
      <c r="P112" s="40">
        <v>7.8265908867862954</v>
      </c>
      <c r="Q112" s="40">
        <v>9.6608813484973233</v>
      </c>
      <c r="R112" s="40">
        <v>16.273900194902335</v>
      </c>
      <c r="S112" s="40">
        <v>16.839686774338468</v>
      </c>
      <c r="T112" s="40">
        <v>4.5771216855885184</v>
      </c>
      <c r="U112" s="40">
        <v>3.3515261817859083</v>
      </c>
      <c r="V112" s="40">
        <v>4.5010917991216903</v>
      </c>
    </row>
    <row r="113" spans="2:22" x14ac:dyDescent="0.35">
      <c r="B113" s="34" t="s">
        <v>23</v>
      </c>
      <c r="C113" s="40">
        <v>11.565707688160865</v>
      </c>
      <c r="D113" s="40">
        <v>34.039518803015433</v>
      </c>
      <c r="E113" s="40">
        <v>42.305045316723117</v>
      </c>
      <c r="F113" s="40">
        <v>12.089728192100587</v>
      </c>
      <c r="I113" s="34" t="s">
        <v>23</v>
      </c>
      <c r="J113" s="40">
        <v>5.0134409308445322</v>
      </c>
      <c r="K113" s="40">
        <v>2.9886087651224753</v>
      </c>
      <c r="L113" s="40">
        <v>3.5636579921938556</v>
      </c>
      <c r="M113" s="40">
        <v>14.112132267845062</v>
      </c>
      <c r="N113" s="40">
        <v>7.6197324790200947</v>
      </c>
      <c r="O113" s="40">
        <v>4.710337697313455</v>
      </c>
      <c r="P113" s="40">
        <v>7.5973163588368227</v>
      </c>
      <c r="Q113" s="40">
        <v>11.44224420741223</v>
      </c>
      <c r="R113" s="40">
        <v>17.367714299487837</v>
      </c>
      <c r="S113" s="40">
        <v>13.495086809823048</v>
      </c>
      <c r="T113" s="40">
        <v>4.733103461261071</v>
      </c>
      <c r="U113" s="40">
        <v>3.1234162783949966</v>
      </c>
      <c r="V113" s="40">
        <v>4.2332084524445195</v>
      </c>
    </row>
    <row r="114" spans="2:22" x14ac:dyDescent="0.35">
      <c r="B114" s="36" t="s">
        <v>25</v>
      </c>
      <c r="C114" s="40">
        <v>11.03400212749299</v>
      </c>
      <c r="D114" s="40">
        <v>32.067159780788785</v>
      </c>
      <c r="E114" s="40">
        <v>44.648347184414668</v>
      </c>
      <c r="F114" s="40">
        <v>12.250490907303559</v>
      </c>
      <c r="I114" s="36" t="s">
        <v>25</v>
      </c>
      <c r="J114" s="40">
        <v>4.0807887219366226</v>
      </c>
      <c r="K114" s="40">
        <v>2.7541448174236511</v>
      </c>
      <c r="L114" s="40">
        <v>4.1990685881327154</v>
      </c>
      <c r="M114" s="40">
        <v>11.737743331382672</v>
      </c>
      <c r="N114" s="40">
        <v>8.8812481161595631</v>
      </c>
      <c r="O114" s="40">
        <v>4.1479200575729003</v>
      </c>
      <c r="P114" s="40">
        <v>7.3002482756736455</v>
      </c>
      <c r="Q114" s="40">
        <v>10.166699408742657</v>
      </c>
      <c r="R114" s="40">
        <v>18.146225773801344</v>
      </c>
      <c r="S114" s="40">
        <v>16.335422001870665</v>
      </c>
      <c r="T114" s="40">
        <v>3.9769804943513711</v>
      </c>
      <c r="U114" s="40">
        <v>3.2094502999953236</v>
      </c>
      <c r="V114" s="40">
        <v>5.0640601129568648</v>
      </c>
    </row>
    <row r="115" spans="2:22" x14ac:dyDescent="0.35">
      <c r="B115" s="37" t="s">
        <v>36</v>
      </c>
      <c r="C115" s="39">
        <v>10.727306248039234</v>
      </c>
      <c r="D115" s="39">
        <v>32.343053823423602</v>
      </c>
      <c r="E115" s="39">
        <v>44.398998105017462</v>
      </c>
      <c r="F115" s="39">
        <v>12.530641823519707</v>
      </c>
      <c r="I115" s="33" t="s">
        <v>36</v>
      </c>
      <c r="J115" s="39">
        <v>4.3536959043064192</v>
      </c>
      <c r="K115" s="39">
        <v>2.9675894548102897</v>
      </c>
      <c r="L115" s="39">
        <v>3.4060208889225221</v>
      </c>
      <c r="M115" s="39">
        <v>11.775911151872103</v>
      </c>
      <c r="N115" s="39">
        <v>8.1698068881676171</v>
      </c>
      <c r="O115" s="39">
        <v>4.9011741035578034</v>
      </c>
      <c r="P115" s="39">
        <v>7.496161679826078</v>
      </c>
      <c r="Q115" s="39">
        <v>10.426088424442103</v>
      </c>
      <c r="R115" s="39">
        <v>17.496163776272599</v>
      </c>
      <c r="S115" s="39">
        <v>16.47674590430276</v>
      </c>
      <c r="T115" s="39">
        <v>4.7116375450371812</v>
      </c>
      <c r="U115" s="39">
        <v>3.3449251833616067</v>
      </c>
      <c r="V115" s="39">
        <v>4.4740790951209197</v>
      </c>
    </row>
    <row r="116" spans="2:22" x14ac:dyDescent="0.35">
      <c r="B116" s="37" t="s">
        <v>37</v>
      </c>
      <c r="C116" s="40">
        <v>7.8687630593820961</v>
      </c>
      <c r="D116" s="40">
        <v>29.935459361352066</v>
      </c>
      <c r="E116" s="40">
        <v>42.305045316723117</v>
      </c>
      <c r="F116" s="40">
        <v>11.884087298407524</v>
      </c>
      <c r="I116" s="33" t="s">
        <v>37</v>
      </c>
      <c r="J116" s="40">
        <v>2.0885962527956705</v>
      </c>
      <c r="K116" s="40">
        <v>2.5302519560996717</v>
      </c>
      <c r="L116" s="40">
        <v>2.9025849357890756</v>
      </c>
      <c r="M116" s="40">
        <v>10.750228653780859</v>
      </c>
      <c r="N116" s="40">
        <v>6.9831937971965683</v>
      </c>
      <c r="O116" s="40">
        <v>4.0474013625615033</v>
      </c>
      <c r="P116" s="40">
        <v>6.1932994439483826</v>
      </c>
      <c r="Q116" s="40">
        <v>9.6608813484973233</v>
      </c>
      <c r="R116" s="40">
        <v>16.273900194902335</v>
      </c>
      <c r="S116" s="40">
        <v>13.495086809823048</v>
      </c>
      <c r="T116" s="40">
        <v>3.9769804943513711</v>
      </c>
      <c r="U116" s="40">
        <v>3.1234162783949966</v>
      </c>
      <c r="V116" s="40">
        <v>3.7405743782252401</v>
      </c>
    </row>
    <row r="117" spans="2:22" x14ac:dyDescent="0.35">
      <c r="B117" s="37" t="s">
        <v>38</v>
      </c>
      <c r="C117" s="40">
        <v>11.565707688160865</v>
      </c>
      <c r="D117" s="40">
        <v>34.039518803015433</v>
      </c>
      <c r="E117" s="40">
        <v>48.124109866085057</v>
      </c>
      <c r="F117" s="40">
        <v>13.292542668889078</v>
      </c>
      <c r="I117" s="37" t="s">
        <v>38</v>
      </c>
      <c r="J117" s="40">
        <v>5.0134409308445322</v>
      </c>
      <c r="K117" s="40">
        <v>3.3537529729183087</v>
      </c>
      <c r="L117" s="40">
        <v>4.1990685881327154</v>
      </c>
      <c r="M117" s="40">
        <v>14.112132267845062</v>
      </c>
      <c r="N117" s="40">
        <v>9.1778398754500419</v>
      </c>
      <c r="O117" s="40">
        <v>6.4648624253850375</v>
      </c>
      <c r="P117" s="40">
        <v>9.6695595619043235</v>
      </c>
      <c r="Q117" s="40">
        <v>11.914869536058459</v>
      </c>
      <c r="R117" s="40">
        <v>19.171928549880477</v>
      </c>
      <c r="S117" s="40">
        <v>17.890670752362841</v>
      </c>
      <c r="T117" s="40">
        <v>5.3157735951018648</v>
      </c>
      <c r="U117" s="40">
        <v>3.5706591334943827</v>
      </c>
      <c r="V117" s="40">
        <v>5.0640601129568648</v>
      </c>
    </row>
    <row r="118" spans="2:22" x14ac:dyDescent="0.35">
      <c r="B118" s="33" t="s">
        <v>42</v>
      </c>
      <c r="C118" s="39">
        <v>1.1854877760912903</v>
      </c>
      <c r="D118" s="39">
        <v>1.2791174627777737</v>
      </c>
      <c r="E118" s="39">
        <v>1.9462921971965561</v>
      </c>
      <c r="F118" s="39">
        <v>0.52648035038249086</v>
      </c>
      <c r="I118" s="33" t="s">
        <v>42</v>
      </c>
      <c r="J118" s="39">
        <v>0.96447684262893885</v>
      </c>
      <c r="K118" s="39">
        <v>0.25911994289870088</v>
      </c>
      <c r="L118" s="39">
        <v>0.44266608675119012</v>
      </c>
      <c r="M118" s="39">
        <v>1.094012604879232</v>
      </c>
      <c r="N118" s="39">
        <v>0.82185348286138193</v>
      </c>
      <c r="O118" s="39">
        <v>0.83476559791585658</v>
      </c>
      <c r="P118" s="39">
        <v>1.0222596700872075</v>
      </c>
      <c r="Q118" s="39">
        <v>0.81031297925656931</v>
      </c>
      <c r="R118" s="39">
        <v>0.9644942953469795</v>
      </c>
      <c r="S118" s="39">
        <v>1.3624365674387837</v>
      </c>
      <c r="T118" s="39">
        <v>0.40299800348344716</v>
      </c>
      <c r="U118" s="39">
        <v>0.17614569060139171</v>
      </c>
      <c r="V118" s="39">
        <v>0.41728530076474124</v>
      </c>
    </row>
  </sheetData>
  <conditionalFormatting sqref="T2:U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6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6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6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6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69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6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6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6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6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6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6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6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6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6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6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6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6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6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3:W6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C8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:D8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3:E8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:F8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3:G8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3:J8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:K8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3:L8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:M8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3:N8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:O8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3:P8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3:Q8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3:R8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:S8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3:T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3:U8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3:V8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3:W8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7:C10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7:D10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7:E10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7:F10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7:J10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7:K10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7:L10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10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10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10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7:P10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7:Q10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7:R10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10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7:T10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7:U10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7:V10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7:C1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7:D1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7:E1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7:F11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7:J1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7:K1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7:L1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:M1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7:N1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:O1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7:P1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7:Q1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7:R1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:S1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7:T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7:U1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7:V1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16</vt:i4>
      </vt:variant>
    </vt:vector>
  </HeadingPairs>
  <TitlesOfParts>
    <vt:vector size="26" baseType="lpstr">
      <vt:lpstr>score</vt:lpstr>
      <vt:lpstr>KF_31_dur+rat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dev 14</vt:lpstr>
      <vt:lpstr>perc dev 8</vt:lpstr>
      <vt:lpstr>'KF_31_dur+rat'!AP_31</vt:lpstr>
      <vt:lpstr>'KF_31_dur+rat'!Arnold_Pogossian_2006__live_DVD__31_dur</vt:lpstr>
      <vt:lpstr>'KF_31_dur+rat'!BK_2005_32_dur</vt:lpstr>
      <vt:lpstr>'KF_31_dur+rat'!BK_31</vt:lpstr>
      <vt:lpstr>'KF_31_dur+rat'!CK_1990_32_dur</vt:lpstr>
      <vt:lpstr>'KF_31_dur+rat'!CK_31</vt:lpstr>
      <vt:lpstr>'KF_31_dur+rat'!CK87_31</vt:lpstr>
      <vt:lpstr>'KF_31_dur+rat'!Kammer_Widmann_2017_31_Abschnitte_Dauern</vt:lpstr>
      <vt:lpstr>'KF_31_dur+rat'!KO_31</vt:lpstr>
      <vt:lpstr>'KF_31_dur+rat'!KO_94_31</vt:lpstr>
      <vt:lpstr>'KF_31_dur+rat'!Melzer_Stark_2017_Wien_modern_31_dur</vt:lpstr>
      <vt:lpstr>'KF_31_dur+rat'!MS_31</vt:lpstr>
      <vt:lpstr>'KF_31_dur+rat'!MS13_31</vt:lpstr>
      <vt:lpstr>'KF_31_dur+rat'!MS19_31</vt:lpstr>
      <vt:lpstr>'KF_31_dur+rat'!PK_31</vt:lpstr>
      <vt:lpstr>'KF_31_dur+rat'!WS_31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2020-12-08T16:16:52Z</dcterms:modified>
</cp:coreProperties>
</file>