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570" windowHeight="6140" tabRatio="884" activeTab="1"/>
  </bookViews>
  <sheets>
    <sheet name="score" sheetId="1" r:id="rId1"/>
    <sheet name="KF_32_dur+rat" sheetId="3" r:id="rId2"/>
    <sheet name="diag dur sec 14" sheetId="12" r:id="rId3"/>
    <sheet name="diag dur sec 8" sheetId="20" r:id="rId4"/>
    <sheet name="perc sec 14" sheetId="10" r:id="rId5"/>
    <sheet name="perc sec 8" sheetId="21" r:id="rId6"/>
    <sheet name="dur rel dev (%) 14" sheetId="16" r:id="rId7"/>
    <sheet name="dur rel dev (%) 8" sheetId="22" r:id="rId8"/>
    <sheet name="perc dev 14" sheetId="17" r:id="rId9"/>
    <sheet name="perc dev 8" sheetId="23" r:id="rId10"/>
  </sheets>
  <definedNames>
    <definedName name="_xlnm._FilterDatabase" localSheetId="0" hidden="1">score!$E$1:$E$23</definedName>
    <definedName name="AP_2009_32_dur" localSheetId="1">'KF_32_dur+rat'!$AH$100:$AH$121</definedName>
    <definedName name="Arnold_Pogossian_2006__live_DVD__32_dur" localSheetId="1">'KF_32_dur+rat'!$AJ$100:$AJ$121</definedName>
    <definedName name="BK_2005_32_dur" localSheetId="1">'KF_32_dur+rat'!$BF$3:$BF$24</definedName>
    <definedName name="BK_2005_32_dur_1" localSheetId="1">'KF_32_dur+rat'!$AI$100:$AI$121</definedName>
    <definedName name="CK_1987_32_dur" localSheetId="1">'KF_32_dur+rat'!$AB$100:$AB$121</definedName>
    <definedName name="CK_1990_32_dur" localSheetId="1">'KF_32_dur+rat'!$AA$2:$AA$23</definedName>
    <definedName name="CK_1990_32_dur_1" localSheetId="1">'KF_32_dur+rat'!$AC$100:$AC$121</definedName>
    <definedName name="CK_1990_32_dur_2" localSheetId="1">'KF_32_dur+rat'!$AA$52:$AA$73</definedName>
    <definedName name="CK_1990_32_dur_3" localSheetId="1">'KF_32_dur+rat'!$B$156:$B$176</definedName>
    <definedName name="Kammer_Widmann_2017_32_Abschnitte_Dauern" localSheetId="1">'KF_32_dur+rat'!$AM$100:$AM$121</definedName>
    <definedName name="KO_1994_32_dur" localSheetId="1">'KF_32_dur+rat'!$AD$100:$AD$121</definedName>
    <definedName name="KO_1996_32_dur" localSheetId="1">'KF_32_dur+rat'!$AE$100:$AE$121</definedName>
    <definedName name="Melzer_Stark_2017_Wien_modern_32_dur" localSheetId="1">'KF_32_dur+rat'!$AN$100:$AN$121</definedName>
    <definedName name="MS_2012_32_dur" localSheetId="1">'KF_32_dur+rat'!$AK$100:$AK$121</definedName>
    <definedName name="MS_2013_32_dur_1" localSheetId="1">'KF_32_dur+rat'!$AL$100:$AL$121</definedName>
    <definedName name="MS_2019_32_dur" localSheetId="1">'KF_32_dur+rat'!$AO$100:$AO$121</definedName>
    <definedName name="PK_2004_32_dur" localSheetId="1">'KF_32_dur+rat'!$AG$100:$AG$121</definedName>
    <definedName name="WS_1997_32_dur" localSheetId="1">'KF_32_dur+rat'!$AF$100:$AF$121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3" l="1"/>
  <c r="E63" i="3" l="1"/>
  <c r="AB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D2" i="3"/>
  <c r="AD52" i="3" s="1"/>
  <c r="AD3" i="3"/>
  <c r="AD53" i="3" s="1"/>
  <c r="AD4" i="3"/>
  <c r="AD54" i="3" s="1"/>
  <c r="AD5" i="3"/>
  <c r="AD55" i="3" s="1"/>
  <c r="AD6" i="3"/>
  <c r="AD56" i="3" s="1"/>
  <c r="AD7" i="3"/>
  <c r="AD57" i="3" s="1"/>
  <c r="AD8" i="3"/>
  <c r="AD58" i="3" s="1"/>
  <c r="AD9" i="3"/>
  <c r="AD59" i="3" s="1"/>
  <c r="AD10" i="3"/>
  <c r="AD60" i="3" s="1"/>
  <c r="AD11" i="3"/>
  <c r="AD61" i="3" s="1"/>
  <c r="AD12" i="3"/>
  <c r="AD62" i="3" s="1"/>
  <c r="AD13" i="3"/>
  <c r="AD63" i="3" s="1"/>
  <c r="AD14" i="3"/>
  <c r="AD15" i="3"/>
  <c r="AD65" i="3" s="1"/>
  <c r="AD16" i="3"/>
  <c r="AD66" i="3" s="1"/>
  <c r="AD17" i="3"/>
  <c r="AD67" i="3" s="1"/>
  <c r="AD18" i="3"/>
  <c r="AD68" i="3" s="1"/>
  <c r="AD19" i="3"/>
  <c r="AD69" i="3" s="1"/>
  <c r="AD20" i="3"/>
  <c r="AD70" i="3" s="1"/>
  <c r="AD21" i="3"/>
  <c r="AD71" i="3" s="1"/>
  <c r="AD22" i="3"/>
  <c r="AD72" i="3" s="1"/>
  <c r="AE2" i="3"/>
  <c r="AE52" i="3" s="1"/>
  <c r="AE3" i="3"/>
  <c r="AE53" i="3" s="1"/>
  <c r="AE4" i="3"/>
  <c r="AE54" i="3" s="1"/>
  <c r="AE5" i="3"/>
  <c r="AE55" i="3" s="1"/>
  <c r="AE6" i="3"/>
  <c r="AE56" i="3" s="1"/>
  <c r="AE7" i="3"/>
  <c r="AE57" i="3" s="1"/>
  <c r="AE8" i="3"/>
  <c r="AE58" i="3" s="1"/>
  <c r="AE9" i="3"/>
  <c r="AE59" i="3" s="1"/>
  <c r="AE10" i="3"/>
  <c r="AE60" i="3" s="1"/>
  <c r="AE11" i="3"/>
  <c r="AE61" i="3" s="1"/>
  <c r="AE12" i="3"/>
  <c r="AE62" i="3" s="1"/>
  <c r="AE13" i="3"/>
  <c r="AE63" i="3" s="1"/>
  <c r="AE14" i="3"/>
  <c r="AE15" i="3"/>
  <c r="AE65" i="3" s="1"/>
  <c r="AE16" i="3"/>
  <c r="AE66" i="3" s="1"/>
  <c r="AE17" i="3"/>
  <c r="AE67" i="3" s="1"/>
  <c r="AE18" i="3"/>
  <c r="AE68" i="3" s="1"/>
  <c r="AE19" i="3"/>
  <c r="AE69" i="3" s="1"/>
  <c r="AE20" i="3"/>
  <c r="AE70" i="3" s="1"/>
  <c r="AE21" i="3"/>
  <c r="AE71" i="3" s="1"/>
  <c r="AE22" i="3"/>
  <c r="AE72" i="3" s="1"/>
  <c r="AF2" i="3"/>
  <c r="AF52" i="3" s="1"/>
  <c r="AF3" i="3"/>
  <c r="AF53" i="3" s="1"/>
  <c r="AF4" i="3"/>
  <c r="AF54" i="3" s="1"/>
  <c r="AF5" i="3"/>
  <c r="AF55" i="3" s="1"/>
  <c r="AF6" i="3"/>
  <c r="AF56" i="3" s="1"/>
  <c r="AF7" i="3"/>
  <c r="AF57" i="3" s="1"/>
  <c r="AF8" i="3"/>
  <c r="AF58" i="3" s="1"/>
  <c r="AF9" i="3"/>
  <c r="AF59" i="3" s="1"/>
  <c r="AF10" i="3"/>
  <c r="AF60" i="3" s="1"/>
  <c r="AF11" i="3"/>
  <c r="AF61" i="3" s="1"/>
  <c r="AF12" i="3"/>
  <c r="AF62" i="3" s="1"/>
  <c r="AF13" i="3"/>
  <c r="AF63" i="3" s="1"/>
  <c r="AF14" i="3"/>
  <c r="AF15" i="3"/>
  <c r="AF65" i="3" s="1"/>
  <c r="AF16" i="3"/>
  <c r="AF66" i="3" s="1"/>
  <c r="AF17" i="3"/>
  <c r="AF67" i="3" s="1"/>
  <c r="AF18" i="3"/>
  <c r="AF68" i="3" s="1"/>
  <c r="AF19" i="3"/>
  <c r="AF69" i="3" s="1"/>
  <c r="AF20" i="3"/>
  <c r="AF70" i="3" s="1"/>
  <c r="AF21" i="3"/>
  <c r="AF71" i="3" s="1"/>
  <c r="AF22" i="3"/>
  <c r="AF72" i="3" s="1"/>
  <c r="AG2" i="3"/>
  <c r="AG52" i="3" s="1"/>
  <c r="AG3" i="3"/>
  <c r="AG53" i="3" s="1"/>
  <c r="AG4" i="3"/>
  <c r="AG54" i="3" s="1"/>
  <c r="AG5" i="3"/>
  <c r="AG55" i="3" s="1"/>
  <c r="AG6" i="3"/>
  <c r="AG56" i="3" s="1"/>
  <c r="AG7" i="3"/>
  <c r="AG57" i="3" s="1"/>
  <c r="AG8" i="3"/>
  <c r="AG58" i="3" s="1"/>
  <c r="AG9" i="3"/>
  <c r="AG59" i="3" s="1"/>
  <c r="AG10" i="3"/>
  <c r="AG60" i="3" s="1"/>
  <c r="AG11" i="3"/>
  <c r="AG61" i="3" s="1"/>
  <c r="AG12" i="3"/>
  <c r="AG62" i="3" s="1"/>
  <c r="AG13" i="3"/>
  <c r="AG14" i="3"/>
  <c r="AG15" i="3"/>
  <c r="AG65" i="3" s="1"/>
  <c r="AG16" i="3"/>
  <c r="AG66" i="3" s="1"/>
  <c r="AG17" i="3"/>
  <c r="AG67" i="3" s="1"/>
  <c r="AG18" i="3"/>
  <c r="AG68" i="3" s="1"/>
  <c r="AG19" i="3"/>
  <c r="AG69" i="3" s="1"/>
  <c r="AG20" i="3"/>
  <c r="AG70" i="3" s="1"/>
  <c r="AG21" i="3"/>
  <c r="AG71" i="3" s="1"/>
  <c r="AG22" i="3"/>
  <c r="AG72" i="3" s="1"/>
  <c r="AH2" i="3"/>
  <c r="AH52" i="3" s="1"/>
  <c r="AH3" i="3"/>
  <c r="AH53" i="3" s="1"/>
  <c r="AH4" i="3"/>
  <c r="AH54" i="3" s="1"/>
  <c r="AH5" i="3"/>
  <c r="AH55" i="3" s="1"/>
  <c r="AH6" i="3"/>
  <c r="AH56" i="3" s="1"/>
  <c r="AH7" i="3"/>
  <c r="AH57" i="3" s="1"/>
  <c r="AH8" i="3"/>
  <c r="AH58" i="3" s="1"/>
  <c r="AH9" i="3"/>
  <c r="AH59" i="3" s="1"/>
  <c r="AH10" i="3"/>
  <c r="AH60" i="3" s="1"/>
  <c r="AH11" i="3"/>
  <c r="AH61" i="3" s="1"/>
  <c r="AH12" i="3"/>
  <c r="AH62" i="3" s="1"/>
  <c r="AH13" i="3"/>
  <c r="AH63" i="3" s="1"/>
  <c r="AH14" i="3"/>
  <c r="AH15" i="3"/>
  <c r="AH65" i="3" s="1"/>
  <c r="AH16" i="3"/>
  <c r="AH66" i="3" s="1"/>
  <c r="AH17" i="3"/>
  <c r="AH67" i="3" s="1"/>
  <c r="AH18" i="3"/>
  <c r="AH68" i="3" s="1"/>
  <c r="AH19" i="3"/>
  <c r="AH69" i="3" s="1"/>
  <c r="AH20" i="3"/>
  <c r="AH70" i="3" s="1"/>
  <c r="AH21" i="3"/>
  <c r="AH71" i="3" s="1"/>
  <c r="AH22" i="3"/>
  <c r="AH72" i="3" s="1"/>
  <c r="AI2" i="3"/>
  <c r="AI52" i="3" s="1"/>
  <c r="AI3" i="3"/>
  <c r="AI53" i="3" s="1"/>
  <c r="AI4" i="3"/>
  <c r="AI54" i="3" s="1"/>
  <c r="AI5" i="3"/>
  <c r="AI55" i="3" s="1"/>
  <c r="AI6" i="3"/>
  <c r="AI56" i="3" s="1"/>
  <c r="AI7" i="3"/>
  <c r="AI57" i="3" s="1"/>
  <c r="AI8" i="3"/>
  <c r="AI58" i="3" s="1"/>
  <c r="AI9" i="3"/>
  <c r="AI59" i="3" s="1"/>
  <c r="AI10" i="3"/>
  <c r="AI60" i="3" s="1"/>
  <c r="AI11" i="3"/>
  <c r="AI61" i="3" s="1"/>
  <c r="AI12" i="3"/>
  <c r="AI62" i="3" s="1"/>
  <c r="AI13" i="3"/>
  <c r="AI63" i="3" s="1"/>
  <c r="AI14" i="3"/>
  <c r="AI15" i="3"/>
  <c r="AI65" i="3" s="1"/>
  <c r="AI16" i="3"/>
  <c r="AI66" i="3" s="1"/>
  <c r="AI17" i="3"/>
  <c r="AI67" i="3" s="1"/>
  <c r="AI18" i="3"/>
  <c r="AI68" i="3" s="1"/>
  <c r="AI19" i="3"/>
  <c r="AI69" i="3" s="1"/>
  <c r="AI20" i="3"/>
  <c r="AI70" i="3" s="1"/>
  <c r="AI21" i="3"/>
  <c r="AI71" i="3" s="1"/>
  <c r="AI22" i="3"/>
  <c r="AI72" i="3" s="1"/>
  <c r="AJ2" i="3"/>
  <c r="AJ52" i="3" s="1"/>
  <c r="AJ3" i="3"/>
  <c r="AJ53" i="3" s="1"/>
  <c r="AJ4" i="3"/>
  <c r="AJ54" i="3" s="1"/>
  <c r="AJ5" i="3"/>
  <c r="AJ55" i="3" s="1"/>
  <c r="AJ6" i="3"/>
  <c r="AJ56" i="3" s="1"/>
  <c r="AJ7" i="3"/>
  <c r="AJ57" i="3" s="1"/>
  <c r="AJ8" i="3"/>
  <c r="AJ58" i="3" s="1"/>
  <c r="AJ9" i="3"/>
  <c r="AJ59" i="3" s="1"/>
  <c r="AJ10" i="3"/>
  <c r="AJ60" i="3" s="1"/>
  <c r="AJ11" i="3"/>
  <c r="AJ61" i="3" s="1"/>
  <c r="AJ12" i="3"/>
  <c r="AJ62" i="3" s="1"/>
  <c r="AJ13" i="3"/>
  <c r="AJ63" i="3" s="1"/>
  <c r="AJ14" i="3"/>
  <c r="AJ15" i="3"/>
  <c r="AJ65" i="3" s="1"/>
  <c r="AJ16" i="3"/>
  <c r="AJ66" i="3" s="1"/>
  <c r="AJ17" i="3"/>
  <c r="AJ67" i="3" s="1"/>
  <c r="AJ18" i="3"/>
  <c r="AJ68" i="3" s="1"/>
  <c r="AJ19" i="3"/>
  <c r="AJ69" i="3" s="1"/>
  <c r="AJ20" i="3"/>
  <c r="AJ70" i="3" s="1"/>
  <c r="AJ21" i="3"/>
  <c r="AJ71" i="3" s="1"/>
  <c r="AJ22" i="3"/>
  <c r="AJ72" i="3" s="1"/>
  <c r="AK2" i="3"/>
  <c r="AK52" i="3" s="1"/>
  <c r="AK3" i="3"/>
  <c r="AK53" i="3" s="1"/>
  <c r="AK4" i="3"/>
  <c r="AK54" i="3" s="1"/>
  <c r="AK5" i="3"/>
  <c r="AK55" i="3" s="1"/>
  <c r="AK6" i="3"/>
  <c r="AK56" i="3" s="1"/>
  <c r="AK7" i="3"/>
  <c r="AK57" i="3" s="1"/>
  <c r="AK8" i="3"/>
  <c r="AK58" i="3" s="1"/>
  <c r="AK9" i="3"/>
  <c r="AK59" i="3" s="1"/>
  <c r="AK10" i="3"/>
  <c r="AK60" i="3" s="1"/>
  <c r="AK11" i="3"/>
  <c r="AK61" i="3" s="1"/>
  <c r="AK12" i="3"/>
  <c r="AK62" i="3" s="1"/>
  <c r="AK13" i="3"/>
  <c r="AK63" i="3" s="1"/>
  <c r="AK14" i="3"/>
  <c r="AK64" i="3" s="1"/>
  <c r="AK15" i="3"/>
  <c r="AK65" i="3" s="1"/>
  <c r="AK16" i="3"/>
  <c r="AK66" i="3" s="1"/>
  <c r="AK17" i="3"/>
  <c r="AK67" i="3" s="1"/>
  <c r="AK18" i="3"/>
  <c r="AK68" i="3" s="1"/>
  <c r="AK19" i="3"/>
  <c r="AK69" i="3" s="1"/>
  <c r="AK20" i="3"/>
  <c r="AK70" i="3" s="1"/>
  <c r="AK21" i="3"/>
  <c r="AK71" i="3" s="1"/>
  <c r="AK22" i="3"/>
  <c r="AK72" i="3" s="1"/>
  <c r="AL2" i="3"/>
  <c r="AL52" i="3" s="1"/>
  <c r="AL3" i="3"/>
  <c r="AL53" i="3" s="1"/>
  <c r="AL4" i="3"/>
  <c r="AL54" i="3" s="1"/>
  <c r="AL5" i="3"/>
  <c r="AL55" i="3" s="1"/>
  <c r="AL6" i="3"/>
  <c r="AL56" i="3" s="1"/>
  <c r="AL7" i="3"/>
  <c r="AL57" i="3" s="1"/>
  <c r="AL8" i="3"/>
  <c r="AL58" i="3" s="1"/>
  <c r="AL9" i="3"/>
  <c r="AL59" i="3" s="1"/>
  <c r="AL10" i="3"/>
  <c r="AL60" i="3" s="1"/>
  <c r="AL11" i="3"/>
  <c r="AL61" i="3" s="1"/>
  <c r="AL12" i="3"/>
  <c r="AL62" i="3" s="1"/>
  <c r="AL13" i="3"/>
  <c r="AL63" i="3" s="1"/>
  <c r="AL14" i="3"/>
  <c r="AL64" i="3" s="1"/>
  <c r="AL15" i="3"/>
  <c r="AL65" i="3" s="1"/>
  <c r="AL16" i="3"/>
  <c r="AL66" i="3" s="1"/>
  <c r="AL17" i="3"/>
  <c r="AL67" i="3" s="1"/>
  <c r="AL18" i="3"/>
  <c r="AL68" i="3" s="1"/>
  <c r="AL19" i="3"/>
  <c r="AL69" i="3" s="1"/>
  <c r="AL20" i="3"/>
  <c r="AL70" i="3" s="1"/>
  <c r="AL21" i="3"/>
  <c r="AL71" i="3" s="1"/>
  <c r="AL22" i="3"/>
  <c r="AL72" i="3" s="1"/>
  <c r="AM2" i="3"/>
  <c r="AM52" i="3" s="1"/>
  <c r="AM3" i="3"/>
  <c r="AM53" i="3" s="1"/>
  <c r="AM4" i="3"/>
  <c r="AM54" i="3" s="1"/>
  <c r="AM5" i="3"/>
  <c r="AM55" i="3" s="1"/>
  <c r="AM6" i="3"/>
  <c r="AM56" i="3" s="1"/>
  <c r="AM7" i="3"/>
  <c r="AM57" i="3" s="1"/>
  <c r="AM8" i="3"/>
  <c r="AM58" i="3" s="1"/>
  <c r="AM9" i="3"/>
  <c r="AM59" i="3" s="1"/>
  <c r="AM10" i="3"/>
  <c r="AM60" i="3" s="1"/>
  <c r="AM11" i="3"/>
  <c r="AM61" i="3" s="1"/>
  <c r="AM12" i="3"/>
  <c r="AM62" i="3" s="1"/>
  <c r="AM13" i="3"/>
  <c r="AM63" i="3" s="1"/>
  <c r="AM14" i="3"/>
  <c r="AM64" i="3" s="1"/>
  <c r="AM15" i="3"/>
  <c r="AM65" i="3" s="1"/>
  <c r="AM16" i="3"/>
  <c r="AM66" i="3" s="1"/>
  <c r="AM17" i="3"/>
  <c r="AM67" i="3" s="1"/>
  <c r="AM18" i="3"/>
  <c r="AM68" i="3" s="1"/>
  <c r="AM19" i="3"/>
  <c r="AM69" i="3" s="1"/>
  <c r="AM20" i="3"/>
  <c r="AM70" i="3" s="1"/>
  <c r="AM21" i="3"/>
  <c r="AM71" i="3" s="1"/>
  <c r="AM22" i="3"/>
  <c r="AM72" i="3" s="1"/>
  <c r="AN2" i="3"/>
  <c r="AN52" i="3" s="1"/>
  <c r="AN3" i="3"/>
  <c r="AN53" i="3" s="1"/>
  <c r="AN4" i="3"/>
  <c r="AN54" i="3" s="1"/>
  <c r="AN5" i="3"/>
  <c r="AN55" i="3" s="1"/>
  <c r="AN6" i="3"/>
  <c r="AN56" i="3" s="1"/>
  <c r="AN7" i="3"/>
  <c r="AN57" i="3" s="1"/>
  <c r="AN8" i="3"/>
  <c r="AN58" i="3" s="1"/>
  <c r="AN9" i="3"/>
  <c r="AN59" i="3" s="1"/>
  <c r="AN10" i="3"/>
  <c r="AN60" i="3" s="1"/>
  <c r="AN11" i="3"/>
  <c r="AN61" i="3" s="1"/>
  <c r="AN12" i="3"/>
  <c r="AN62" i="3" s="1"/>
  <c r="AN13" i="3"/>
  <c r="AN63" i="3" s="1"/>
  <c r="AN14" i="3"/>
  <c r="AN64" i="3" s="1"/>
  <c r="AN15" i="3"/>
  <c r="AN65" i="3" s="1"/>
  <c r="AN16" i="3"/>
  <c r="AN66" i="3" s="1"/>
  <c r="AN17" i="3"/>
  <c r="AN67" i="3" s="1"/>
  <c r="AN18" i="3"/>
  <c r="AN68" i="3" s="1"/>
  <c r="AN19" i="3"/>
  <c r="AN69" i="3" s="1"/>
  <c r="AN20" i="3"/>
  <c r="AN70" i="3" s="1"/>
  <c r="AN21" i="3"/>
  <c r="AN71" i="3" s="1"/>
  <c r="AN22" i="3"/>
  <c r="AN72" i="3" s="1"/>
  <c r="AO2" i="3"/>
  <c r="AO52" i="3" s="1"/>
  <c r="AO3" i="3"/>
  <c r="AO53" i="3" s="1"/>
  <c r="AO4" i="3"/>
  <c r="AO54" i="3" s="1"/>
  <c r="AO5" i="3"/>
  <c r="AO55" i="3" s="1"/>
  <c r="AO6" i="3"/>
  <c r="AO56" i="3" s="1"/>
  <c r="AO7" i="3"/>
  <c r="AO57" i="3" s="1"/>
  <c r="AO8" i="3"/>
  <c r="AO58" i="3" s="1"/>
  <c r="AO9" i="3"/>
  <c r="AO59" i="3" s="1"/>
  <c r="AO10" i="3"/>
  <c r="AO60" i="3" s="1"/>
  <c r="AO11" i="3"/>
  <c r="AO61" i="3" s="1"/>
  <c r="AO12" i="3"/>
  <c r="AO62" i="3" s="1"/>
  <c r="AO13" i="3"/>
  <c r="AO63" i="3" s="1"/>
  <c r="AO14" i="3"/>
  <c r="AO64" i="3" s="1"/>
  <c r="AO15" i="3"/>
  <c r="AO65" i="3" s="1"/>
  <c r="AO16" i="3"/>
  <c r="AO66" i="3" s="1"/>
  <c r="AO17" i="3"/>
  <c r="AO67" i="3" s="1"/>
  <c r="AO18" i="3"/>
  <c r="AO68" i="3" s="1"/>
  <c r="AO19" i="3"/>
  <c r="AO69" i="3" s="1"/>
  <c r="AO20" i="3"/>
  <c r="AO70" i="3" s="1"/>
  <c r="AO21" i="3"/>
  <c r="AO71" i="3" s="1"/>
  <c r="AO22" i="3"/>
  <c r="AO72" i="3" s="1"/>
  <c r="D2" i="1"/>
  <c r="D4" i="1"/>
  <c r="D7" i="1"/>
  <c r="D9" i="1"/>
  <c r="D11" i="1"/>
  <c r="D13" i="1"/>
  <c r="D14" i="1"/>
  <c r="D19" i="1"/>
  <c r="D16" i="1"/>
  <c r="D23" i="1"/>
  <c r="E11" i="1"/>
  <c r="B23" i="1"/>
  <c r="C20" i="1"/>
  <c r="C22" i="1"/>
  <c r="C21" i="1"/>
  <c r="C18" i="1"/>
  <c r="C14" i="1"/>
  <c r="C6" i="1"/>
  <c r="C5" i="1"/>
  <c r="C13" i="1"/>
  <c r="C8" i="1"/>
  <c r="C16" i="1"/>
  <c r="C17" i="1"/>
  <c r="C11" i="1"/>
  <c r="C19" i="1"/>
  <c r="C7" i="1"/>
  <c r="C15" i="1"/>
  <c r="C9" i="1"/>
  <c r="C2" i="1"/>
  <c r="C10" i="1"/>
  <c r="C3" i="1"/>
  <c r="C4" i="1"/>
  <c r="C12" i="1"/>
  <c r="E16" i="1"/>
  <c r="E13" i="1"/>
  <c r="E7" i="1"/>
  <c r="E19" i="1"/>
  <c r="E2" i="1"/>
  <c r="E14" i="1"/>
  <c r="E4" i="1"/>
  <c r="E9" i="1"/>
  <c r="C23" i="1"/>
  <c r="E23" i="1"/>
  <c r="N7" i="3" l="1"/>
  <c r="N32" i="3" s="1"/>
  <c r="AE64" i="3"/>
  <c r="AH64" i="3"/>
  <c r="AF64" i="3"/>
  <c r="AI64" i="3"/>
  <c r="F6" i="3"/>
  <c r="F31" i="3" s="1"/>
  <c r="AD64" i="3"/>
  <c r="AG64" i="3"/>
  <c r="AJ64" i="3"/>
  <c r="AC65" i="3"/>
  <c r="AV15" i="3"/>
  <c r="AV65" i="3" s="1"/>
  <c r="AT15" i="3"/>
  <c r="AU15" i="3"/>
  <c r="AU65" i="3" s="1"/>
  <c r="AC57" i="3"/>
  <c r="AT7" i="3"/>
  <c r="AU7" i="3"/>
  <c r="AU57" i="3" s="1"/>
  <c r="AV7" i="3"/>
  <c r="AV57" i="3" s="1"/>
  <c r="AB70" i="3"/>
  <c r="AP20" i="3"/>
  <c r="AC94" i="3" s="1"/>
  <c r="AQ20" i="3"/>
  <c r="AQ70" i="3" s="1"/>
  <c r="AR20" i="3"/>
  <c r="AR70" i="3" s="1"/>
  <c r="AB62" i="3"/>
  <c r="AP12" i="3"/>
  <c r="AD86" i="3" s="1"/>
  <c r="AR12" i="3"/>
  <c r="AR62" i="3" s="1"/>
  <c r="AQ12" i="3"/>
  <c r="AQ62" i="3" s="1"/>
  <c r="AB54" i="3"/>
  <c r="AP4" i="3"/>
  <c r="AN78" i="3" s="1"/>
  <c r="AQ4" i="3"/>
  <c r="AQ54" i="3" s="1"/>
  <c r="AR4" i="3"/>
  <c r="AR54" i="3" s="1"/>
  <c r="AC72" i="3"/>
  <c r="AU22" i="3"/>
  <c r="AU72" i="3" s="1"/>
  <c r="AT22" i="3"/>
  <c r="AV22" i="3"/>
  <c r="AV72" i="3" s="1"/>
  <c r="AC64" i="3"/>
  <c r="AU14" i="3"/>
  <c r="AU64" i="3" s="1"/>
  <c r="AT14" i="3"/>
  <c r="AV14" i="3"/>
  <c r="AV64" i="3" s="1"/>
  <c r="AC56" i="3"/>
  <c r="AU6" i="3"/>
  <c r="AU56" i="3" s="1"/>
  <c r="AT6" i="3"/>
  <c r="AV6" i="3"/>
  <c r="AV56" i="3" s="1"/>
  <c r="AB69" i="3"/>
  <c r="AR19" i="3"/>
  <c r="AR69" i="3" s="1"/>
  <c r="AP19" i="3"/>
  <c r="AN93" i="3" s="1"/>
  <c r="AQ19" i="3"/>
  <c r="AQ69" i="3" s="1"/>
  <c r="AB61" i="3"/>
  <c r="AR11" i="3"/>
  <c r="AR61" i="3" s="1"/>
  <c r="AP11" i="3"/>
  <c r="AQ11" i="3"/>
  <c r="AQ61" i="3" s="1"/>
  <c r="AB53" i="3"/>
  <c r="AR3" i="3"/>
  <c r="AR53" i="3" s="1"/>
  <c r="AQ3" i="3"/>
  <c r="AQ53" i="3" s="1"/>
  <c r="AP3" i="3"/>
  <c r="AO77" i="3" s="1"/>
  <c r="AC71" i="3"/>
  <c r="AT21" i="3"/>
  <c r="AU21" i="3"/>
  <c r="AU71" i="3" s="1"/>
  <c r="AV21" i="3"/>
  <c r="AV71" i="3" s="1"/>
  <c r="AC63" i="3"/>
  <c r="AV13" i="3"/>
  <c r="AV63" i="3" s="1"/>
  <c r="AT13" i="3"/>
  <c r="AU13" i="3"/>
  <c r="AU63" i="3" s="1"/>
  <c r="AC55" i="3"/>
  <c r="AT5" i="3"/>
  <c r="AU5" i="3"/>
  <c r="AU55" i="3" s="1"/>
  <c r="AV5" i="3"/>
  <c r="AV55" i="3" s="1"/>
  <c r="AB68" i="3"/>
  <c r="AP18" i="3"/>
  <c r="AI92" i="3" s="1"/>
  <c r="AQ18" i="3"/>
  <c r="AQ68" i="3" s="1"/>
  <c r="AR18" i="3"/>
  <c r="AR68" i="3" s="1"/>
  <c r="AB60" i="3"/>
  <c r="AP10" i="3"/>
  <c r="AL84" i="3" s="1"/>
  <c r="AQ10" i="3"/>
  <c r="AQ60" i="3" s="1"/>
  <c r="AR10" i="3"/>
  <c r="AR60" i="3" s="1"/>
  <c r="AB52" i="3"/>
  <c r="AR2" i="3"/>
  <c r="AR52" i="3" s="1"/>
  <c r="AQ2" i="3"/>
  <c r="AQ52" i="3" s="1"/>
  <c r="AP2" i="3"/>
  <c r="AP52" i="3" s="1"/>
  <c r="AC70" i="3"/>
  <c r="AU20" i="3"/>
  <c r="AU70" i="3" s="1"/>
  <c r="AT20" i="3"/>
  <c r="AV20" i="3"/>
  <c r="AV70" i="3" s="1"/>
  <c r="AC62" i="3"/>
  <c r="AU12" i="3"/>
  <c r="AU62" i="3" s="1"/>
  <c r="AT12" i="3"/>
  <c r="AV12" i="3"/>
  <c r="AV62" i="3" s="1"/>
  <c r="AC54" i="3"/>
  <c r="AU4" i="3"/>
  <c r="AU54" i="3" s="1"/>
  <c r="AT4" i="3"/>
  <c r="AV4" i="3"/>
  <c r="AV54" i="3" s="1"/>
  <c r="AB67" i="3"/>
  <c r="AR17" i="3"/>
  <c r="AR67" i="3" s="1"/>
  <c r="AP17" i="3"/>
  <c r="AO91" i="3" s="1"/>
  <c r="AQ17" i="3"/>
  <c r="AQ67" i="3" s="1"/>
  <c r="AB59" i="3"/>
  <c r="AR9" i="3"/>
  <c r="AR59" i="3" s="1"/>
  <c r="AP9" i="3"/>
  <c r="AQ9" i="3"/>
  <c r="AQ59" i="3" s="1"/>
  <c r="AC69" i="3"/>
  <c r="AT19" i="3"/>
  <c r="AU19" i="3"/>
  <c r="AU69" i="3" s="1"/>
  <c r="AV19" i="3"/>
  <c r="AV69" i="3" s="1"/>
  <c r="AC61" i="3"/>
  <c r="AT11" i="3"/>
  <c r="AU11" i="3"/>
  <c r="AU61" i="3" s="1"/>
  <c r="AV11" i="3"/>
  <c r="AV61" i="3" s="1"/>
  <c r="AC53" i="3"/>
  <c r="AT3" i="3"/>
  <c r="AU3" i="3"/>
  <c r="AU53" i="3" s="1"/>
  <c r="AV3" i="3"/>
  <c r="AV53" i="3" s="1"/>
  <c r="AB66" i="3"/>
  <c r="AP16" i="3"/>
  <c r="AL90" i="3" s="1"/>
  <c r="AQ16" i="3"/>
  <c r="AQ66" i="3" s="1"/>
  <c r="AR16" i="3"/>
  <c r="AR66" i="3" s="1"/>
  <c r="AB58" i="3"/>
  <c r="AP8" i="3"/>
  <c r="AF82" i="3" s="1"/>
  <c r="AQ8" i="3"/>
  <c r="AQ58" i="3" s="1"/>
  <c r="AR8" i="3"/>
  <c r="AR58" i="3" s="1"/>
  <c r="AC68" i="3"/>
  <c r="AU18" i="3"/>
  <c r="AU68" i="3" s="1"/>
  <c r="AT18" i="3"/>
  <c r="AV18" i="3"/>
  <c r="AV68" i="3" s="1"/>
  <c r="AC60" i="3"/>
  <c r="AU10" i="3"/>
  <c r="AU60" i="3" s="1"/>
  <c r="AT10" i="3"/>
  <c r="AV10" i="3"/>
  <c r="AV60" i="3" s="1"/>
  <c r="AC52" i="3"/>
  <c r="AT2" i="3"/>
  <c r="AT52" i="3" s="1"/>
  <c r="AV2" i="3"/>
  <c r="AV52" i="3" s="1"/>
  <c r="AU2" i="3"/>
  <c r="AU52" i="3" s="1"/>
  <c r="AB65" i="3"/>
  <c r="AR15" i="3"/>
  <c r="AR65" i="3" s="1"/>
  <c r="AP15" i="3"/>
  <c r="AM89" i="3" s="1"/>
  <c r="AQ15" i="3"/>
  <c r="AQ65" i="3" s="1"/>
  <c r="AB57" i="3"/>
  <c r="AR7" i="3"/>
  <c r="AR57" i="3" s="1"/>
  <c r="AP7" i="3"/>
  <c r="AC81" i="3" s="1"/>
  <c r="AQ7" i="3"/>
  <c r="AQ57" i="3" s="1"/>
  <c r="AC67" i="3"/>
  <c r="AT17" i="3"/>
  <c r="AU17" i="3"/>
  <c r="AU67" i="3" s="1"/>
  <c r="AV17" i="3"/>
  <c r="AV67" i="3" s="1"/>
  <c r="AC59" i="3"/>
  <c r="AT9" i="3"/>
  <c r="AU9" i="3"/>
  <c r="AU59" i="3" s="1"/>
  <c r="AV9" i="3"/>
  <c r="AV59" i="3" s="1"/>
  <c r="AB72" i="3"/>
  <c r="AP22" i="3"/>
  <c r="AQ22" i="3"/>
  <c r="AQ72" i="3" s="1"/>
  <c r="AR22" i="3"/>
  <c r="AR72" i="3" s="1"/>
  <c r="AB64" i="3"/>
  <c r="AP14" i="3"/>
  <c r="AJ88" i="3" s="1"/>
  <c r="AQ14" i="3"/>
  <c r="AQ64" i="3" s="1"/>
  <c r="AR14" i="3"/>
  <c r="AR64" i="3" s="1"/>
  <c r="AB56" i="3"/>
  <c r="AP6" i="3"/>
  <c r="AJ80" i="3" s="1"/>
  <c r="AQ6" i="3"/>
  <c r="AQ56" i="3" s="1"/>
  <c r="AR6" i="3"/>
  <c r="AR56" i="3" s="1"/>
  <c r="AC66" i="3"/>
  <c r="AU16" i="3"/>
  <c r="AU66" i="3" s="1"/>
  <c r="AT16" i="3"/>
  <c r="AV16" i="3"/>
  <c r="AV66" i="3" s="1"/>
  <c r="AC58" i="3"/>
  <c r="AU8" i="3"/>
  <c r="AU58" i="3" s="1"/>
  <c r="AT8" i="3"/>
  <c r="AV8" i="3"/>
  <c r="AV58" i="3" s="1"/>
  <c r="AB71" i="3"/>
  <c r="AR21" i="3"/>
  <c r="AR71" i="3" s="1"/>
  <c r="AP21" i="3"/>
  <c r="AF95" i="3" s="1"/>
  <c r="AQ21" i="3"/>
  <c r="AQ71" i="3" s="1"/>
  <c r="AB63" i="3"/>
  <c r="AR13" i="3"/>
  <c r="AR63" i="3" s="1"/>
  <c r="AP13" i="3"/>
  <c r="AG87" i="3" s="1"/>
  <c r="AQ13" i="3"/>
  <c r="AQ63" i="3" s="1"/>
  <c r="AB55" i="3"/>
  <c r="AR5" i="3"/>
  <c r="AR55" i="3" s="1"/>
  <c r="AQ5" i="3"/>
  <c r="AQ55" i="3" s="1"/>
  <c r="AP5" i="3"/>
  <c r="G7" i="3"/>
  <c r="AG63" i="3"/>
  <c r="K7" i="3"/>
  <c r="H6" i="3"/>
  <c r="F8" i="3"/>
  <c r="C7" i="3"/>
  <c r="M5" i="3"/>
  <c r="K6" i="3"/>
  <c r="I7" i="3"/>
  <c r="E5" i="3"/>
  <c r="O10" i="3"/>
  <c r="M9" i="3"/>
  <c r="K5" i="3"/>
  <c r="J8" i="3"/>
  <c r="F2" i="3"/>
  <c r="B8" i="3"/>
  <c r="O7" i="3"/>
  <c r="N2" i="3"/>
  <c r="J7" i="3"/>
  <c r="B7" i="3"/>
  <c r="M7" i="3"/>
  <c r="E7" i="3"/>
  <c r="O5" i="3"/>
  <c r="N8" i="3"/>
  <c r="N4" i="3"/>
  <c r="M3" i="3"/>
  <c r="J2" i="3"/>
  <c r="I4" i="3"/>
  <c r="H10" i="3"/>
  <c r="G5" i="3"/>
  <c r="F4" i="3"/>
  <c r="J4" i="3"/>
  <c r="C10" i="3"/>
  <c r="M8" i="3"/>
  <c r="L2" i="3"/>
  <c r="H8" i="3"/>
  <c r="D2" i="3"/>
  <c r="C4" i="3"/>
  <c r="O9" i="3"/>
  <c r="N10" i="3"/>
  <c r="L8" i="3"/>
  <c r="J5" i="3"/>
  <c r="H2" i="3"/>
  <c r="E9" i="3"/>
  <c r="D8" i="3"/>
  <c r="D4" i="3"/>
  <c r="B5" i="3"/>
  <c r="N6" i="3"/>
  <c r="O6" i="3"/>
  <c r="O3" i="3"/>
  <c r="L10" i="3"/>
  <c r="K9" i="3"/>
  <c r="H4" i="3"/>
  <c r="G10" i="3"/>
  <c r="E3" i="3"/>
  <c r="C9" i="3"/>
  <c r="J10" i="3"/>
  <c r="H9" i="3"/>
  <c r="H5" i="3"/>
  <c r="L6" i="3"/>
  <c r="G6" i="3"/>
  <c r="K3" i="3"/>
  <c r="M6" i="3"/>
  <c r="AI79" i="3"/>
  <c r="C5" i="3"/>
  <c r="AC23" i="3"/>
  <c r="C2" i="3"/>
  <c r="B4" i="3"/>
  <c r="I9" i="3"/>
  <c r="AI23" i="3"/>
  <c r="AI73" i="3" s="1"/>
  <c r="I2" i="3"/>
  <c r="F5" i="3"/>
  <c r="E8" i="3"/>
  <c r="E4" i="3"/>
  <c r="D10" i="3"/>
  <c r="D6" i="3"/>
  <c r="AD23" i="3"/>
  <c r="AD73" i="3" s="1"/>
  <c r="D3" i="3"/>
  <c r="I5" i="3"/>
  <c r="C8" i="3"/>
  <c r="C3" i="3"/>
  <c r="B10" i="3"/>
  <c r="B6" i="3"/>
  <c r="AB23" i="3"/>
  <c r="B2" i="3"/>
  <c r="I10" i="3"/>
  <c r="I8" i="3"/>
  <c r="I3" i="3"/>
  <c r="F7" i="3"/>
  <c r="E10" i="3"/>
  <c r="E6" i="3"/>
  <c r="D9" i="3"/>
  <c r="L7" i="3"/>
  <c r="K10" i="3"/>
  <c r="J9" i="3"/>
  <c r="F10" i="3"/>
  <c r="D7" i="3"/>
  <c r="C6" i="3"/>
  <c r="B9" i="3"/>
  <c r="L5" i="3"/>
  <c r="K4" i="3"/>
  <c r="J6" i="3"/>
  <c r="J3" i="3"/>
  <c r="AJ23" i="3"/>
  <c r="D5" i="3"/>
  <c r="B3" i="3"/>
  <c r="O2" i="3"/>
  <c r="N9" i="3"/>
  <c r="M10" i="3"/>
  <c r="L9" i="3"/>
  <c r="K8" i="3"/>
  <c r="H7" i="3"/>
  <c r="AH23" i="3"/>
  <c r="H3" i="3"/>
  <c r="G2" i="3"/>
  <c r="L4" i="3"/>
  <c r="O4" i="3"/>
  <c r="N3" i="3"/>
  <c r="AM23" i="3"/>
  <c r="M2" i="3"/>
  <c r="N5" i="3"/>
  <c r="M4" i="3"/>
  <c r="L3" i="3"/>
  <c r="AL23" i="3"/>
  <c r="AL73" i="3" s="1"/>
  <c r="AK23" i="3"/>
  <c r="AK73" i="3" s="1"/>
  <c r="K2" i="3"/>
  <c r="G4" i="3"/>
  <c r="F3" i="3"/>
  <c r="E2" i="3"/>
  <c r="AO23" i="3"/>
  <c r="AO73" i="3" s="1"/>
  <c r="I6" i="3"/>
  <c r="G8" i="3"/>
  <c r="G3" i="3"/>
  <c r="AF23" i="3"/>
  <c r="AF73" i="3" s="1"/>
  <c r="F9" i="3"/>
  <c r="O8" i="3"/>
  <c r="AN23" i="3"/>
  <c r="G9" i="3"/>
  <c r="AG23" i="3"/>
  <c r="AG73" i="3" s="1"/>
  <c r="AE23" i="3"/>
  <c r="AE73" i="3" s="1"/>
  <c r="AH88" i="3" l="1"/>
  <c r="AG88" i="3"/>
  <c r="AE88" i="3"/>
  <c r="AI88" i="3"/>
  <c r="AB88" i="3"/>
  <c r="AF88" i="3"/>
  <c r="Q2" i="3"/>
  <c r="Q27" i="3" s="1"/>
  <c r="R2" i="3"/>
  <c r="R27" i="3" s="1"/>
  <c r="P2" i="3"/>
  <c r="P27" i="3" s="1"/>
  <c r="P9" i="3"/>
  <c r="P34" i="3" s="1"/>
  <c r="Q9" i="3"/>
  <c r="Q34" i="3" s="1"/>
  <c r="R9" i="3"/>
  <c r="R34" i="3" s="1"/>
  <c r="D27" i="3"/>
  <c r="X8" i="3"/>
  <c r="X33" i="3" s="1"/>
  <c r="W8" i="3"/>
  <c r="W33" i="3" s="1"/>
  <c r="Y8" i="3"/>
  <c r="Y33" i="3" s="1"/>
  <c r="X9" i="3"/>
  <c r="X34" i="3" s="1"/>
  <c r="Y9" i="3"/>
  <c r="Y34" i="3" s="1"/>
  <c r="W9" i="3"/>
  <c r="W34" i="3" s="1"/>
  <c r="X6" i="3"/>
  <c r="X31" i="3" s="1"/>
  <c r="W6" i="3"/>
  <c r="W31" i="3" s="1"/>
  <c r="Y6" i="3"/>
  <c r="Y31" i="3" s="1"/>
  <c r="P6" i="3"/>
  <c r="P31" i="3" s="1"/>
  <c r="R6" i="3"/>
  <c r="R31" i="3" s="1"/>
  <c r="Q6" i="3"/>
  <c r="Q31" i="3" s="1"/>
  <c r="P7" i="3"/>
  <c r="F56" i="3" s="1"/>
  <c r="Q7" i="3"/>
  <c r="Q32" i="3" s="1"/>
  <c r="R7" i="3"/>
  <c r="R32" i="3" s="1"/>
  <c r="P10" i="3"/>
  <c r="P35" i="3" s="1"/>
  <c r="Q10" i="3"/>
  <c r="Q35" i="3" s="1"/>
  <c r="R10" i="3"/>
  <c r="R35" i="3" s="1"/>
  <c r="Y2" i="3"/>
  <c r="Y27" i="3" s="1"/>
  <c r="W2" i="3"/>
  <c r="K39" i="3" s="1"/>
  <c r="X2" i="3"/>
  <c r="X27" i="3" s="1"/>
  <c r="H27" i="3"/>
  <c r="L27" i="3"/>
  <c r="J27" i="3"/>
  <c r="P3" i="3"/>
  <c r="P28" i="3" s="1"/>
  <c r="Q3" i="3"/>
  <c r="Q28" i="3" s="1"/>
  <c r="R3" i="3"/>
  <c r="R28" i="3" s="1"/>
  <c r="P4" i="3"/>
  <c r="P29" i="3" s="1"/>
  <c r="R4" i="3"/>
  <c r="R29" i="3" s="1"/>
  <c r="Q4" i="3"/>
  <c r="Q29" i="3" s="1"/>
  <c r="X3" i="3"/>
  <c r="X28" i="3" s="1"/>
  <c r="Y3" i="3"/>
  <c r="Y28" i="3" s="1"/>
  <c r="W3" i="3"/>
  <c r="W28" i="3" s="1"/>
  <c r="N27" i="3"/>
  <c r="AD88" i="3"/>
  <c r="AC88" i="3"/>
  <c r="X5" i="3"/>
  <c r="X30" i="3" s="1"/>
  <c r="Y5" i="3"/>
  <c r="Y30" i="3" s="1"/>
  <c r="W5" i="3"/>
  <c r="W30" i="3" s="1"/>
  <c r="X10" i="3"/>
  <c r="X35" i="3" s="1"/>
  <c r="Y10" i="3"/>
  <c r="Y35" i="3" s="1"/>
  <c r="W10" i="3"/>
  <c r="W35" i="3" s="1"/>
  <c r="P8" i="3"/>
  <c r="P33" i="3" s="1"/>
  <c r="R8" i="3"/>
  <c r="R33" i="3" s="1"/>
  <c r="Q8" i="3"/>
  <c r="Q33" i="3" s="1"/>
  <c r="P5" i="3"/>
  <c r="P30" i="3" s="1"/>
  <c r="Q5" i="3"/>
  <c r="Q30" i="3" s="1"/>
  <c r="R5" i="3"/>
  <c r="R30" i="3" s="1"/>
  <c r="F27" i="3"/>
  <c r="F51" i="3"/>
  <c r="X4" i="3"/>
  <c r="X29" i="3" s="1"/>
  <c r="W4" i="3"/>
  <c r="W29" i="3" s="1"/>
  <c r="Y4" i="3"/>
  <c r="Y29" i="3" s="1"/>
  <c r="X7" i="3"/>
  <c r="X32" i="3" s="1"/>
  <c r="Y7" i="3"/>
  <c r="Y32" i="3" s="1"/>
  <c r="W7" i="3"/>
  <c r="W32" i="3" s="1"/>
  <c r="K28" i="3"/>
  <c r="G30" i="3"/>
  <c r="G31" i="3"/>
  <c r="H29" i="3"/>
  <c r="D33" i="3"/>
  <c r="H35" i="3"/>
  <c r="M32" i="3"/>
  <c r="K30" i="3"/>
  <c r="F33" i="3"/>
  <c r="L31" i="3"/>
  <c r="K34" i="3"/>
  <c r="E34" i="3"/>
  <c r="H33" i="3"/>
  <c r="I29" i="3"/>
  <c r="B32" i="3"/>
  <c r="M34" i="3"/>
  <c r="H31" i="3"/>
  <c r="H30" i="3"/>
  <c r="L35" i="3"/>
  <c r="J32" i="3"/>
  <c r="O35" i="3"/>
  <c r="K32" i="3"/>
  <c r="O28" i="3"/>
  <c r="J30" i="3"/>
  <c r="M28" i="3"/>
  <c r="E30" i="3"/>
  <c r="H34" i="3"/>
  <c r="M33" i="3"/>
  <c r="J35" i="3"/>
  <c r="O31" i="3"/>
  <c r="L33" i="3"/>
  <c r="C35" i="3"/>
  <c r="N29" i="3"/>
  <c r="O32" i="3"/>
  <c r="I32" i="3"/>
  <c r="G32" i="3"/>
  <c r="C34" i="3"/>
  <c r="N31" i="3"/>
  <c r="N35" i="3"/>
  <c r="J29" i="3"/>
  <c r="N33" i="3"/>
  <c r="B33" i="3"/>
  <c r="K31" i="3"/>
  <c r="M31" i="3"/>
  <c r="E28" i="3"/>
  <c r="B30" i="3"/>
  <c r="O34" i="3"/>
  <c r="F29" i="3"/>
  <c r="O30" i="3"/>
  <c r="M30" i="3"/>
  <c r="G35" i="3"/>
  <c r="D29" i="3"/>
  <c r="C29" i="3"/>
  <c r="E32" i="3"/>
  <c r="J33" i="3"/>
  <c r="C32" i="3"/>
  <c r="AJ76" i="3"/>
  <c r="AS2" i="3"/>
  <c r="AS52" i="3" s="1"/>
  <c r="AB76" i="3"/>
  <c r="AS14" i="3"/>
  <c r="AS64" i="3" s="1"/>
  <c r="AP64" i="3"/>
  <c r="AW9" i="3"/>
  <c r="AW59" i="3" s="1"/>
  <c r="AT59" i="3"/>
  <c r="AW18" i="3"/>
  <c r="AW68" i="3" s="1"/>
  <c r="AT68" i="3"/>
  <c r="AS9" i="3"/>
  <c r="AS59" i="3" s="1"/>
  <c r="AP59" i="3"/>
  <c r="AW4" i="3"/>
  <c r="AW54" i="3" s="1"/>
  <c r="AT54" i="3"/>
  <c r="AW20" i="3"/>
  <c r="AW70" i="3" s="1"/>
  <c r="AT70" i="3"/>
  <c r="AW2" i="3"/>
  <c r="AW52" i="3" s="1"/>
  <c r="AS16" i="3"/>
  <c r="AS66" i="3" s="1"/>
  <c r="AP66" i="3"/>
  <c r="AW11" i="3"/>
  <c r="AW61" i="3" s="1"/>
  <c r="AT61" i="3"/>
  <c r="AT23" i="3"/>
  <c r="AU23" i="3"/>
  <c r="AU73" i="3" s="1"/>
  <c r="AV23" i="3"/>
  <c r="AV73" i="3" s="1"/>
  <c r="AS11" i="3"/>
  <c r="AS61" i="3" s="1"/>
  <c r="AP61" i="3"/>
  <c r="AW6" i="3"/>
  <c r="AW56" i="3" s="1"/>
  <c r="AT56" i="3"/>
  <c r="AW22" i="3"/>
  <c r="AW72" i="3" s="1"/>
  <c r="AT72" i="3"/>
  <c r="AS13" i="3"/>
  <c r="AS63" i="3" s="1"/>
  <c r="AP63" i="3"/>
  <c r="AW8" i="3"/>
  <c r="AW58" i="3" s="1"/>
  <c r="AT58" i="3"/>
  <c r="AS15" i="3"/>
  <c r="AS65" i="3" s="1"/>
  <c r="AP65" i="3"/>
  <c r="AS10" i="3"/>
  <c r="AS60" i="3" s="1"/>
  <c r="AP60" i="3"/>
  <c r="AW5" i="3"/>
  <c r="AW55" i="3" s="1"/>
  <c r="AT55" i="3"/>
  <c r="AW21" i="3"/>
  <c r="AW71" i="3" s="1"/>
  <c r="AT71" i="3"/>
  <c r="AS12" i="3"/>
  <c r="AS62" i="3" s="1"/>
  <c r="AP62" i="3"/>
  <c r="AW7" i="3"/>
  <c r="AW57" i="3" s="1"/>
  <c r="AT57" i="3"/>
  <c r="AS6" i="3"/>
  <c r="AS56" i="3" s="1"/>
  <c r="AP56" i="3"/>
  <c r="AS22" i="3"/>
  <c r="AS72" i="3" s="1"/>
  <c r="AP72" i="3"/>
  <c r="AW17" i="3"/>
  <c r="AW67" i="3" s="1"/>
  <c r="AT67" i="3"/>
  <c r="AW10" i="3"/>
  <c r="AW60" i="3" s="1"/>
  <c r="AT60" i="3"/>
  <c r="AS17" i="3"/>
  <c r="AS67" i="3" s="1"/>
  <c r="AP67" i="3"/>
  <c r="AW12" i="3"/>
  <c r="AW62" i="3" s="1"/>
  <c r="AT62" i="3"/>
  <c r="AG83" i="3"/>
  <c r="AS8" i="3"/>
  <c r="AS58" i="3" s="1"/>
  <c r="AP58" i="3"/>
  <c r="AW3" i="3"/>
  <c r="AW53" i="3" s="1"/>
  <c r="AT53" i="3"/>
  <c r="AW19" i="3"/>
  <c r="AW69" i="3" s="1"/>
  <c r="AT69" i="3"/>
  <c r="AS3" i="3"/>
  <c r="AS53" i="3" s="1"/>
  <c r="AP53" i="3"/>
  <c r="AS5" i="3"/>
  <c r="AS55" i="3" s="1"/>
  <c r="AP55" i="3"/>
  <c r="AB73" i="3"/>
  <c r="AR23" i="3"/>
  <c r="AR73" i="3" s="1"/>
  <c r="AP23" i="3"/>
  <c r="AQ23" i="3"/>
  <c r="AQ73" i="3" s="1"/>
  <c r="AW13" i="3"/>
  <c r="AW63" i="3" s="1"/>
  <c r="AT63" i="3"/>
  <c r="AS19" i="3"/>
  <c r="AS69" i="3" s="1"/>
  <c r="AP69" i="3"/>
  <c r="AW14" i="3"/>
  <c r="AW64" i="3" s="1"/>
  <c r="AT64" i="3"/>
  <c r="AW15" i="3"/>
  <c r="AW65" i="3" s="1"/>
  <c r="AT65" i="3"/>
  <c r="AI96" i="3"/>
  <c r="AS21" i="3"/>
  <c r="AS71" i="3" s="1"/>
  <c r="AP71" i="3"/>
  <c r="AW16" i="3"/>
  <c r="AW66" i="3" s="1"/>
  <c r="AT66" i="3"/>
  <c r="AS7" i="3"/>
  <c r="AS57" i="3" s="1"/>
  <c r="AP57" i="3"/>
  <c r="AS18" i="3"/>
  <c r="AS68" i="3" s="1"/>
  <c r="AP68" i="3"/>
  <c r="AS4" i="3"/>
  <c r="AS54" i="3" s="1"/>
  <c r="AP54" i="3"/>
  <c r="AS20" i="3"/>
  <c r="AS70" i="3" s="1"/>
  <c r="AP70" i="3"/>
  <c r="AM34" i="3"/>
  <c r="AM73" i="3"/>
  <c r="AN33" i="3"/>
  <c r="AN73" i="3"/>
  <c r="AH43" i="3"/>
  <c r="AH73" i="3"/>
  <c r="AC29" i="3"/>
  <c r="AC73" i="3"/>
  <c r="AJ45" i="3"/>
  <c r="AJ73" i="3"/>
  <c r="AJ77" i="3"/>
  <c r="AJ87" i="3"/>
  <c r="AO87" i="3"/>
  <c r="AO88" i="3"/>
  <c r="AM87" i="3"/>
  <c r="AM31" i="3"/>
  <c r="AE78" i="3"/>
  <c r="AB95" i="3"/>
  <c r="AB85" i="3"/>
  <c r="AH90" i="3"/>
  <c r="AM85" i="3"/>
  <c r="AM79" i="3"/>
  <c r="AC77" i="3"/>
  <c r="AC78" i="3"/>
  <c r="AC95" i="3"/>
  <c r="AK90" i="3"/>
  <c r="AL77" i="3"/>
  <c r="AM82" i="3"/>
  <c r="AH77" i="3"/>
  <c r="AF96" i="3"/>
  <c r="AN82" i="3"/>
  <c r="AM88" i="3"/>
  <c r="AG90" i="3"/>
  <c r="AH95" i="3"/>
  <c r="AO78" i="3"/>
  <c r="AD95" i="3"/>
  <c r="AN77" i="3"/>
  <c r="AK77" i="3"/>
  <c r="AK78" i="3"/>
  <c r="AK79" i="3"/>
  <c r="AL81" i="3"/>
  <c r="AM47" i="3"/>
  <c r="AB77" i="3"/>
  <c r="AG85" i="3"/>
  <c r="AE96" i="3"/>
  <c r="AE81" i="3"/>
  <c r="AF85" i="3"/>
  <c r="AO96" i="3"/>
  <c r="AL88" i="3"/>
  <c r="AO82" i="3"/>
  <c r="AL82" i="3"/>
  <c r="AB94" i="3"/>
  <c r="AE89" i="3"/>
  <c r="AO90" i="3"/>
  <c r="AF89" i="3"/>
  <c r="AC82" i="3"/>
  <c r="AG79" i="3"/>
  <c r="AB81" i="3"/>
  <c r="AG96" i="3"/>
  <c r="AO81" i="3"/>
  <c r="AC79" i="3"/>
  <c r="AN96" i="3"/>
  <c r="AG77" i="3"/>
  <c r="AD85" i="3"/>
  <c r="AN91" i="3"/>
  <c r="AH82" i="3"/>
  <c r="AB89" i="3"/>
  <c r="AI78" i="3"/>
  <c r="AN85" i="3"/>
  <c r="AF94" i="3"/>
  <c r="AO89" i="3"/>
  <c r="AJ91" i="3"/>
  <c r="AI81" i="3"/>
  <c r="AM86" i="3"/>
  <c r="AJ89" i="3"/>
  <c r="AN90" i="3"/>
  <c r="AD82" i="3"/>
  <c r="AO93" i="3"/>
  <c r="AI89" i="3"/>
  <c r="AG86" i="3"/>
  <c r="AI93" i="3"/>
  <c r="AD89" i="3"/>
  <c r="AC35" i="3"/>
  <c r="AC41" i="3"/>
  <c r="AN89" i="3"/>
  <c r="AH96" i="3"/>
  <c r="AC91" i="3"/>
  <c r="AL94" i="3"/>
  <c r="AE82" i="3"/>
  <c r="AK85" i="3"/>
  <c r="AF79" i="3"/>
  <c r="AL89" i="3"/>
  <c r="AE85" i="3"/>
  <c r="AC96" i="3"/>
  <c r="AI90" i="3"/>
  <c r="AJ78" i="3"/>
  <c r="AB79" i="3"/>
  <c r="AD78" i="3"/>
  <c r="AL95" i="3"/>
  <c r="AB90" i="3"/>
  <c r="AF87" i="3"/>
  <c r="AN79" i="3"/>
  <c r="AK95" i="3"/>
  <c r="AK89" i="3"/>
  <c r="AH78" i="3"/>
  <c r="AJ93" i="3"/>
  <c r="AK37" i="3"/>
  <c r="AI76" i="3"/>
  <c r="AC84" i="3"/>
  <c r="AI80" i="3"/>
  <c r="AE86" i="3"/>
  <c r="AI84" i="3"/>
  <c r="AM81" i="3"/>
  <c r="AC92" i="3"/>
  <c r="AK92" i="3"/>
  <c r="AE91" i="3"/>
  <c r="AM91" i="3"/>
  <c r="AG41" i="3"/>
  <c r="AI40" i="3"/>
  <c r="AC80" i="3"/>
  <c r="AF81" i="3"/>
  <c r="AH87" i="3"/>
  <c r="AJ85" i="3"/>
  <c r="AO84" i="3"/>
  <c r="AD76" i="3"/>
  <c r="AF90" i="3"/>
  <c r="AI91" i="3"/>
  <c r="AL92" i="3"/>
  <c r="AO85" i="3"/>
  <c r="AD77" i="3"/>
  <c r="AG78" i="3"/>
  <c r="AJ79" i="3"/>
  <c r="AL93" i="3"/>
  <c r="AO94" i="3"/>
  <c r="AD94" i="3"/>
  <c r="AG95" i="3"/>
  <c r="AJ96" i="3"/>
  <c r="AN76" i="3"/>
  <c r="AN94" i="3"/>
  <c r="AD87" i="3"/>
  <c r="AG80" i="3"/>
  <c r="AJ81" i="3"/>
  <c r="AL87" i="3"/>
  <c r="AO80" i="3"/>
  <c r="AC93" i="3"/>
  <c r="AF86" i="3"/>
  <c r="AI87" i="3"/>
  <c r="AK93" i="3"/>
  <c r="AN86" i="3"/>
  <c r="AD81" i="3"/>
  <c r="AG82" i="3"/>
  <c r="AJ83" i="3"/>
  <c r="AM84" i="3"/>
  <c r="AB84" i="3"/>
  <c r="AE77" i="3"/>
  <c r="AG91" i="3"/>
  <c r="AJ84" i="3"/>
  <c r="AM77" i="3"/>
  <c r="AD30" i="3"/>
  <c r="AK83" i="3"/>
  <c r="AM92" i="3"/>
  <c r="AB92" i="3"/>
  <c r="AD84" i="3"/>
  <c r="AD80" i="3"/>
  <c r="AK80" i="3"/>
  <c r="AI95" i="3"/>
  <c r="AH86" i="3"/>
  <c r="AM80" i="3"/>
  <c r="AL80" i="3"/>
  <c r="AJ92" i="3"/>
  <c r="AM94" i="3"/>
  <c r="AD92" i="3"/>
  <c r="AG94" i="3"/>
  <c r="AK91" i="3"/>
  <c r="AG81" i="3"/>
  <c r="AE76" i="3"/>
  <c r="AE93" i="3"/>
  <c r="AM93" i="3"/>
  <c r="AD83" i="3"/>
  <c r="AG76" i="3"/>
  <c r="AI82" i="3"/>
  <c r="AK88" i="3"/>
  <c r="AN81" i="3"/>
  <c r="AB78" i="3"/>
  <c r="AE79" i="3"/>
  <c r="AG93" i="3"/>
  <c r="AJ94" i="3"/>
  <c r="AB87" i="3"/>
  <c r="AE80" i="3"/>
  <c r="AH81" i="3"/>
  <c r="AJ95" i="3"/>
  <c r="AM96" i="3"/>
  <c r="AB96" i="3"/>
  <c r="AF76" i="3"/>
  <c r="AI77" i="3"/>
  <c r="AL78" i="3"/>
  <c r="AN92" i="3"/>
  <c r="AE90" i="3"/>
  <c r="AH83" i="3"/>
  <c r="AK76" i="3"/>
  <c r="AM90" i="3"/>
  <c r="AD96" i="3"/>
  <c r="AG89" i="3"/>
  <c r="AJ82" i="3"/>
  <c r="AL96" i="3"/>
  <c r="AB83" i="3"/>
  <c r="AE84" i="3"/>
  <c r="AH85" i="3"/>
  <c r="AK86" i="3"/>
  <c r="AN87" i="3"/>
  <c r="AC87" i="3"/>
  <c r="AF80" i="3"/>
  <c r="AK87" i="3"/>
  <c r="AN80" i="3"/>
  <c r="AF46" i="3"/>
  <c r="AB80" i="3"/>
  <c r="AN31" i="3"/>
  <c r="AO92" i="3"/>
  <c r="AJ86" i="3"/>
  <c r="AD93" i="3"/>
  <c r="AN84" i="3"/>
  <c r="AE39" i="3"/>
  <c r="AM44" i="3"/>
  <c r="AH29" i="3"/>
  <c r="AJ46" i="3"/>
  <c r="AC32" i="3"/>
  <c r="AD91" i="3"/>
  <c r="AG84" i="3"/>
  <c r="AK96" i="3"/>
  <c r="AB86" i="3"/>
  <c r="AE87" i="3"/>
  <c r="AH80" i="3"/>
  <c r="AK81" i="3"/>
  <c r="AM95" i="3"/>
  <c r="AH89" i="3"/>
  <c r="AK82" i="3"/>
  <c r="AN83" i="3"/>
  <c r="AC83" i="3"/>
  <c r="AF84" i="3"/>
  <c r="AI85" i="3"/>
  <c r="AL86" i="3"/>
  <c r="AO79" i="3"/>
  <c r="AC76" i="3"/>
  <c r="AF77" i="3"/>
  <c r="AH91" i="3"/>
  <c r="AK84" i="3"/>
  <c r="AB82" i="3"/>
  <c r="AE83" i="3"/>
  <c r="AH76" i="3"/>
  <c r="AJ90" i="3"/>
  <c r="AM83" i="3"/>
  <c r="AB91" i="3"/>
  <c r="AE92" i="3"/>
  <c r="AH93" i="3"/>
  <c r="AK94" i="3"/>
  <c r="AN95" i="3"/>
  <c r="AH94" i="3"/>
  <c r="AN88" i="3"/>
  <c r="AH84" i="3"/>
  <c r="AF92" i="3"/>
  <c r="AB33" i="3"/>
  <c r="AL76" i="3"/>
  <c r="AL83" i="3"/>
  <c r="AG92" i="3"/>
  <c r="AL91" i="3"/>
  <c r="AE95" i="3"/>
  <c r="AF83" i="3"/>
  <c r="AI86" i="3"/>
  <c r="AH92" i="3"/>
  <c r="AC86" i="3"/>
  <c r="AO83" i="3"/>
  <c r="AF37" i="3"/>
  <c r="AO39" i="3"/>
  <c r="AB93" i="3"/>
  <c r="AE94" i="3"/>
  <c r="AH79" i="3"/>
  <c r="AM78" i="3"/>
  <c r="AO76" i="3"/>
  <c r="AC89" i="3"/>
  <c r="AI83" i="3"/>
  <c r="AC90" i="3"/>
  <c r="AF91" i="3"/>
  <c r="AL85" i="3"/>
  <c r="AO86" i="3"/>
  <c r="AO95" i="3"/>
  <c r="AD79" i="3"/>
  <c r="AF93" i="3"/>
  <c r="AI94" i="3"/>
  <c r="AL79" i="3"/>
  <c r="AC85" i="3"/>
  <c r="AF78" i="3"/>
  <c r="AM76" i="3"/>
  <c r="AD90" i="3"/>
  <c r="AO40" i="3"/>
  <c r="AI30" i="3"/>
  <c r="AI34" i="3"/>
  <c r="AH34" i="3"/>
  <c r="AG45" i="3"/>
  <c r="AI32" i="3"/>
  <c r="AI36" i="3"/>
  <c r="AI46" i="3"/>
  <c r="AI37" i="3"/>
  <c r="AM45" i="3"/>
  <c r="AB46" i="3"/>
  <c r="AD42" i="3"/>
  <c r="AI38" i="3"/>
  <c r="AI41" i="3"/>
  <c r="AB48" i="3"/>
  <c r="AI42" i="3"/>
  <c r="AD43" i="3"/>
  <c r="AM38" i="3"/>
  <c r="AD47" i="3"/>
  <c r="AO32" i="3"/>
  <c r="AC44" i="3"/>
  <c r="AF33" i="3"/>
  <c r="AF45" i="3"/>
  <c r="AO48" i="3"/>
  <c r="AO44" i="3"/>
  <c r="AC40" i="3"/>
  <c r="AF41" i="3"/>
  <c r="AK43" i="3"/>
  <c r="AG44" i="3"/>
  <c r="AM29" i="3"/>
  <c r="AC28" i="3"/>
  <c r="AC36" i="3"/>
  <c r="AF42" i="3"/>
  <c r="AO37" i="3"/>
  <c r="AN41" i="3"/>
  <c r="AE44" i="3"/>
  <c r="AM33" i="3"/>
  <c r="AN30" i="3"/>
  <c r="AD35" i="3"/>
  <c r="AD39" i="3"/>
  <c r="AC48" i="3"/>
  <c r="AN35" i="3"/>
  <c r="AE48" i="3"/>
  <c r="AM32" i="3"/>
  <c r="AE40" i="3"/>
  <c r="AM48" i="3"/>
  <c r="AC37" i="3"/>
  <c r="AE42" i="3"/>
  <c r="AI28" i="3"/>
  <c r="AI48" i="3"/>
  <c r="AN46" i="3"/>
  <c r="AJ41" i="3"/>
  <c r="AC33" i="3"/>
  <c r="AN39" i="3"/>
  <c r="AM30" i="3"/>
  <c r="AC45" i="3"/>
  <c r="AN45" i="3"/>
  <c r="AM42" i="3"/>
  <c r="AL44" i="3"/>
  <c r="AL28" i="3"/>
  <c r="AL40" i="3"/>
  <c r="AL41" i="3"/>
  <c r="AL48" i="3"/>
  <c r="AL36" i="3"/>
  <c r="AL32" i="3"/>
  <c r="AL34" i="3"/>
  <c r="AL29" i="3"/>
  <c r="AL37" i="3"/>
  <c r="AL33" i="3"/>
  <c r="AL24" i="3"/>
  <c r="D32" i="3"/>
  <c r="AE24" i="3"/>
  <c r="AE43" i="3"/>
  <c r="AE47" i="3"/>
  <c r="AE35" i="3"/>
  <c r="AE31" i="3"/>
  <c r="AE36" i="3"/>
  <c r="AE32" i="3"/>
  <c r="AE28" i="3"/>
  <c r="AJ37" i="3"/>
  <c r="AN36" i="3"/>
  <c r="AN28" i="3"/>
  <c r="AN48" i="3"/>
  <c r="AN32" i="3"/>
  <c r="AN29" i="3"/>
  <c r="AN24" i="3"/>
  <c r="AN44" i="3"/>
  <c r="AN40" i="3"/>
  <c r="AN42" i="3"/>
  <c r="AN38" i="3"/>
  <c r="AN43" i="3"/>
  <c r="AF44" i="3"/>
  <c r="AF28" i="3"/>
  <c r="AF48" i="3"/>
  <c r="AF32" i="3"/>
  <c r="AF38" i="3"/>
  <c r="AF29" i="3"/>
  <c r="AF34" i="3"/>
  <c r="AF36" i="3"/>
  <c r="AF24" i="3"/>
  <c r="AF40" i="3"/>
  <c r="I31" i="3"/>
  <c r="F28" i="3"/>
  <c r="L11" i="3"/>
  <c r="L28" i="3"/>
  <c r="N28" i="3"/>
  <c r="AK32" i="3"/>
  <c r="M35" i="3"/>
  <c r="AE38" i="3"/>
  <c r="F11" i="3"/>
  <c r="AJ38" i="3"/>
  <c r="L30" i="3"/>
  <c r="C31" i="3"/>
  <c r="AK29" i="3"/>
  <c r="L32" i="3"/>
  <c r="AE29" i="3"/>
  <c r="AF39" i="3"/>
  <c r="I33" i="3"/>
  <c r="B27" i="3"/>
  <c r="B11" i="3"/>
  <c r="AB37" i="3"/>
  <c r="I30" i="3"/>
  <c r="D31" i="3"/>
  <c r="E33" i="3"/>
  <c r="AI39" i="3"/>
  <c r="AI31" i="3"/>
  <c r="AI33" i="3"/>
  <c r="AI24" i="3"/>
  <c r="AI47" i="3"/>
  <c r="AI43" i="3"/>
  <c r="AI29" i="3"/>
  <c r="AI45" i="3"/>
  <c r="B29" i="3"/>
  <c r="C27" i="3"/>
  <c r="C11" i="3"/>
  <c r="G28" i="3"/>
  <c r="AJ39" i="3"/>
  <c r="AL30" i="3"/>
  <c r="AL38" i="3"/>
  <c r="AH48" i="3"/>
  <c r="AH32" i="3"/>
  <c r="AH28" i="3"/>
  <c r="AH30" i="3"/>
  <c r="AH37" i="3"/>
  <c r="AH24" i="3"/>
  <c r="AH36" i="3"/>
  <c r="AH42" i="3"/>
  <c r="AH45" i="3"/>
  <c r="AH40" i="3"/>
  <c r="AH44" i="3"/>
  <c r="AH46" i="3"/>
  <c r="AH41" i="3"/>
  <c r="K33" i="3"/>
  <c r="AB38" i="3"/>
  <c r="AE46" i="3"/>
  <c r="AL35" i="3"/>
  <c r="F35" i="3"/>
  <c r="AL39" i="3"/>
  <c r="F32" i="3"/>
  <c r="AE41" i="3"/>
  <c r="AN37" i="3"/>
  <c r="O33" i="3"/>
  <c r="AD37" i="3"/>
  <c r="AG32" i="3"/>
  <c r="AG33" i="3"/>
  <c r="K11" i="3"/>
  <c r="K27" i="3"/>
  <c r="AH38" i="3"/>
  <c r="AO33" i="3"/>
  <c r="AH31" i="3"/>
  <c r="AK40" i="3"/>
  <c r="AN47" i="3"/>
  <c r="AN34" i="3"/>
  <c r="D30" i="3"/>
  <c r="AI35" i="3"/>
  <c r="AL43" i="3"/>
  <c r="AB42" i="3"/>
  <c r="AE34" i="3"/>
  <c r="AL47" i="3"/>
  <c r="AD34" i="3"/>
  <c r="AE37" i="3"/>
  <c r="AF47" i="3"/>
  <c r="AB29" i="3"/>
  <c r="B35" i="3"/>
  <c r="AD38" i="3"/>
  <c r="AF35" i="3"/>
  <c r="AI44" i="3"/>
  <c r="AC24" i="3"/>
  <c r="AC34" i="3"/>
  <c r="AC39" i="3"/>
  <c r="AC42" i="3"/>
  <c r="AC38" i="3"/>
  <c r="AC43" i="3"/>
  <c r="AC31" i="3"/>
  <c r="AC30" i="3"/>
  <c r="AC47" i="3"/>
  <c r="AC46" i="3"/>
  <c r="AK24" i="3"/>
  <c r="AK42" i="3"/>
  <c r="AK38" i="3"/>
  <c r="AK47" i="3"/>
  <c r="AK39" i="3"/>
  <c r="AK46" i="3"/>
  <c r="AK35" i="3"/>
  <c r="AK31" i="3"/>
  <c r="AK34" i="3"/>
  <c r="AK30" i="3"/>
  <c r="AK28" i="3"/>
  <c r="H32" i="3"/>
  <c r="N34" i="3"/>
  <c r="AJ24" i="3"/>
  <c r="AJ28" i="3"/>
  <c r="AJ40" i="3"/>
  <c r="AJ36" i="3"/>
  <c r="AJ29" i="3"/>
  <c r="AJ35" i="3"/>
  <c r="AJ44" i="3"/>
  <c r="AJ32" i="3"/>
  <c r="AJ31" i="3"/>
  <c r="AJ48" i="3"/>
  <c r="AJ47" i="3"/>
  <c r="B34" i="3"/>
  <c r="E31" i="3"/>
  <c r="AB31" i="3"/>
  <c r="AB47" i="3"/>
  <c r="AB35" i="3"/>
  <c r="AB24" i="3"/>
  <c r="AB40" i="3"/>
  <c r="AB36" i="3"/>
  <c r="AB39" i="3"/>
  <c r="AB43" i="3"/>
  <c r="AB44" i="3"/>
  <c r="D35" i="3"/>
  <c r="F30" i="3"/>
  <c r="I34" i="3"/>
  <c r="G33" i="3"/>
  <c r="G29" i="3"/>
  <c r="AL46" i="3"/>
  <c r="O29" i="3"/>
  <c r="AK33" i="3"/>
  <c r="AG24" i="3"/>
  <c r="AG46" i="3"/>
  <c r="AG30" i="3"/>
  <c r="AG35" i="3"/>
  <c r="AG34" i="3"/>
  <c r="AG43" i="3"/>
  <c r="AG28" i="3"/>
  <c r="AG39" i="3"/>
  <c r="AG38" i="3"/>
  <c r="AG37" i="3"/>
  <c r="AG42" i="3"/>
  <c r="AG40" i="3"/>
  <c r="M27" i="3"/>
  <c r="M11" i="3"/>
  <c r="AH39" i="3"/>
  <c r="K29" i="3"/>
  <c r="K35" i="3"/>
  <c r="AJ43" i="3"/>
  <c r="AB45" i="3"/>
  <c r="D28" i="3"/>
  <c r="D11" i="3"/>
  <c r="AD46" i="3"/>
  <c r="C30" i="3"/>
  <c r="AK48" i="3"/>
  <c r="I35" i="3"/>
  <c r="AO24" i="3"/>
  <c r="AO38" i="3"/>
  <c r="AO31" i="3"/>
  <c r="AO34" i="3"/>
  <c r="AO30" i="3"/>
  <c r="AO35" i="3"/>
  <c r="AO43" i="3"/>
  <c r="AO28" i="3"/>
  <c r="AO46" i="3"/>
  <c r="AO42" i="3"/>
  <c r="AO47" i="3"/>
  <c r="AO45" i="3"/>
  <c r="AK36" i="3"/>
  <c r="M29" i="3"/>
  <c r="L29" i="3"/>
  <c r="G11" i="3"/>
  <c r="G27" i="3"/>
  <c r="O11" i="3"/>
  <c r="O27" i="3"/>
  <c r="AJ30" i="3"/>
  <c r="N11" i="3"/>
  <c r="AG31" i="3"/>
  <c r="AJ34" i="3"/>
  <c r="E35" i="3"/>
  <c r="AF43" i="3"/>
  <c r="AJ33" i="3"/>
  <c r="AB28" i="3"/>
  <c r="AG36" i="3"/>
  <c r="F34" i="3"/>
  <c r="AF30" i="3"/>
  <c r="AG48" i="3"/>
  <c r="AO36" i="3"/>
  <c r="AH35" i="3"/>
  <c r="AK44" i="3"/>
  <c r="AM43" i="3"/>
  <c r="AM40" i="3"/>
  <c r="AM28" i="3"/>
  <c r="AM36" i="3"/>
  <c r="AM39" i="3"/>
  <c r="AM35" i="3"/>
  <c r="AM24" i="3"/>
  <c r="AM41" i="3"/>
  <c r="AG29" i="3"/>
  <c r="AH47" i="3"/>
  <c r="L34" i="3"/>
  <c r="AM37" i="3"/>
  <c r="AO29" i="3"/>
  <c r="AB30" i="3"/>
  <c r="AM46" i="3"/>
  <c r="AD31" i="3"/>
  <c r="AG47" i="3"/>
  <c r="AJ42" i="3"/>
  <c r="AK45" i="3"/>
  <c r="D34" i="3"/>
  <c r="AE45" i="3"/>
  <c r="I28" i="3"/>
  <c r="AE33" i="3"/>
  <c r="AH33" i="3"/>
  <c r="AB41" i="3"/>
  <c r="G34" i="3"/>
  <c r="N30" i="3"/>
  <c r="J11" i="3"/>
  <c r="J28" i="3"/>
  <c r="AK41" i="3"/>
  <c r="J34" i="3"/>
  <c r="C33" i="3"/>
  <c r="E29" i="3"/>
  <c r="I27" i="3"/>
  <c r="I11" i="3"/>
  <c r="AO41" i="3"/>
  <c r="AL42" i="3"/>
  <c r="B28" i="3"/>
  <c r="AB32" i="3"/>
  <c r="E11" i="3"/>
  <c r="E27" i="3"/>
  <c r="H28" i="3"/>
  <c r="H11" i="3"/>
  <c r="AL45" i="3"/>
  <c r="AE30" i="3"/>
  <c r="J31" i="3"/>
  <c r="AB34" i="3"/>
  <c r="AL31" i="3"/>
  <c r="AF31" i="3"/>
  <c r="B31" i="3"/>
  <c r="C28" i="3"/>
  <c r="AD36" i="3"/>
  <c r="AD28" i="3"/>
  <c r="AD41" i="3"/>
  <c r="AD44" i="3"/>
  <c r="AD29" i="3"/>
  <c r="AD40" i="3"/>
  <c r="AD45" i="3"/>
  <c r="AD33" i="3"/>
  <c r="AD24" i="3"/>
  <c r="AD32" i="3"/>
  <c r="AD48" i="3"/>
  <c r="AP25" i="3"/>
  <c r="K46" i="3" l="1"/>
  <c r="D56" i="3"/>
  <c r="M46" i="3"/>
  <c r="O56" i="3"/>
  <c r="S7" i="3"/>
  <c r="S32" i="3" s="1"/>
  <c r="E56" i="3"/>
  <c r="Z5" i="3"/>
  <c r="Z30" i="3" s="1"/>
  <c r="E46" i="3"/>
  <c r="M45" i="3"/>
  <c r="E39" i="3"/>
  <c r="K55" i="3"/>
  <c r="H56" i="3"/>
  <c r="H45" i="3"/>
  <c r="G56" i="3"/>
  <c r="C42" i="3"/>
  <c r="H55" i="3"/>
  <c r="I56" i="3"/>
  <c r="S6" i="3"/>
  <c r="S31" i="3" s="1"/>
  <c r="C53" i="3"/>
  <c r="K56" i="3"/>
  <c r="L56" i="3"/>
  <c r="J56" i="3"/>
  <c r="B56" i="3"/>
  <c r="B55" i="3"/>
  <c r="Z8" i="3"/>
  <c r="Z33" i="3" s="1"/>
  <c r="D53" i="3"/>
  <c r="K58" i="3"/>
  <c r="B53" i="3"/>
  <c r="M56" i="3"/>
  <c r="G54" i="3"/>
  <c r="N59" i="3"/>
  <c r="S4" i="3"/>
  <c r="S29" i="3" s="1"/>
  <c r="C56" i="3"/>
  <c r="N58" i="3"/>
  <c r="E45" i="3"/>
  <c r="K45" i="3"/>
  <c r="C47" i="3"/>
  <c r="L51" i="3"/>
  <c r="M58" i="3"/>
  <c r="D51" i="3"/>
  <c r="L58" i="3"/>
  <c r="H39" i="3"/>
  <c r="I58" i="3"/>
  <c r="I40" i="3"/>
  <c r="K47" i="3"/>
  <c r="S9" i="3"/>
  <c r="S34" i="3" s="1"/>
  <c r="M47" i="3"/>
  <c r="J58" i="3"/>
  <c r="Z2" i="3"/>
  <c r="Z27" i="3" s="1"/>
  <c r="I39" i="3"/>
  <c r="N51" i="3"/>
  <c r="G53" i="3"/>
  <c r="E47" i="3"/>
  <c r="G47" i="3"/>
  <c r="G42" i="3"/>
  <c r="G39" i="3"/>
  <c r="E40" i="3"/>
  <c r="N53" i="3"/>
  <c r="F59" i="3"/>
  <c r="E51" i="3"/>
  <c r="C39" i="3"/>
  <c r="E52" i="3"/>
  <c r="M40" i="3"/>
  <c r="C46" i="3"/>
  <c r="F45" i="3"/>
  <c r="K53" i="3"/>
  <c r="G45" i="3"/>
  <c r="F53" i="3"/>
  <c r="I42" i="3"/>
  <c r="O53" i="3"/>
  <c r="H46" i="3"/>
  <c r="F46" i="3"/>
  <c r="E59" i="3"/>
  <c r="F42" i="3"/>
  <c r="H51" i="3"/>
  <c r="M39" i="3"/>
  <c r="I47" i="3"/>
  <c r="H59" i="3"/>
  <c r="I45" i="3"/>
  <c r="S5" i="3"/>
  <c r="S30" i="3" s="1"/>
  <c r="N52" i="3"/>
  <c r="B59" i="3"/>
  <c r="G46" i="3"/>
  <c r="M42" i="3"/>
  <c r="G59" i="3"/>
  <c r="E42" i="3"/>
  <c r="L59" i="3"/>
  <c r="Z9" i="3"/>
  <c r="Z34" i="3" s="1"/>
  <c r="C45" i="3"/>
  <c r="I46" i="3"/>
  <c r="G51" i="3"/>
  <c r="B54" i="3"/>
  <c r="I51" i="3"/>
  <c r="F43" i="3"/>
  <c r="Z10" i="3"/>
  <c r="Z35" i="3" s="1"/>
  <c r="J59" i="3"/>
  <c r="E57" i="3"/>
  <c r="M52" i="3"/>
  <c r="E53" i="3"/>
  <c r="I52" i="3"/>
  <c r="F58" i="3"/>
  <c r="J53" i="3"/>
  <c r="O59" i="3"/>
  <c r="C51" i="3"/>
  <c r="F52" i="3"/>
  <c r="L55" i="3"/>
  <c r="C55" i="3"/>
  <c r="K42" i="3"/>
  <c r="H53" i="3"/>
  <c r="B58" i="3"/>
  <c r="M41" i="3"/>
  <c r="O51" i="3"/>
  <c r="S2" i="3"/>
  <c r="S27" i="3" s="1"/>
  <c r="G57" i="3"/>
  <c r="E41" i="3"/>
  <c r="F54" i="3"/>
  <c r="F44" i="3"/>
  <c r="F40" i="3"/>
  <c r="H41" i="3"/>
  <c r="L52" i="3"/>
  <c r="C41" i="3"/>
  <c r="I55" i="3"/>
  <c r="I54" i="3"/>
  <c r="C54" i="3"/>
  <c r="M57" i="3"/>
  <c r="C40" i="3"/>
  <c r="I41" i="3"/>
  <c r="B52" i="3"/>
  <c r="J51" i="3"/>
  <c r="H54" i="3"/>
  <c r="D59" i="3"/>
  <c r="O57" i="3"/>
  <c r="C43" i="3"/>
  <c r="M44" i="3"/>
  <c r="G43" i="3"/>
  <c r="G58" i="3"/>
  <c r="B51" i="3"/>
  <c r="N55" i="3"/>
  <c r="P11" i="3"/>
  <c r="R11" i="3"/>
  <c r="R36" i="3" s="1"/>
  <c r="Q11" i="3"/>
  <c r="Q36" i="3" s="1"/>
  <c r="W11" i="3"/>
  <c r="X11" i="3"/>
  <c r="X36" i="3" s="1"/>
  <c r="Y11" i="3"/>
  <c r="Y36" i="3" s="1"/>
  <c r="E44" i="3"/>
  <c r="I43" i="3"/>
  <c r="M59" i="3"/>
  <c r="G44" i="3"/>
  <c r="C59" i="3"/>
  <c r="Z3" i="3"/>
  <c r="Z28" i="3" s="1"/>
  <c r="F47" i="3"/>
  <c r="I53" i="3"/>
  <c r="D55" i="3"/>
  <c r="N54" i="3"/>
  <c r="K59" i="3"/>
  <c r="H42" i="3"/>
  <c r="S10" i="3"/>
  <c r="S35" i="3" s="1"/>
  <c r="D54" i="3"/>
  <c r="H43" i="3"/>
  <c r="P32" i="3"/>
  <c r="N56" i="3"/>
  <c r="I59" i="3"/>
  <c r="H47" i="3"/>
  <c r="G55" i="3"/>
  <c r="J57" i="3"/>
  <c r="M54" i="3"/>
  <c r="J55" i="3"/>
  <c r="Z7" i="3"/>
  <c r="Z32" i="3" s="1"/>
  <c r="E54" i="3"/>
  <c r="J54" i="3"/>
  <c r="K57" i="3"/>
  <c r="H57" i="3"/>
  <c r="N57" i="3"/>
  <c r="K40" i="3"/>
  <c r="O54" i="3"/>
  <c r="I57" i="3"/>
  <c r="C44" i="3"/>
  <c r="B57" i="3"/>
  <c r="J52" i="3"/>
  <c r="I44" i="3"/>
  <c r="O52" i="3"/>
  <c r="H44" i="3"/>
  <c r="C58" i="3"/>
  <c r="G52" i="3"/>
  <c r="H52" i="3"/>
  <c r="K52" i="3"/>
  <c r="O58" i="3"/>
  <c r="K41" i="3"/>
  <c r="F41" i="3"/>
  <c r="S8" i="3"/>
  <c r="S33" i="3" s="1"/>
  <c r="L57" i="3"/>
  <c r="C52" i="3"/>
  <c r="S3" i="3"/>
  <c r="S28" i="3" s="1"/>
  <c r="Z6" i="3"/>
  <c r="Z31" i="3" s="1"/>
  <c r="G40" i="3"/>
  <c r="F57" i="3"/>
  <c r="E55" i="3"/>
  <c r="H40" i="3"/>
  <c r="D52" i="3"/>
  <c r="M55" i="3"/>
  <c r="Z4" i="3"/>
  <c r="Z29" i="3" s="1"/>
  <c r="L54" i="3"/>
  <c r="F55" i="3"/>
  <c r="O55" i="3"/>
  <c r="H58" i="3"/>
  <c r="G41" i="3"/>
  <c r="K43" i="3"/>
  <c r="K44" i="3"/>
  <c r="F39" i="3"/>
  <c r="W27" i="3"/>
  <c r="M51" i="3"/>
  <c r="E58" i="3"/>
  <c r="C57" i="3"/>
  <c r="K54" i="3"/>
  <c r="D57" i="3"/>
  <c r="E43" i="3"/>
  <c r="M53" i="3"/>
  <c r="D58" i="3"/>
  <c r="M43" i="3"/>
  <c r="L53" i="3"/>
  <c r="K51" i="3"/>
  <c r="J16" i="3"/>
  <c r="N16" i="3"/>
  <c r="F16" i="3"/>
  <c r="K17" i="3"/>
  <c r="C15" i="3"/>
  <c r="O15" i="3"/>
  <c r="M15" i="3"/>
  <c r="D19" i="3"/>
  <c r="B19" i="3"/>
  <c r="E15" i="3"/>
  <c r="G16" i="3"/>
  <c r="I21" i="3"/>
  <c r="L16" i="3"/>
  <c r="AS35" i="3"/>
  <c r="AP35" i="3"/>
  <c r="AQ35" i="3"/>
  <c r="AR35" i="3"/>
  <c r="AW46" i="3"/>
  <c r="AT46" i="3"/>
  <c r="AU46" i="3"/>
  <c r="AV46" i="3"/>
  <c r="AW34" i="3"/>
  <c r="AT34" i="3"/>
  <c r="AU34" i="3"/>
  <c r="AV34" i="3"/>
  <c r="AW45" i="3"/>
  <c r="AT45" i="3"/>
  <c r="AU45" i="3"/>
  <c r="AV45" i="3"/>
  <c r="AW36" i="3"/>
  <c r="AT36" i="3"/>
  <c r="AU36" i="3"/>
  <c r="AV36" i="3"/>
  <c r="AS33" i="3"/>
  <c r="AQ33" i="3"/>
  <c r="AR33" i="3"/>
  <c r="AP33" i="3"/>
  <c r="AS29" i="3"/>
  <c r="AP29" i="3"/>
  <c r="AQ29" i="3"/>
  <c r="AR29" i="3"/>
  <c r="AS48" i="3"/>
  <c r="AP48" i="3"/>
  <c r="AQ48" i="3"/>
  <c r="AR48" i="3"/>
  <c r="AS41" i="3"/>
  <c r="AP41" i="3"/>
  <c r="AQ41" i="3"/>
  <c r="AR41" i="3"/>
  <c r="AS44" i="3"/>
  <c r="AP44" i="3"/>
  <c r="AQ44" i="3"/>
  <c r="AR44" i="3"/>
  <c r="AS31" i="3"/>
  <c r="AP31" i="3"/>
  <c r="AQ31" i="3"/>
  <c r="AR31" i="3"/>
  <c r="AT30" i="3"/>
  <c r="AW30" i="3"/>
  <c r="AU30" i="3"/>
  <c r="AV30" i="3"/>
  <c r="AS47" i="3"/>
  <c r="AP47" i="3"/>
  <c r="AQ47" i="3"/>
  <c r="AR47" i="3"/>
  <c r="AW37" i="3"/>
  <c r="AT37" i="3"/>
  <c r="AU37" i="3"/>
  <c r="AV37" i="3"/>
  <c r="AT31" i="3"/>
  <c r="AW31" i="3"/>
  <c r="AV31" i="3"/>
  <c r="AU31" i="3"/>
  <c r="AS37" i="3"/>
  <c r="AQ37" i="3"/>
  <c r="AR37" i="3"/>
  <c r="AP37" i="3"/>
  <c r="AW33" i="3"/>
  <c r="AT33" i="3"/>
  <c r="AU33" i="3"/>
  <c r="AV33" i="3"/>
  <c r="AW41" i="3"/>
  <c r="AT41" i="3"/>
  <c r="AU41" i="3"/>
  <c r="AV41" i="3"/>
  <c r="AS23" i="3"/>
  <c r="AS73" i="3" s="1"/>
  <c r="AP73" i="3"/>
  <c r="AP24" i="3"/>
  <c r="AW47" i="3"/>
  <c r="AU47" i="3"/>
  <c r="AV47" i="3"/>
  <c r="AT47" i="3"/>
  <c r="AP28" i="3"/>
  <c r="AS28" i="3"/>
  <c r="AR28" i="3"/>
  <c r="AQ28" i="3"/>
  <c r="AS43" i="3"/>
  <c r="AP43" i="3"/>
  <c r="AQ43" i="3"/>
  <c r="AR43" i="3"/>
  <c r="AW44" i="3"/>
  <c r="AT44" i="3"/>
  <c r="AU44" i="3"/>
  <c r="AV44" i="3"/>
  <c r="AS39" i="3"/>
  <c r="AP39" i="3"/>
  <c r="AQ39" i="3"/>
  <c r="AR39" i="3"/>
  <c r="AW43" i="3"/>
  <c r="AV43" i="3"/>
  <c r="AT43" i="3"/>
  <c r="AU43" i="3"/>
  <c r="AW35" i="3"/>
  <c r="AV35" i="3"/>
  <c r="AT35" i="3"/>
  <c r="AU35" i="3"/>
  <c r="AT28" i="3"/>
  <c r="AV28" i="3"/>
  <c r="AU28" i="3"/>
  <c r="AW28" i="3"/>
  <c r="AS36" i="3"/>
  <c r="AP36" i="3"/>
  <c r="AQ36" i="3"/>
  <c r="AR36" i="3"/>
  <c r="AW38" i="3"/>
  <c r="AT38" i="3"/>
  <c r="AU38" i="3"/>
  <c r="AV38" i="3"/>
  <c r="AS46" i="3"/>
  <c r="AP46" i="3"/>
  <c r="AQ46" i="3"/>
  <c r="AR46" i="3"/>
  <c r="AW32" i="3"/>
  <c r="AT32" i="3"/>
  <c r="AU32" i="3"/>
  <c r="AV32" i="3"/>
  <c r="AW40" i="3"/>
  <c r="AT40" i="3"/>
  <c r="AU40" i="3"/>
  <c r="AV40" i="3"/>
  <c r="AT29" i="3"/>
  <c r="AW29" i="3"/>
  <c r="AV29" i="3"/>
  <c r="AU29" i="3"/>
  <c r="AW23" i="3"/>
  <c r="AW73" i="3" s="1"/>
  <c r="AT73" i="3"/>
  <c r="AS30" i="3"/>
  <c r="AP30" i="3"/>
  <c r="AQ30" i="3"/>
  <c r="AR30" i="3"/>
  <c r="AS40" i="3"/>
  <c r="AP40" i="3"/>
  <c r="AQ40" i="3"/>
  <c r="AR40" i="3"/>
  <c r="AW42" i="3"/>
  <c r="AT42" i="3"/>
  <c r="AU42" i="3"/>
  <c r="AV42" i="3"/>
  <c r="AS34" i="3"/>
  <c r="AR34" i="3"/>
  <c r="AP34" i="3"/>
  <c r="AQ34" i="3"/>
  <c r="AS32" i="3"/>
  <c r="AP32" i="3"/>
  <c r="AQ32" i="3"/>
  <c r="AR32" i="3"/>
  <c r="AS45" i="3"/>
  <c r="AP45" i="3"/>
  <c r="AQ45" i="3"/>
  <c r="AR45" i="3"/>
  <c r="AW39" i="3"/>
  <c r="AV39" i="3"/>
  <c r="AT39" i="3"/>
  <c r="AU39" i="3"/>
  <c r="AS42" i="3"/>
  <c r="AP42" i="3"/>
  <c r="AQ42" i="3"/>
  <c r="AR42" i="3"/>
  <c r="AS38" i="3"/>
  <c r="AP38" i="3"/>
  <c r="AQ38" i="3"/>
  <c r="AR38" i="3"/>
  <c r="AW48" i="3"/>
  <c r="AT48" i="3"/>
  <c r="AU48" i="3"/>
  <c r="AV48" i="3"/>
  <c r="G22" i="3"/>
  <c r="B16" i="3"/>
  <c r="AO97" i="3"/>
  <c r="AH97" i="3"/>
  <c r="AG97" i="3"/>
  <c r="AM97" i="3"/>
  <c r="AN97" i="3"/>
  <c r="AL97" i="3"/>
  <c r="L20" i="3"/>
  <c r="L22" i="3"/>
  <c r="F22" i="3"/>
  <c r="AC97" i="3"/>
  <c r="AE97" i="3"/>
  <c r="AF97" i="3"/>
  <c r="AB97" i="3"/>
  <c r="AJ97" i="3"/>
  <c r="AD97" i="3"/>
  <c r="AK97" i="3"/>
  <c r="L17" i="3"/>
  <c r="F20" i="3"/>
  <c r="AI49" i="3"/>
  <c r="AI97" i="3"/>
  <c r="B23" i="3"/>
  <c r="N18" i="3"/>
  <c r="M17" i="3"/>
  <c r="L18" i="3"/>
  <c r="B17" i="3"/>
  <c r="I16" i="3"/>
  <c r="G15" i="3"/>
  <c r="B22" i="3"/>
  <c r="J19" i="3"/>
  <c r="C21" i="3"/>
  <c r="C18" i="3"/>
  <c r="D16" i="3"/>
  <c r="K23" i="3"/>
  <c r="N22" i="3"/>
  <c r="AC49" i="3"/>
  <c r="F23" i="3"/>
  <c r="I22" i="3"/>
  <c r="I15" i="3"/>
  <c r="C16" i="3"/>
  <c r="D22" i="3"/>
  <c r="F18" i="3"/>
  <c r="C19" i="3"/>
  <c r="H17" i="3"/>
  <c r="H36" i="3"/>
  <c r="H23" i="3"/>
  <c r="H15" i="3"/>
  <c r="H19" i="3"/>
  <c r="H22" i="3"/>
  <c r="H21" i="3"/>
  <c r="H18" i="3"/>
  <c r="E36" i="3"/>
  <c r="E20" i="3"/>
  <c r="E22" i="3"/>
  <c r="E18" i="3"/>
  <c r="E16" i="3"/>
  <c r="E17" i="3"/>
  <c r="AB49" i="3"/>
  <c r="AJ49" i="3"/>
  <c r="AH49" i="3"/>
  <c r="E21" i="3"/>
  <c r="E23" i="3"/>
  <c r="O19" i="3"/>
  <c r="O23" i="3"/>
  <c r="O36" i="3"/>
  <c r="O16" i="3"/>
  <c r="O20" i="3"/>
  <c r="O22" i="3"/>
  <c r="O18" i="3"/>
  <c r="G17" i="3"/>
  <c r="AK49" i="3"/>
  <c r="D18" i="3"/>
  <c r="AD49" i="3"/>
  <c r="H16" i="3"/>
  <c r="I23" i="3"/>
  <c r="D23" i="3"/>
  <c r="F36" i="3"/>
  <c r="F15" i="3"/>
  <c r="F17" i="3"/>
  <c r="F21" i="3"/>
  <c r="F19" i="3"/>
  <c r="P12" i="3"/>
  <c r="AE49" i="3"/>
  <c r="AL49" i="3"/>
  <c r="J22" i="3"/>
  <c r="AO49" i="3"/>
  <c r="D15" i="3"/>
  <c r="D36" i="3"/>
  <c r="D17" i="3"/>
  <c r="D21" i="3"/>
  <c r="M36" i="3"/>
  <c r="M19" i="3"/>
  <c r="M18" i="3"/>
  <c r="M22" i="3"/>
  <c r="M21" i="3"/>
  <c r="M20" i="3"/>
  <c r="M16" i="3"/>
  <c r="K20" i="3"/>
  <c r="K36" i="3"/>
  <c r="K18" i="3"/>
  <c r="K22" i="3"/>
  <c r="K19" i="3"/>
  <c r="K16" i="3"/>
  <c r="O21" i="3"/>
  <c r="K21" i="3"/>
  <c r="C36" i="3"/>
  <c r="C20" i="3"/>
  <c r="C23" i="3"/>
  <c r="C22" i="3"/>
  <c r="C17" i="3"/>
  <c r="M23" i="3"/>
  <c r="I36" i="3"/>
  <c r="I17" i="3"/>
  <c r="I20" i="3"/>
  <c r="N36" i="3"/>
  <c r="N21" i="3"/>
  <c r="N20" i="3"/>
  <c r="N19" i="3"/>
  <c r="N23" i="3"/>
  <c r="N17" i="3"/>
  <c r="N15" i="3"/>
  <c r="G18" i="3"/>
  <c r="G20" i="3"/>
  <c r="G19" i="3"/>
  <c r="G36" i="3"/>
  <c r="G23" i="3"/>
  <c r="O17" i="3"/>
  <c r="G21" i="3"/>
  <c r="E19" i="3"/>
  <c r="H20" i="3"/>
  <c r="K15" i="3"/>
  <c r="B18" i="3"/>
  <c r="B36" i="3"/>
  <c r="B21" i="3"/>
  <c r="B20" i="3"/>
  <c r="L21" i="3"/>
  <c r="L23" i="3"/>
  <c r="L36" i="3"/>
  <c r="L19" i="3"/>
  <c r="L15" i="3"/>
  <c r="I19" i="3"/>
  <c r="AN49" i="3"/>
  <c r="D20" i="3"/>
  <c r="J18" i="3"/>
  <c r="J36" i="3"/>
  <c r="J15" i="3"/>
  <c r="J23" i="3"/>
  <c r="J20" i="3"/>
  <c r="J17" i="3"/>
  <c r="J21" i="3"/>
  <c r="AM49" i="3"/>
  <c r="I18" i="3"/>
  <c r="AG49" i="3"/>
  <c r="AF49" i="3"/>
  <c r="W23" i="3" l="1"/>
  <c r="K71" i="3" s="1"/>
  <c r="Y23" i="3"/>
  <c r="Z23" i="3"/>
  <c r="X23" i="3"/>
  <c r="Y20" i="3"/>
  <c r="Z20" i="3"/>
  <c r="W20" i="3"/>
  <c r="X20" i="3"/>
  <c r="S15" i="3"/>
  <c r="Q15" i="3"/>
  <c r="P15" i="3"/>
  <c r="R15" i="3"/>
  <c r="W15" i="3"/>
  <c r="Z15" i="3"/>
  <c r="X15" i="3"/>
  <c r="Y15" i="3"/>
  <c r="X18" i="3"/>
  <c r="W18" i="3"/>
  <c r="I66" i="3" s="1"/>
  <c r="Y18" i="3"/>
  <c r="Z18" i="3"/>
  <c r="P16" i="3"/>
  <c r="R16" i="3"/>
  <c r="S16" i="3"/>
  <c r="Q16" i="3"/>
  <c r="Z16" i="3"/>
  <c r="W16" i="3"/>
  <c r="Y16" i="3"/>
  <c r="X16" i="3"/>
  <c r="S21" i="3"/>
  <c r="P21" i="3"/>
  <c r="R21" i="3"/>
  <c r="Q21" i="3"/>
  <c r="G71" i="3"/>
  <c r="Y17" i="3"/>
  <c r="Z17" i="3"/>
  <c r="X17" i="3"/>
  <c r="W17" i="3"/>
  <c r="H71" i="3"/>
  <c r="Q20" i="3"/>
  <c r="P20" i="3"/>
  <c r="S20" i="3"/>
  <c r="R20" i="3"/>
  <c r="W21" i="3"/>
  <c r="Y21" i="3"/>
  <c r="Z21" i="3"/>
  <c r="X21" i="3"/>
  <c r="Y22" i="3"/>
  <c r="Z22" i="3"/>
  <c r="W22" i="3"/>
  <c r="X22" i="3"/>
  <c r="S22" i="3"/>
  <c r="P22" i="3"/>
  <c r="R22" i="3"/>
  <c r="Q22" i="3"/>
  <c r="S23" i="3"/>
  <c r="P23" i="3"/>
  <c r="R23" i="3"/>
  <c r="Q23" i="3"/>
  <c r="P19" i="3"/>
  <c r="Q19" i="3"/>
  <c r="R19" i="3"/>
  <c r="S19" i="3"/>
  <c r="Z11" i="3"/>
  <c r="Z36" i="3" s="1"/>
  <c r="W36" i="3"/>
  <c r="Q18" i="3"/>
  <c r="S18" i="3"/>
  <c r="R18" i="3"/>
  <c r="P18" i="3"/>
  <c r="W19" i="3"/>
  <c r="X19" i="3"/>
  <c r="Z19" i="3"/>
  <c r="Y19" i="3"/>
  <c r="R17" i="3"/>
  <c r="S17" i="3"/>
  <c r="P17" i="3"/>
  <c r="Q17" i="3"/>
  <c r="S11" i="3"/>
  <c r="S36" i="3" s="1"/>
  <c r="P36" i="3"/>
  <c r="M24" i="3"/>
  <c r="C24" i="3"/>
  <c r="I24" i="3"/>
  <c r="B24" i="3"/>
  <c r="O24" i="3"/>
  <c r="G24" i="3"/>
  <c r="J24" i="3"/>
  <c r="D24" i="3"/>
  <c r="AP49" i="3"/>
  <c r="K24" i="3"/>
  <c r="L24" i="3"/>
  <c r="N24" i="3"/>
  <c r="E24" i="3"/>
  <c r="H24" i="3"/>
  <c r="G81" i="3"/>
  <c r="F24" i="3"/>
  <c r="F66" i="3" l="1"/>
  <c r="F71" i="3"/>
  <c r="F67" i="3"/>
  <c r="P67" i="3"/>
  <c r="H68" i="3"/>
  <c r="P68" i="3"/>
  <c r="U17" i="3"/>
  <c r="P77" i="3"/>
  <c r="U18" i="3"/>
  <c r="P78" i="3"/>
  <c r="U22" i="3"/>
  <c r="P82" i="3"/>
  <c r="U21" i="3"/>
  <c r="P81" i="3"/>
  <c r="U19" i="3"/>
  <c r="P79" i="3"/>
  <c r="E65" i="3"/>
  <c r="P65" i="3"/>
  <c r="U16" i="3"/>
  <c r="P76" i="3"/>
  <c r="H63" i="3"/>
  <c r="P63" i="3"/>
  <c r="H69" i="3"/>
  <c r="P69" i="3"/>
  <c r="U15" i="3"/>
  <c r="P75" i="3"/>
  <c r="U23" i="3"/>
  <c r="P83" i="3"/>
  <c r="I70" i="3"/>
  <c r="P70" i="3"/>
  <c r="E64" i="3"/>
  <c r="P64" i="3"/>
  <c r="M66" i="3"/>
  <c r="P66" i="3"/>
  <c r="U20" i="3"/>
  <c r="P80" i="3"/>
  <c r="H65" i="3"/>
  <c r="H75" i="3"/>
  <c r="G66" i="3"/>
  <c r="E71" i="3"/>
  <c r="E66" i="3"/>
  <c r="B82" i="3"/>
  <c r="G65" i="3"/>
  <c r="H80" i="3"/>
  <c r="H64" i="3"/>
  <c r="F63" i="3"/>
  <c r="F64" i="3"/>
  <c r="C66" i="3"/>
  <c r="K63" i="3"/>
  <c r="O79" i="3"/>
  <c r="C69" i="3"/>
  <c r="M63" i="3"/>
  <c r="I63" i="3"/>
  <c r="M64" i="3"/>
  <c r="C64" i="3"/>
  <c r="H66" i="3"/>
  <c r="L83" i="3"/>
  <c r="K83" i="3"/>
  <c r="K66" i="3"/>
  <c r="M70" i="3"/>
  <c r="K67" i="3"/>
  <c r="C70" i="3"/>
  <c r="C65" i="3"/>
  <c r="G64" i="3"/>
  <c r="C63" i="3"/>
  <c r="I65" i="3"/>
  <c r="G63" i="3"/>
  <c r="M67" i="3"/>
  <c r="F65" i="3"/>
  <c r="E70" i="3"/>
  <c r="K64" i="3"/>
  <c r="I64" i="3"/>
  <c r="I67" i="3"/>
  <c r="F70" i="3"/>
  <c r="K65" i="3"/>
  <c r="K70" i="3"/>
  <c r="L76" i="3"/>
  <c r="I69" i="3"/>
  <c r="K69" i="3"/>
  <c r="M69" i="3"/>
  <c r="B78" i="3"/>
  <c r="F68" i="3"/>
  <c r="K68" i="3"/>
  <c r="G67" i="3"/>
  <c r="H67" i="3"/>
  <c r="M71" i="3"/>
  <c r="M65" i="3"/>
  <c r="B75" i="3"/>
  <c r="E67" i="3"/>
  <c r="C68" i="3"/>
  <c r="I68" i="3"/>
  <c r="G68" i="3"/>
  <c r="M68" i="3"/>
  <c r="E68" i="3"/>
  <c r="C77" i="3"/>
  <c r="E69" i="3"/>
  <c r="F69" i="3"/>
  <c r="H70" i="3"/>
  <c r="I71" i="3"/>
  <c r="C71" i="3"/>
  <c r="C67" i="3"/>
  <c r="G70" i="3"/>
  <c r="G69" i="3"/>
  <c r="N83" i="3"/>
  <c r="B83" i="3"/>
  <c r="G77" i="3"/>
  <c r="C82" i="3"/>
  <c r="M82" i="3"/>
  <c r="E77" i="3"/>
  <c r="J77" i="3"/>
  <c r="J83" i="3"/>
  <c r="F83" i="3"/>
  <c r="E76" i="3"/>
  <c r="H79" i="3"/>
  <c r="M83" i="3"/>
  <c r="E83" i="3"/>
  <c r="G83" i="3"/>
  <c r="O83" i="3"/>
  <c r="I83" i="3"/>
  <c r="D83" i="3"/>
  <c r="C83" i="3"/>
  <c r="H83" i="3"/>
  <c r="D77" i="3"/>
  <c r="M76" i="3"/>
  <c r="D82" i="3"/>
  <c r="O82" i="3"/>
  <c r="N77" i="3"/>
  <c r="L79" i="3"/>
  <c r="L82" i="3"/>
  <c r="N79" i="3"/>
  <c r="E82" i="3"/>
  <c r="F77" i="3"/>
  <c r="O77" i="3"/>
  <c r="H77" i="3"/>
  <c r="K79" i="3"/>
  <c r="G82" i="3"/>
  <c r="B81" i="3"/>
  <c r="E81" i="3"/>
  <c r="F81" i="3"/>
  <c r="I79" i="3"/>
  <c r="E79" i="3"/>
  <c r="J81" i="3"/>
  <c r="O81" i="3"/>
  <c r="N82" i="3"/>
  <c r="D78" i="3"/>
  <c r="I77" i="3"/>
  <c r="I82" i="3"/>
  <c r="I80" i="3"/>
  <c r="J76" i="3"/>
  <c r="D76" i="3"/>
  <c r="L75" i="3"/>
  <c r="O80" i="3"/>
  <c r="G76" i="3"/>
  <c r="I76" i="3"/>
  <c r="N75" i="3"/>
  <c r="J80" i="3"/>
  <c r="E80" i="3"/>
  <c r="B76" i="3"/>
  <c r="C76" i="3"/>
  <c r="J82" i="3"/>
  <c r="K82" i="3"/>
  <c r="K76" i="3"/>
  <c r="F82" i="3"/>
  <c r="H78" i="3"/>
  <c r="O78" i="3"/>
  <c r="I78" i="3"/>
  <c r="E78" i="3"/>
  <c r="O76" i="3"/>
  <c r="M78" i="3"/>
  <c r="F76" i="3"/>
  <c r="M80" i="3"/>
  <c r="N76" i="3"/>
  <c r="B80" i="3"/>
  <c r="H76" i="3"/>
  <c r="D80" i="3"/>
  <c r="H82" i="3"/>
  <c r="C80" i="3"/>
  <c r="J78" i="3"/>
  <c r="H81" i="3"/>
  <c r="N80" i="3"/>
  <c r="K81" i="3"/>
  <c r="J79" i="3"/>
  <c r="B79" i="3"/>
  <c r="C79" i="3"/>
  <c r="D79" i="3"/>
  <c r="M79" i="3"/>
  <c r="K78" i="3"/>
  <c r="G79" i="3"/>
  <c r="M81" i="3"/>
  <c r="D81" i="3"/>
  <c r="I81" i="3"/>
  <c r="C81" i="3"/>
  <c r="P24" i="3"/>
  <c r="O75" i="3"/>
  <c r="E75" i="3"/>
  <c r="M75" i="3"/>
  <c r="G75" i="3"/>
  <c r="I75" i="3"/>
  <c r="C75" i="3"/>
  <c r="G78" i="3"/>
  <c r="N81" i="3"/>
  <c r="G80" i="3"/>
  <c r="F75" i="3"/>
  <c r="K80" i="3"/>
  <c r="F79" i="3"/>
  <c r="K75" i="3"/>
  <c r="M77" i="3"/>
  <c r="L77" i="3"/>
  <c r="K77" i="3"/>
  <c r="B77" i="3"/>
  <c r="J75" i="3"/>
  <c r="L80" i="3"/>
  <c r="F80" i="3"/>
  <c r="F78" i="3"/>
  <c r="N78" i="3"/>
  <c r="C78" i="3"/>
  <c r="L78" i="3"/>
  <c r="D75" i="3"/>
  <c r="L81" i="3"/>
</calcChain>
</file>

<file path=xl/connections.xml><?xml version="1.0" encoding="utf-8"?>
<connections xmlns="http://schemas.openxmlformats.org/spreadsheetml/2006/main">
  <connection id="1" name="AP_2009_32_dur1" type="6" refreshedVersion="6" background="1" saveData="1">
    <textPr codePage="850" sourceFile="D:\Dropbox (PETAL)\Team-Ordner „PETAL“\Audio\Kurtag_Kafka-Fragmente\_tempo mapping\32_Szene in der Elektrischen\_data_KF32\AP_2009_32_dur.txt" decimal="," thousands=".">
      <textFields count="2">
        <textField type="text"/>
        <textField type="skip"/>
      </textFields>
    </textPr>
  </connection>
  <connection id="2" name="Arnold+Pogossian_2006 [live DVD]_32_dur" type="6" refreshedVersion="4" background="1" saveData="1">
    <textPr codePage="850" sourceFile="C:\Users\p3039\Dropbox (PETAL)\Team-Ordner „PETAL“\Audio\Kurtag_Kafka-Fragmente\_tempo mapping\32_Szene in der Elektrischen\_data_KF32\Arnold+Pogossian_2006 [live DVD]_32_dur.txt" decimal="," thousands=" " comma="1">
      <textFields count="2">
        <textField type="text"/>
        <textField type="skip"/>
      </textFields>
    </textPr>
  </connection>
  <connection id="3" name="BK_2005_32_dur11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text"/>
        <textField type="skip"/>
      </textFields>
    </textPr>
  </connection>
  <connection id="4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5" name="CK_1987_32_dur" type="6" refreshedVersion="6" background="1" saveData="1">
    <textPr codePage="850" sourceFile="D:\Dropbox (PETAL)\Team-Ordner „PETAL“\Audio\Kurtag_Kafka-Fragmente\_tempo mapping\32_Szene in der Elektrischen\_data_KF32\CK_1987_32_dur.txt" decimal="," thousands=".">
      <textFields count="2">
        <textField type="text"/>
        <textField type="skip"/>
      </textFields>
    </textPr>
  </connection>
  <connection id="6" name="CK_1990_32_dur11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skip"/>
      </textFields>
    </textPr>
  </connection>
  <connection id="7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8" name="CK_1990_32_dur21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9" name="CK_1990_32_dur211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0" name="Kammer+Widmann_2017_32_Abschnitte-Dauern" type="6" refreshedVersion="4" background="1" saveData="1">
    <textPr codePage="850" sourceFile="C:\Users\p3039\Dropbox (PETAL)\Team-Ordner „PETAL“\Audio\Kurtag_Kafka-Fragmente\_tempo mapping\32_Szene in der Elektrischen\_data_KF32\Kammer+Widmann_2017_32_Abschnitte-Dauern.txt" decimal="," thousands=" " comma="1">
      <textFields count="2">
        <textField type="text"/>
        <textField type="skip"/>
      </textFields>
    </textPr>
  </connection>
  <connection id="11" name="KO_1994_32_dur" type="6" refreshedVersion="4" background="1" saveData="1">
    <textPr codePage="850" sourceFile="C:\Users\p3039\Dropbox (PETAL)\Team-Ordner „PETAL“\Audio\Kurtag_Kafka-Fragmente\_tempo mapping\32_Szene in der Elektrischen\_data_KF32\KO_1994_32_dur.txt" decimal="," thousands=" " comma="1">
      <textFields count="2">
        <textField type="text"/>
        <textField type="skip"/>
      </textFields>
    </textPr>
  </connection>
  <connection id="12" name="KO_1996_32_dur1" type="6" refreshedVersion="6" background="1" saveData="1">
    <textPr codePage="850" sourceFile="D:\Dropbox (PETAL)\Team-Ordner „PETAL“\Audio\Kurtag_Kafka-Fragmente\_tempo mapping\32_Szene in der Elektrischen\_data_KF32\KO_1996_32_dur.txt" decimal="," thousands=".">
      <textFields count="2">
        <textField type="text"/>
        <textField type="skip"/>
      </textFields>
    </textPr>
  </connection>
  <connection id="13" name="Melzer_Stark_2017_Wien modern_32_dur" type="6" refreshedVersion="4" background="1" saveData="1">
    <textPr codePage="850" sourceFile="C:\Users\p3039\Dropbox (PETAL)\Team-Ordner „PETAL“\Audio\Kurtag_Kafka-Fragmente\_tempo mapping\32_Szene in der Elektrischen\_data_KF32\Melzer_Stark_2017_Wien modern_32_dur.txt" decimal="," thousands=" " comma="1">
      <textFields count="2">
        <textField type="text"/>
        <textField type="skip"/>
      </textFields>
    </textPr>
  </connection>
  <connection id="14" name="MS_2012_32_dur1" type="6" refreshedVersion="6" background="1" saveData="1">
    <textPr codePage="850" sourceFile="D:\Dropbox (PETAL)\Team-Ordner „PETAL“\Audio\Kurtag_Kafka-Fragmente\_tempo mapping\32_Szene in der Elektrischen\_data_KF32\MS_2012_32_dur.txt" decimal="," thousands=".">
      <textFields count="2">
        <textField type="text"/>
        <textField type="skip"/>
      </textFields>
    </textPr>
  </connection>
  <connection id="15" name="MS_2013_32_dur" type="6" refreshedVersion="6" background="1" saveData="1">
    <textPr codePage="850" sourceFile="D:\Dropbox (PETAL)\Team-Ordner „PETAL“\Audio\Kurtag_Kafka-Fragmente\_tempo mapping\32_Szene in der Elektrischen\_data_KF32\MS_2013_32_dur.txt" decimal="," thousands=".">
      <textFields count="2">
        <textField type="text"/>
        <textField type="skip"/>
      </textFields>
    </textPr>
  </connection>
  <connection id="16" name="MS_2019_32_dur" type="6" refreshedVersion="4" background="1" saveData="1">
    <textPr codePage="850" sourceFile="C:\Users\p3039\Dropbox (PETAL)\Team-Ordner „PETAL“\Audio\Kurtag_Kafka-Fragmente\_tempo mapping\32_Szene in der Elektrischen\_data_KF32\MS_2019_32_dur.txt" decimal="," thousands=" " comma="1">
      <textFields count="2">
        <textField type="text"/>
        <textField type="skip"/>
      </textFields>
    </textPr>
  </connection>
  <connection id="17" name="PK_2004_32_dur1" type="6" refreshedVersion="6" background="1" saveData="1">
    <textPr codePage="850" sourceFile="D:\Dropbox (PETAL)\Team-Ordner „PETAL“\Audio\Kurtag_Kafka-Fragmente\_tempo mapping\32_Szene in der Elektrischen\_data_KF32\PK_2004_32_dur.txt" decimal="," thousands=".">
      <textFields count="2">
        <textField type="text"/>
        <textField type="skip"/>
      </textFields>
    </textPr>
  </connection>
  <connection id="18" name="WS_1997_32_dur1" type="6" refreshedVersion="6" background="1" saveData="1">
    <textPr codePage="850" sourceFile="D:\Dropbox (PETAL)\Team-Ordner „PETAL“\Audio\Kurtag_Kafka-Fragmente\_tempo mapping\32_Szene in der Elektrischen\_data_KF32\WS_1997_32_dur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<sst xmlns="http://schemas.openxmlformats.org/spreadsheetml/2006/main" count="580" uniqueCount="72">
  <si>
    <t>3a</t>
  </si>
  <si>
    <t>3b</t>
  </si>
  <si>
    <t>2a</t>
  </si>
  <si>
    <t>2b</t>
  </si>
  <si>
    <t>6</t>
  </si>
  <si>
    <t>1a</t>
  </si>
  <si>
    <t>1b</t>
  </si>
  <si>
    <t>2c</t>
  </si>
  <si>
    <t>4a</t>
  </si>
  <si>
    <t>4b</t>
  </si>
  <si>
    <t>5a</t>
  </si>
  <si>
    <t>5b</t>
  </si>
  <si>
    <t>7a</t>
  </si>
  <si>
    <t>7b</t>
  </si>
  <si>
    <t>8a</t>
  </si>
  <si>
    <t>8b</t>
  </si>
  <si>
    <t>9a</t>
  </si>
  <si>
    <t>9b</t>
  </si>
  <si>
    <t>9c</t>
  </si>
  <si>
    <t>9d</t>
  </si>
  <si>
    <t>score</t>
  </si>
  <si>
    <t>8c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</si>
  <si>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</si>
  <si>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</si>
  <si>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</si>
  <si>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</si>
  <si>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</si>
  <si>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</si>
  <si>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</si>
  <si>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</si>
  <si>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</si>
  <si>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</si>
  <si>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</si>
  <si>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</si>
  <si>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</si>
  <si>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</si>
  <si>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dur</t>
  </si>
  <si>
    <t>total</t>
  </si>
  <si>
    <t>perc</t>
  </si>
  <si>
    <t>raw data</t>
  </si>
  <si>
    <t>dur abs dev</t>
  </si>
  <si>
    <t>min 14</t>
  </si>
  <si>
    <t>max 14</t>
  </si>
  <si>
    <t>rel stdv (%) 14</t>
  </si>
  <si>
    <t>mean 8</t>
  </si>
  <si>
    <t>min 8</t>
  </si>
  <si>
    <t>max 8</t>
  </si>
  <si>
    <t>rel stdv (%) 8</t>
  </si>
  <si>
    <t>mean 14</t>
  </si>
  <si>
    <t>abs stdv 14</t>
  </si>
  <si>
    <t>abs stdv 8</t>
  </si>
  <si>
    <t>dur (min:sec)</t>
  </si>
  <si>
    <t>dur 14 rel dev (%)</t>
  </si>
  <si>
    <t>dur 8 rel dev (%)</t>
  </si>
  <si>
    <t>perc 8 dev</t>
  </si>
  <si>
    <t>perc 14 dev</t>
  </si>
  <si>
    <t>rel stdv 14 (%)</t>
  </si>
  <si>
    <t>rel stdv 8 (%)</t>
  </si>
  <si>
    <t>score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</si>
  <si>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</si>
  <si>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</si>
  <si>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</si>
  <si>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</si>
  <si>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</si>
  <si>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</si>
  <si>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</si>
  <si>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</si>
  <si>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CK 1987/CK 1990</t>
  </si>
  <si>
    <t>AP 2004</t>
  </si>
  <si>
    <t>segment</t>
  </si>
  <si>
    <t>quarter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</si>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</sst>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5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5424016967683"/>
          <c:y val="7.2577387284874411E-3"/>
          <c:w val="0.83546875328368975"/>
          <c:h val="0.832820560183020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'KF_32_dur+rat'!$A$27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'KF_32_dur+rat'!$B$27:$P$27</c:f>
              <c:numCache>
                <c:formatCode>mm:ss</c:formatCode>
                <c:ptCount val="15"/>
                <c:pt idx="0">
                  <c:v>2.6881036365740738E-4</c:v>
                </c:pt>
                <c:pt idx="1">
                  <c:v>2.7727754681712964E-4</c:v>
                </c:pt>
                <c:pt idx="2">
                  <c:v>4.6276140085648154E-4</c:v>
                </c:pt>
                <c:pt idx="3">
                  <c:v>4.4578084319444445E-4</c:v>
                </c:pt>
                <c:pt idx="4">
                  <c:v>3.7944066515046296E-4</c:v>
                </c:pt>
                <c:pt idx="5">
                  <c:v>2.832385886458333E-4</c:v>
                </c:pt>
                <c:pt idx="6">
                  <c:v>3.2705551356481484E-4</c:v>
                </c:pt>
                <c:pt idx="7">
                  <c:v>3.0531934996527775E-4</c:v>
                </c:pt>
                <c:pt idx="8">
                  <c:v>2.8783068782407405E-4</c:v>
                </c:pt>
                <c:pt idx="9">
                  <c:v>3.9669574619212965E-4</c:v>
                </c:pt>
                <c:pt idx="10">
                  <c:v>3.6412351978009261E-4</c:v>
                </c:pt>
                <c:pt idx="11">
                  <c:v>2.6659449274305555E-4</c:v>
                </c:pt>
                <c:pt idx="12">
                  <c:v>3.802469135763889E-4</c:v>
                </c:pt>
                <c:pt idx="13">
                  <c:v>3.5685731082175931E-4</c:v>
                </c:pt>
                <c:pt idx="14">
                  <c:v>3.4300235305638233E-4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'KF_32_dur+rat'!$A$28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'KF_32_dur+rat'!$B$28:$P$28</c:f>
              <c:numCache>
                <c:formatCode>mm:ss</c:formatCode>
                <c:ptCount val="15"/>
                <c:pt idx="0">
                  <c:v>3.1457126060185193E-4</c:v>
                </c:pt>
                <c:pt idx="1">
                  <c:v>3.1610659696759257E-4</c:v>
                </c:pt>
                <c:pt idx="2">
                  <c:v>2.6471823297453712E-4</c:v>
                </c:pt>
                <c:pt idx="3">
                  <c:v>2.6971424372685185E-4</c:v>
                </c:pt>
                <c:pt idx="4">
                  <c:v>3.1557067271990744E-4</c:v>
                </c:pt>
                <c:pt idx="5">
                  <c:v>3.4248787476851852E-4</c:v>
                </c:pt>
                <c:pt idx="6">
                  <c:v>3.5163244310185181E-4</c:v>
                </c:pt>
                <c:pt idx="7">
                  <c:v>3.05980725625E-4</c:v>
                </c:pt>
                <c:pt idx="8">
                  <c:v>3.5152431342592592E-4</c:v>
                </c:pt>
                <c:pt idx="9">
                  <c:v>3.0696281599537037E-4</c:v>
                </c:pt>
                <c:pt idx="10">
                  <c:v>3.115315570717592E-4</c:v>
                </c:pt>
                <c:pt idx="11">
                  <c:v>3.2844545225694442E-4</c:v>
                </c:pt>
                <c:pt idx="12">
                  <c:v>2.8648694045138882E-4</c:v>
                </c:pt>
                <c:pt idx="13">
                  <c:v>3.0719744688657402E-4</c:v>
                </c:pt>
                <c:pt idx="14">
                  <c:v>3.1235218404100532E-4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'KF_32_dur+rat'!$A$29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'KF_32_dur+rat'!$B$29:$P$29</c:f>
              <c:numCache>
                <c:formatCode>mm:ss</c:formatCode>
                <c:ptCount val="15"/>
                <c:pt idx="0">
                  <c:v>1.9959267657407409E-4</c:v>
                </c:pt>
                <c:pt idx="1">
                  <c:v>2.0436612916666661E-4</c:v>
                </c:pt>
                <c:pt idx="2">
                  <c:v>2.679432266666667E-4</c:v>
                </c:pt>
                <c:pt idx="3">
                  <c:v>2.8429285293981481E-4</c:v>
                </c:pt>
                <c:pt idx="4">
                  <c:v>2.5082671957175927E-4</c:v>
                </c:pt>
                <c:pt idx="5">
                  <c:v>2.0871966070601855E-4</c:v>
                </c:pt>
                <c:pt idx="6">
                  <c:v>2.1713382883101852E-4</c:v>
                </c:pt>
                <c:pt idx="7">
                  <c:v>2.1128590325231482E-4</c:v>
                </c:pt>
                <c:pt idx="8">
                  <c:v>2.038548752893518E-4</c:v>
                </c:pt>
                <c:pt idx="9">
                  <c:v>2.0061675905092585E-4</c:v>
                </c:pt>
                <c:pt idx="10">
                  <c:v>1.8269715292824082E-4</c:v>
                </c:pt>
                <c:pt idx="11">
                  <c:v>2.2386805030092589E-4</c:v>
                </c:pt>
                <c:pt idx="12">
                  <c:v>1.7835726884259264E-4</c:v>
                </c:pt>
                <c:pt idx="13">
                  <c:v>1.9292852943287033E-4</c:v>
                </c:pt>
                <c:pt idx="14">
                  <c:v>2.1617740239666006E-4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87-45C4-9DB8-E12512AB4715}"/>
            </c:ext>
          </c:extLst>
        </c:ser>
        <c:ser>
          <c:idx val="3"/>
          <c:order val="3"/>
          <c:tx>
            <c:strRef>
              <c:f>'KF_32_dur+rat'!$A$30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'KF_32_dur+rat'!$B$30:$P$30</c:f>
              <c:numCache>
                <c:formatCode>mm:ss</c:formatCode>
                <c:ptCount val="15"/>
                <c:pt idx="0">
                  <c:v>1.622784916435184E-4</c:v>
                </c:pt>
                <c:pt idx="1">
                  <c:v>1.6367682874999999E-4</c:v>
                </c:pt>
                <c:pt idx="2">
                  <c:v>2.3442722768518505E-4</c:v>
                </c:pt>
                <c:pt idx="3">
                  <c:v>2.4642332241898144E-4</c:v>
                </c:pt>
                <c:pt idx="4">
                  <c:v>2.0817218863425921E-4</c:v>
                </c:pt>
                <c:pt idx="5">
                  <c:v>1.9402452339120367E-4</c:v>
                </c:pt>
                <c:pt idx="6">
                  <c:v>2.0031231628472231E-4</c:v>
                </c:pt>
                <c:pt idx="7">
                  <c:v>1.6290049969907411E-4</c:v>
                </c:pt>
                <c:pt idx="8">
                  <c:v>1.7367094986111108E-4</c:v>
                </c:pt>
                <c:pt idx="9">
                  <c:v>1.9120239144675922E-4</c:v>
                </c:pt>
                <c:pt idx="10">
                  <c:v>1.6565045771990732E-4</c:v>
                </c:pt>
                <c:pt idx="11">
                  <c:v>1.6299681909722234E-4</c:v>
                </c:pt>
                <c:pt idx="12">
                  <c:v>1.6868884899305558E-4</c:v>
                </c:pt>
                <c:pt idx="13">
                  <c:v>1.7697152935185182E-4</c:v>
                </c:pt>
                <c:pt idx="14">
                  <c:v>1.8652831392691795E-4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87-45C4-9DB8-E12512AB4715}"/>
            </c:ext>
          </c:extLst>
        </c:ser>
        <c:ser>
          <c:idx val="4"/>
          <c:order val="4"/>
          <c:tx>
            <c:strRef>
              <c:f>'KF_32_dur+rat'!$A$31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'KF_32_dur+rat'!$B$31:$P$31</c:f>
              <c:numCache>
                <c:formatCode>mm:ss</c:formatCode>
                <c:ptCount val="15"/>
                <c:pt idx="0">
                  <c:v>1.532543881828705E-4</c:v>
                </c:pt>
                <c:pt idx="1">
                  <c:v>1.4662803393518528E-4</c:v>
                </c:pt>
                <c:pt idx="2">
                  <c:v>2.0043461829861111E-4</c:v>
                </c:pt>
                <c:pt idx="3">
                  <c:v>2.2468295960648152E-4</c:v>
                </c:pt>
                <c:pt idx="4">
                  <c:v>1.7586293776620366E-4</c:v>
                </c:pt>
                <c:pt idx="5">
                  <c:v>1.9131550768518513E-4</c:v>
                </c:pt>
                <c:pt idx="6">
                  <c:v>1.843101746874999E-4</c:v>
                </c:pt>
                <c:pt idx="7">
                  <c:v>1.5313313597222224E-4</c:v>
                </c:pt>
                <c:pt idx="8">
                  <c:v>1.7485512723379635E-4</c:v>
                </c:pt>
                <c:pt idx="9">
                  <c:v>1.6255117788194456E-4</c:v>
                </c:pt>
                <c:pt idx="10">
                  <c:v>1.6166750650462966E-4</c:v>
                </c:pt>
                <c:pt idx="11">
                  <c:v>1.9528008734953696E-4</c:v>
                </c:pt>
                <c:pt idx="12">
                  <c:v>1.5487712060185174E-4</c:v>
                </c:pt>
                <c:pt idx="13">
                  <c:v>1.6103552532407419E-4</c:v>
                </c:pt>
                <c:pt idx="14">
                  <c:v>1.7427773578786377E-4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87-45C4-9DB8-E12512AB4715}"/>
            </c:ext>
          </c:extLst>
        </c:ser>
        <c:ser>
          <c:idx val="5"/>
          <c:order val="5"/>
          <c:tx>
            <c:strRef>
              <c:f>'KF_32_dur+rat'!$A$32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'KF_32_dur+rat'!$B$32:$P$32</c:f>
              <c:numCache>
                <c:formatCode>mm:ss</c:formatCode>
                <c:ptCount val="15"/>
                <c:pt idx="0">
                  <c:v>9.7085747870370365E-5</c:v>
                </c:pt>
                <c:pt idx="1">
                  <c:v>8.9409590995370383E-5</c:v>
                </c:pt>
                <c:pt idx="2">
                  <c:v>1.1457965901620383E-4</c:v>
                </c:pt>
                <c:pt idx="3">
                  <c:v>1.2156714537037051E-4</c:v>
                </c:pt>
                <c:pt idx="4">
                  <c:v>1.0479234903935195E-4</c:v>
                </c:pt>
                <c:pt idx="5">
                  <c:v>9.7752897453703782E-5</c:v>
                </c:pt>
                <c:pt idx="6">
                  <c:v>1.0506844714120367E-4</c:v>
                </c:pt>
                <c:pt idx="7">
                  <c:v>9.1344902164351902E-5</c:v>
                </c:pt>
                <c:pt idx="8">
                  <c:v>9.5791341226851928E-5</c:v>
                </c:pt>
                <c:pt idx="9">
                  <c:v>8.9691987905092603E-5</c:v>
                </c:pt>
                <c:pt idx="10">
                  <c:v>8.9058956921296244E-5</c:v>
                </c:pt>
                <c:pt idx="11">
                  <c:v>9.5708406817129638E-5</c:v>
                </c:pt>
                <c:pt idx="12">
                  <c:v>8.9359200462963066E-5</c:v>
                </c:pt>
                <c:pt idx="13">
                  <c:v>9.8038968668981452E-5</c:v>
                </c:pt>
                <c:pt idx="14">
                  <c:v>9.8517828646660098E-5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487-45C4-9DB8-E12512AB4715}"/>
            </c:ext>
          </c:extLst>
        </c:ser>
        <c:ser>
          <c:idx val="6"/>
          <c:order val="6"/>
          <c:tx>
            <c:strRef>
              <c:f>'KF_32_dur+rat'!$A$33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'KF_32_dur+rat'!$B$33:$P$33</c:f>
              <c:numCache>
                <c:formatCode>mm:ss</c:formatCode>
                <c:ptCount val="15"/>
                <c:pt idx="0">
                  <c:v>1.9937851684027774E-4</c:v>
                </c:pt>
                <c:pt idx="1">
                  <c:v>1.9500713865740741E-4</c:v>
                </c:pt>
                <c:pt idx="2">
                  <c:v>1.9222306207175935E-4</c:v>
                </c:pt>
                <c:pt idx="3">
                  <c:v>1.8559172126157377E-4</c:v>
                </c:pt>
                <c:pt idx="4">
                  <c:v>1.9111394557870377E-4</c:v>
                </c:pt>
                <c:pt idx="5">
                  <c:v>1.7378537835648143E-4</c:v>
                </c:pt>
                <c:pt idx="6">
                  <c:v>2.1008860333333339E-4</c:v>
                </c:pt>
                <c:pt idx="7">
                  <c:v>2.2210149491898141E-4</c:v>
                </c:pt>
                <c:pt idx="8">
                  <c:v>2.3349395313657396E-4</c:v>
                </c:pt>
                <c:pt idx="9">
                  <c:v>2.0449630469907389E-4</c:v>
                </c:pt>
                <c:pt idx="10">
                  <c:v>2.3320735701388902E-4</c:v>
                </c:pt>
                <c:pt idx="11">
                  <c:v>1.7079029142361108E-4</c:v>
                </c:pt>
                <c:pt idx="12">
                  <c:v>2.0588703074074071E-4</c:v>
                </c:pt>
                <c:pt idx="13">
                  <c:v>1.8479885781249998E-4</c:v>
                </c:pt>
                <c:pt idx="14">
                  <c:v>2.0014026113177909E-4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87-45C4-9DB8-E12512AB4715}"/>
            </c:ext>
          </c:extLst>
        </c:ser>
        <c:ser>
          <c:idx val="7"/>
          <c:order val="7"/>
          <c:tx>
            <c:strRef>
              <c:f>'KF_32_dur+rat'!$A$34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'KF_32_dur+rat'!$B$34:$P$34</c:f>
              <c:numCache>
                <c:formatCode>mm:ss</c:formatCode>
                <c:ptCount val="15"/>
                <c:pt idx="0">
                  <c:v>4.1974888721064805E-4</c:v>
                </c:pt>
                <c:pt idx="1">
                  <c:v>4.0132511337962964E-4</c:v>
                </c:pt>
                <c:pt idx="2">
                  <c:v>3.8689846307870347E-4</c:v>
                </c:pt>
                <c:pt idx="3">
                  <c:v>4.2660226127314824E-4</c:v>
                </c:pt>
                <c:pt idx="4">
                  <c:v>4.8049414209490722E-4</c:v>
                </c:pt>
                <c:pt idx="5">
                  <c:v>4.6710758377314817E-4</c:v>
                </c:pt>
                <c:pt idx="6">
                  <c:v>5.5483906525462983E-4</c:v>
                </c:pt>
                <c:pt idx="7">
                  <c:v>4.7480053749999996E-4</c:v>
                </c:pt>
                <c:pt idx="8">
                  <c:v>5.4670361972222238E-4</c:v>
                </c:pt>
                <c:pt idx="9">
                  <c:v>5.1287582934027775E-4</c:v>
                </c:pt>
                <c:pt idx="10">
                  <c:v>4.8786428151620365E-4</c:v>
                </c:pt>
                <c:pt idx="11">
                  <c:v>5.0749979003472223E-4</c:v>
                </c:pt>
                <c:pt idx="12">
                  <c:v>5.0445142563657422E-4</c:v>
                </c:pt>
                <c:pt idx="13">
                  <c:v>5.1734273957175915E-4</c:v>
                </c:pt>
                <c:pt idx="14">
                  <c:v>4.7775383852761245E-4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487-45C4-9DB8-E12512AB4715}"/>
            </c:ext>
          </c:extLst>
        </c:ser>
        <c:ser>
          <c:idx val="8"/>
          <c:order val="8"/>
          <c:tx>
            <c:strRef>
              <c:f>'KF_32_dur+rat'!$A$35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'KF_32_dur+rat'!$B$35:$P$35</c:f>
              <c:numCache>
                <c:formatCode>mm:ss</c:formatCode>
                <c:ptCount val="15"/>
                <c:pt idx="0">
                  <c:v>6.1707608969907405E-4</c:v>
                </c:pt>
                <c:pt idx="1">
                  <c:v>6.3889702486111092E-4</c:v>
                </c:pt>
                <c:pt idx="2">
                  <c:v>6.0272213824074067E-4</c:v>
                </c:pt>
                <c:pt idx="3">
                  <c:v>6.2149313429398141E-4</c:v>
                </c:pt>
                <c:pt idx="4">
                  <c:v>5.6778365667824063E-4</c:v>
                </c:pt>
                <c:pt idx="5">
                  <c:v>6.0012545141203684E-4</c:v>
                </c:pt>
                <c:pt idx="6">
                  <c:v>7.4766051482638859E-4</c:v>
                </c:pt>
                <c:pt idx="7">
                  <c:v>6.9169291172453706E-4</c:v>
                </c:pt>
                <c:pt idx="8">
                  <c:v>7.7554379776620353E-4</c:v>
                </c:pt>
                <c:pt idx="9">
                  <c:v>6.4633933820601864E-4</c:v>
                </c:pt>
                <c:pt idx="10">
                  <c:v>6.2282690854166653E-4</c:v>
                </c:pt>
                <c:pt idx="11">
                  <c:v>5.5325438818287038E-4</c:v>
                </c:pt>
                <c:pt idx="12">
                  <c:v>6.3004298940972205E-4</c:v>
                </c:pt>
                <c:pt idx="13">
                  <c:v>6.2782186949074078E-4</c:v>
                </c:pt>
                <c:pt idx="14">
                  <c:v>6.3880572952380963E-4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487-45C4-9DB8-E12512AB4715}"/>
            </c:ext>
          </c:extLst>
        </c:ser>
        <c:ser>
          <c:idx val="9"/>
          <c:order val="9"/>
          <c:tx>
            <c:strRef>
              <c:f>'KF_32_dur+rat'!$A$36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'KF_32_dur+rat'!$B$36:$P$36</c:f>
              <c:numCache>
                <c:formatCode>mm:ss</c:formatCode>
                <c:ptCount val="15"/>
                <c:pt idx="0">
                  <c:v>2.4317964222800928E-3</c:v>
                </c:pt>
                <c:pt idx="1">
                  <c:v>2.4326940035300925E-3</c:v>
                </c:pt>
                <c:pt idx="2">
                  <c:v>2.7267080288888887E-3</c:v>
                </c:pt>
                <c:pt idx="3">
                  <c:v>2.8261484840856484E-3</c:v>
                </c:pt>
                <c:pt idx="4">
                  <c:v>2.6740572772337963E-3</c:v>
                </c:pt>
                <c:pt idx="5">
                  <c:v>2.5585574661921295E-3</c:v>
                </c:pt>
                <c:pt idx="6">
                  <c:v>2.8981009070254628E-3</c:v>
                </c:pt>
                <c:pt idx="7">
                  <c:v>2.6185594608217596E-3</c:v>
                </c:pt>
                <c:pt idx="8">
                  <c:v>2.843268665486111E-3</c:v>
                </c:pt>
                <c:pt idx="9">
                  <c:v>2.7114323507175927E-3</c:v>
                </c:pt>
                <c:pt idx="10">
                  <c:v>2.6186276979976849E-3</c:v>
                </c:pt>
                <c:pt idx="11">
                  <c:v>2.5044377782060187E-3</c:v>
                </c:pt>
                <c:pt idx="12">
                  <c:v>2.5983977387152774E-3</c:v>
                </c:pt>
                <c:pt idx="13">
                  <c:v>2.622992777361111E-3</c:v>
                </c:pt>
                <c:pt idx="14">
                  <c:v>2.6475556470386911E-3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487-45C4-9DB8-E12512AB47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128256"/>
        <c:axId val="164129792"/>
      </c:barChart>
      <c:catAx>
        <c:axId val="16412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29792"/>
        <c:crosses val="autoZero"/>
        <c:auto val="1"/>
        <c:lblAlgn val="ctr"/>
        <c:lblOffset val="100"/>
        <c:noMultiLvlLbl val="0"/>
      </c:catAx>
      <c:valAx>
        <c:axId val="164129792"/>
        <c:scaling>
          <c:orientation val="minMax"/>
          <c:max val="3.1249980000000008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28256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2617060008403"/>
          <c:y val="7.2577387284874411E-3"/>
          <c:w val="0.83000775552850692"/>
          <c:h val="0.800300236860636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'KF_32_dur+rat'!$C$107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'KF_32_dur+rat'!$C$108:$C$116</c:f>
              <c:numCache>
                <c:formatCode>mm:ss</c:formatCode>
                <c:ptCount val="9"/>
                <c:pt idx="0">
                  <c:v>2.7727754681712964E-4</c:v>
                </c:pt>
                <c:pt idx="1">
                  <c:v>4.4578084319444445E-4</c:v>
                </c:pt>
                <c:pt idx="2">
                  <c:v>3.7944066515046296E-4</c:v>
                </c:pt>
                <c:pt idx="3">
                  <c:v>2.832385886458333E-4</c:v>
                </c:pt>
                <c:pt idx="4">
                  <c:v>3.2705551356481484E-4</c:v>
                </c:pt>
                <c:pt idx="5">
                  <c:v>3.0531934996527775E-4</c:v>
                </c:pt>
                <c:pt idx="6">
                  <c:v>3.9669574619212965E-4</c:v>
                </c:pt>
                <c:pt idx="7">
                  <c:v>2.6659449274305555E-4</c:v>
                </c:pt>
                <c:pt idx="8">
                  <c:v>3.3517534328414352E-4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'KF_32_dur+rat'!$D$107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'KF_32_dur+rat'!$D$108:$D$116</c:f>
              <c:numCache>
                <c:formatCode>mm:ss</c:formatCode>
                <c:ptCount val="9"/>
                <c:pt idx="0">
                  <c:v>3.1610659696759257E-4</c:v>
                </c:pt>
                <c:pt idx="1">
                  <c:v>2.6971424372685185E-4</c:v>
                </c:pt>
                <c:pt idx="2">
                  <c:v>3.1557067271990744E-4</c:v>
                </c:pt>
                <c:pt idx="3">
                  <c:v>3.4248787476851852E-4</c:v>
                </c:pt>
                <c:pt idx="4">
                  <c:v>3.5163244310185181E-4</c:v>
                </c:pt>
                <c:pt idx="5">
                  <c:v>3.05980725625E-4</c:v>
                </c:pt>
                <c:pt idx="6">
                  <c:v>3.0696281599537037E-4</c:v>
                </c:pt>
                <c:pt idx="7">
                  <c:v>3.2844545225694442E-4</c:v>
                </c:pt>
                <c:pt idx="8">
                  <c:v>3.1711260314525464E-4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'KF_32_dur+rat'!$E$107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'KF_32_dur+rat'!$E$108:$E$116</c:f>
              <c:numCache>
                <c:formatCode>mm:ss</c:formatCode>
                <c:ptCount val="9"/>
                <c:pt idx="0">
                  <c:v>2.0436612916666661E-4</c:v>
                </c:pt>
                <c:pt idx="1">
                  <c:v>2.8429285293981481E-4</c:v>
                </c:pt>
                <c:pt idx="2">
                  <c:v>2.5082671957175927E-4</c:v>
                </c:pt>
                <c:pt idx="3">
                  <c:v>2.0871966070601855E-4</c:v>
                </c:pt>
                <c:pt idx="4">
                  <c:v>2.1713382883101852E-4</c:v>
                </c:pt>
                <c:pt idx="5">
                  <c:v>2.1128590325231482E-4</c:v>
                </c:pt>
                <c:pt idx="6">
                  <c:v>2.0061675905092585E-4</c:v>
                </c:pt>
                <c:pt idx="7">
                  <c:v>2.2386805030092589E-4</c:v>
                </c:pt>
                <c:pt idx="8">
                  <c:v>2.2513873797743052E-4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87-45C4-9DB8-E12512AB4715}"/>
            </c:ext>
          </c:extLst>
        </c:ser>
        <c:ser>
          <c:idx val="3"/>
          <c:order val="3"/>
          <c:tx>
            <c:strRef>
              <c:f>'KF_32_dur+rat'!$F$107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'KF_32_dur+rat'!$F$108:$F$116</c:f>
              <c:numCache>
                <c:formatCode>mm:ss</c:formatCode>
                <c:ptCount val="9"/>
                <c:pt idx="0">
                  <c:v>1.6367682874999999E-4</c:v>
                </c:pt>
                <c:pt idx="1">
                  <c:v>2.4642332241898144E-4</c:v>
                </c:pt>
                <c:pt idx="2">
                  <c:v>2.0817218863425921E-4</c:v>
                </c:pt>
                <c:pt idx="3">
                  <c:v>1.9402452339120367E-4</c:v>
                </c:pt>
                <c:pt idx="4">
                  <c:v>2.0031231628472231E-4</c:v>
                </c:pt>
                <c:pt idx="5">
                  <c:v>1.6290049969907411E-4</c:v>
                </c:pt>
                <c:pt idx="6">
                  <c:v>1.9120239144675922E-4</c:v>
                </c:pt>
                <c:pt idx="7">
                  <c:v>1.6299681909722234E-4</c:v>
                </c:pt>
                <c:pt idx="8">
                  <c:v>1.9121361121527777E-4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87-45C4-9DB8-E12512AB4715}"/>
            </c:ext>
          </c:extLst>
        </c:ser>
        <c:ser>
          <c:idx val="4"/>
          <c:order val="4"/>
          <c:tx>
            <c:strRef>
              <c:f>'KF_32_dur+rat'!$G$107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'KF_32_dur+rat'!$G$108:$G$116</c:f>
              <c:numCache>
                <c:formatCode>mm:ss</c:formatCode>
                <c:ptCount val="9"/>
                <c:pt idx="0">
                  <c:v>1.4662803393518528E-4</c:v>
                </c:pt>
                <c:pt idx="1">
                  <c:v>2.2468295960648152E-4</c:v>
                </c:pt>
                <c:pt idx="2">
                  <c:v>1.7586293776620366E-4</c:v>
                </c:pt>
                <c:pt idx="3">
                  <c:v>1.9131550768518513E-4</c:v>
                </c:pt>
                <c:pt idx="4">
                  <c:v>1.843101746874999E-4</c:v>
                </c:pt>
                <c:pt idx="5">
                  <c:v>1.5313313597222224E-4</c:v>
                </c:pt>
                <c:pt idx="6">
                  <c:v>1.6255117788194456E-4</c:v>
                </c:pt>
                <c:pt idx="7">
                  <c:v>1.9528008734953696E-4</c:v>
                </c:pt>
                <c:pt idx="8">
                  <c:v>1.7922050186053242E-4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87-45C4-9DB8-E12512AB4715}"/>
            </c:ext>
          </c:extLst>
        </c:ser>
        <c:ser>
          <c:idx val="5"/>
          <c:order val="5"/>
          <c:tx>
            <c:strRef>
              <c:f>'KF_32_dur+rat'!$H$107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'KF_32_dur+rat'!$H$108:$H$116</c:f>
              <c:numCache>
                <c:formatCode>mm:ss</c:formatCode>
                <c:ptCount val="9"/>
                <c:pt idx="0">
                  <c:v>8.9409590995370383E-5</c:v>
                </c:pt>
                <c:pt idx="1">
                  <c:v>1.2156714537037051E-4</c:v>
                </c:pt>
                <c:pt idx="2">
                  <c:v>1.0479234903935195E-4</c:v>
                </c:pt>
                <c:pt idx="3">
                  <c:v>9.7752897453703782E-5</c:v>
                </c:pt>
                <c:pt idx="4">
                  <c:v>1.0506844714120367E-4</c:v>
                </c:pt>
                <c:pt idx="5">
                  <c:v>9.1344902164351902E-5</c:v>
                </c:pt>
                <c:pt idx="6">
                  <c:v>8.9691987905092603E-5</c:v>
                </c:pt>
                <c:pt idx="7">
                  <c:v>9.5708406817129638E-5</c:v>
                </c:pt>
                <c:pt idx="8">
                  <c:v>9.9416965860821808E-5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487-45C4-9DB8-E12512AB4715}"/>
            </c:ext>
          </c:extLst>
        </c:ser>
        <c:ser>
          <c:idx val="6"/>
          <c:order val="6"/>
          <c:tx>
            <c:strRef>
              <c:f>'KF_32_dur+rat'!$I$107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'KF_32_dur+rat'!$I$108:$I$116</c:f>
              <c:numCache>
                <c:formatCode>mm:ss</c:formatCode>
                <c:ptCount val="9"/>
                <c:pt idx="0">
                  <c:v>1.9500713865740741E-4</c:v>
                </c:pt>
                <c:pt idx="1">
                  <c:v>1.8559172126157377E-4</c:v>
                </c:pt>
                <c:pt idx="2">
                  <c:v>1.9111394557870377E-4</c:v>
                </c:pt>
                <c:pt idx="3">
                  <c:v>1.7378537835648143E-4</c:v>
                </c:pt>
                <c:pt idx="4">
                  <c:v>2.1008860333333339E-4</c:v>
                </c:pt>
                <c:pt idx="5">
                  <c:v>2.2210149491898141E-4</c:v>
                </c:pt>
                <c:pt idx="6">
                  <c:v>2.0449630469907389E-4</c:v>
                </c:pt>
                <c:pt idx="7">
                  <c:v>1.7079029142361108E-4</c:v>
                </c:pt>
                <c:pt idx="8">
                  <c:v>1.9412185977864575E-4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87-45C4-9DB8-E12512AB4715}"/>
            </c:ext>
          </c:extLst>
        </c:ser>
        <c:ser>
          <c:idx val="7"/>
          <c:order val="7"/>
          <c:tx>
            <c:strRef>
              <c:f>'KF_32_dur+rat'!$J$107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'KF_32_dur+rat'!$J$108:$J$116</c:f>
              <c:numCache>
                <c:formatCode>mm:ss</c:formatCode>
                <c:ptCount val="9"/>
                <c:pt idx="0">
                  <c:v>4.0132511337962964E-4</c:v>
                </c:pt>
                <c:pt idx="1">
                  <c:v>4.2660226127314824E-4</c:v>
                </c:pt>
                <c:pt idx="2">
                  <c:v>4.8049414209490722E-4</c:v>
                </c:pt>
                <c:pt idx="3">
                  <c:v>4.6710758377314817E-4</c:v>
                </c:pt>
                <c:pt idx="4">
                  <c:v>5.5483906525462983E-4</c:v>
                </c:pt>
                <c:pt idx="5">
                  <c:v>4.7480053749999996E-4</c:v>
                </c:pt>
                <c:pt idx="6">
                  <c:v>5.1287582934027775E-4</c:v>
                </c:pt>
                <c:pt idx="7">
                  <c:v>5.0749979003472223E-4</c:v>
                </c:pt>
                <c:pt idx="8">
                  <c:v>4.7819304033130792E-4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487-45C4-9DB8-E12512AB4715}"/>
            </c:ext>
          </c:extLst>
        </c:ser>
        <c:ser>
          <c:idx val="8"/>
          <c:order val="8"/>
          <c:tx>
            <c:strRef>
              <c:f>'KF_32_dur+rat'!$K$107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'KF_32_dur+rat'!$K$108:$K$116</c:f>
              <c:numCache>
                <c:formatCode>mm:ss</c:formatCode>
                <c:ptCount val="9"/>
                <c:pt idx="0">
                  <c:v>6.3889702486111092E-4</c:v>
                </c:pt>
                <c:pt idx="1">
                  <c:v>6.2149313429398141E-4</c:v>
                </c:pt>
                <c:pt idx="2">
                  <c:v>5.6778365667824063E-4</c:v>
                </c:pt>
                <c:pt idx="3">
                  <c:v>6.0012545141203684E-4</c:v>
                </c:pt>
                <c:pt idx="4">
                  <c:v>7.4766051482638859E-4</c:v>
                </c:pt>
                <c:pt idx="5">
                  <c:v>6.9169291172453706E-4</c:v>
                </c:pt>
                <c:pt idx="6">
                  <c:v>6.4633933820601864E-4</c:v>
                </c:pt>
                <c:pt idx="7">
                  <c:v>5.5325438818287038E-4</c:v>
                </c:pt>
                <c:pt idx="8">
                  <c:v>6.3340580252314806E-4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487-45C4-9DB8-E12512AB4715}"/>
            </c:ext>
          </c:extLst>
        </c:ser>
        <c:ser>
          <c:idx val="9"/>
          <c:order val="9"/>
          <c:spPr>
            <a:noFill/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'KF_32_dur+rat'!$B$108:$B$116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'KF_32_dur+rat'!$L$108:$L$116</c:f>
              <c:numCache>
                <c:formatCode>mm:ss</c:formatCode>
                <c:ptCount val="9"/>
                <c:pt idx="0">
                  <c:v>2.4326940035300925E-3</c:v>
                </c:pt>
                <c:pt idx="1">
                  <c:v>2.8261484840856484E-3</c:v>
                </c:pt>
                <c:pt idx="2">
                  <c:v>2.6740572772337963E-3</c:v>
                </c:pt>
                <c:pt idx="3">
                  <c:v>2.5585574661921295E-3</c:v>
                </c:pt>
                <c:pt idx="4">
                  <c:v>2.8981009070254628E-3</c:v>
                </c:pt>
                <c:pt idx="5">
                  <c:v>2.6185594608217596E-3</c:v>
                </c:pt>
                <c:pt idx="6">
                  <c:v>2.7114323507175927E-3</c:v>
                </c:pt>
                <c:pt idx="7">
                  <c:v>2.5044377782060187E-3</c:v>
                </c:pt>
                <c:pt idx="8">
                  <c:v>2.6529984659765622E-3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522240"/>
        <c:axId val="164532224"/>
      </c:barChart>
      <c:catAx>
        <c:axId val="16452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32224"/>
        <c:crosses val="autoZero"/>
        <c:auto val="1"/>
        <c:lblAlgn val="ctr"/>
        <c:lblOffset val="100"/>
        <c:noMultiLvlLbl val="0"/>
      </c:catAx>
      <c:valAx>
        <c:axId val="164532224"/>
        <c:scaling>
          <c:orientation val="minMax"/>
          <c:max val="3.1249980000000008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22240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2499590141713"/>
          <c:y val="4.9748116717578325E-3"/>
          <c:w val="0.85717239065245021"/>
          <c:h val="0.845578738465892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'KF_32_dur+rat'!$A$15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'KF_32_dur+rat'!$B$15:$P$15</c:f>
              <c:numCache>
                <c:formatCode>0.00</c:formatCode>
                <c:ptCount val="15"/>
                <c:pt idx="0">
                  <c:v>11.053983022368556</c:v>
                </c:pt>
                <c:pt idx="1">
                  <c:v>11.397962358388316</c:v>
                </c:pt>
                <c:pt idx="2">
                  <c:v>16.971432069500047</c:v>
                </c:pt>
                <c:pt idx="3">
                  <c:v>15.773440274093353</c:v>
                </c:pt>
                <c:pt idx="4">
                  <c:v>14.189698492284315</c:v>
                </c:pt>
                <c:pt idx="5">
                  <c:v>11.07024533896336</c:v>
                </c:pt>
                <c:pt idx="6">
                  <c:v>11.285166529984505</c:v>
                </c:pt>
                <c:pt idx="7">
                  <c:v>11.659821154852144</c:v>
                </c:pt>
                <c:pt idx="8">
                  <c:v>10.123232155933598</c:v>
                </c:pt>
                <c:pt idx="9">
                  <c:v>14.630486579801349</c:v>
                </c:pt>
                <c:pt idx="10">
                  <c:v>13.905127485610766</c:v>
                </c:pt>
                <c:pt idx="11">
                  <c:v>10.644883856289008</c:v>
                </c:pt>
                <c:pt idx="12">
                  <c:v>14.633899495478852</c:v>
                </c:pt>
                <c:pt idx="13">
                  <c:v>13.604967345002731</c:v>
                </c:pt>
                <c:pt idx="14">
                  <c:v>12.924596154182208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'KF_32_dur+rat'!$A$16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'KF_32_dur+rat'!$B$16:$P$16</c:f>
              <c:numCache>
                <c:formatCode>0.00</c:formatCode>
                <c:ptCount val="15"/>
                <c:pt idx="0">
                  <c:v>12.935756370054394</c:v>
                </c:pt>
                <c:pt idx="1">
                  <c:v>12.994096113563359</c:v>
                </c:pt>
                <c:pt idx="2">
                  <c:v>9.708345380946696</c:v>
                </c:pt>
                <c:pt idx="3">
                  <c:v>9.543527003115452</c:v>
                </c:pt>
                <c:pt idx="4">
                  <c:v>11.801193467566726</c:v>
                </c:pt>
                <c:pt idx="5">
                  <c:v>13.385975468365741</c:v>
                </c:pt>
                <c:pt idx="6">
                  <c:v>12.133202203188931</c:v>
                </c:pt>
                <c:pt idx="7">
                  <c:v>11.685078387678725</c:v>
                </c:pt>
                <c:pt idx="8">
                  <c:v>12.363387171005389</c:v>
                </c:pt>
                <c:pt idx="9">
                  <c:v>11.321057518330905</c:v>
                </c:pt>
                <c:pt idx="10">
                  <c:v>11.896748717275448</c:v>
                </c:pt>
                <c:pt idx="11">
                  <c:v>13.114538325332914</c:v>
                </c:pt>
                <c:pt idx="12">
                  <c:v>11.025523005305422</c:v>
                </c:pt>
                <c:pt idx="13">
                  <c:v>11.711715317631686</c:v>
                </c:pt>
                <c:pt idx="14">
                  <c:v>11.830010317811555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'KF_32_dur+rat'!$A$17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'KF_32_dur+rat'!$B$17:$P$17</c:f>
              <c:numCache>
                <c:formatCode>0.00</c:formatCode>
                <c:ptCount val="15"/>
                <c:pt idx="0">
                  <c:v>8.2076227576209977</c:v>
                </c:pt>
                <c:pt idx="1">
                  <c:v>8.4008152636587283</c:v>
                </c:pt>
                <c:pt idx="2">
                  <c:v>9.8266196390616614</c:v>
                </c:pt>
                <c:pt idx="3">
                  <c:v>10.059374252297747</c:v>
                </c:pt>
                <c:pt idx="4">
                  <c:v>9.3800054960389367</c:v>
                </c:pt>
                <c:pt idx="5">
                  <c:v>8.1577085316224505</c:v>
                </c:pt>
                <c:pt idx="6">
                  <c:v>7.4922797996664361</c:v>
                </c:pt>
                <c:pt idx="7">
                  <c:v>8.0687838643163303</c:v>
                </c:pt>
                <c:pt idx="8">
                  <c:v>7.1697366402235136</c:v>
                </c:pt>
                <c:pt idx="9">
                  <c:v>7.3989217912013086</c:v>
                </c:pt>
                <c:pt idx="10">
                  <c:v>6.9768280946519781</c:v>
                </c:pt>
                <c:pt idx="11">
                  <c:v>8.9388545504726924</c:v>
                </c:pt>
                <c:pt idx="12">
                  <c:v>6.8641250023092155</c:v>
                </c:pt>
                <c:pt idx="13">
                  <c:v>7.3552825268153459</c:v>
                </c:pt>
                <c:pt idx="14">
                  <c:v>8.1640684435683806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'KF_32_dur+rat'!$A$18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'KF_32_dur+rat'!$B$18:$P$18</c:f>
              <c:numCache>
                <c:formatCode>0.00</c:formatCode>
                <c:ptCount val="15"/>
                <c:pt idx="0">
                  <c:v>6.6731939465295946</c:v>
                </c:pt>
                <c:pt idx="1">
                  <c:v>6.7282127761439732</c:v>
                </c:pt>
                <c:pt idx="2">
                  <c:v>8.5974451683670807</c:v>
                </c:pt>
                <c:pt idx="3">
                  <c:v>8.7194046528913169</c:v>
                </c:pt>
                <c:pt idx="4">
                  <c:v>7.7848814386505927</c:v>
                </c:pt>
                <c:pt idx="5">
                  <c:v>7.5833560885371885</c:v>
                </c:pt>
                <c:pt idx="6">
                  <c:v>6.9118475412340894</c:v>
                </c:pt>
                <c:pt idx="7">
                  <c:v>6.2209967784329967</c:v>
                </c:pt>
                <c:pt idx="8">
                  <c:v>6.1081441922555264</c:v>
                </c:pt>
                <c:pt idx="9">
                  <c:v>7.0517116680472096</c:v>
                </c:pt>
                <c:pt idx="10">
                  <c:v>6.3258499040001279</c:v>
                </c:pt>
                <c:pt idx="11">
                  <c:v>6.5083197720320438</c:v>
                </c:pt>
                <c:pt idx="12">
                  <c:v>6.4920333973373987</c:v>
                </c:pt>
                <c:pt idx="13">
                  <c:v>6.7469316301318933</c:v>
                </c:pt>
                <c:pt idx="14">
                  <c:v>7.0323092110422154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'KF_32_dur+rat'!$A$19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'KF_32_dur+rat'!$B$19:$P$19</c:f>
              <c:numCache>
                <c:formatCode>0.00</c:formatCode>
                <c:ptCount val="15"/>
                <c:pt idx="0">
                  <c:v>6.3021059978029177</c:v>
                </c:pt>
                <c:pt idx="1">
                  <c:v>6.0273932406793751</c:v>
                </c:pt>
                <c:pt idx="2">
                  <c:v>7.3507913636168292</c:v>
                </c:pt>
                <c:pt idx="3">
                  <c:v>7.9501470241813506</c:v>
                </c:pt>
                <c:pt idx="4">
                  <c:v>6.5766331657684889</c:v>
                </c:pt>
                <c:pt idx="5">
                  <c:v>7.4774754998924333</c:v>
                </c:pt>
                <c:pt idx="6">
                  <c:v>6.3596879681001584</c:v>
                </c:pt>
                <c:pt idx="7">
                  <c:v>5.8479915489169683</c:v>
                </c:pt>
                <c:pt idx="8">
                  <c:v>6.1497926438091817</c:v>
                </c:pt>
                <c:pt idx="9">
                  <c:v>5.9950298165810656</c:v>
                </c:pt>
                <c:pt idx="10">
                  <c:v>6.1737491980340531</c:v>
                </c:pt>
                <c:pt idx="11">
                  <c:v>7.7973623081752184</c:v>
                </c:pt>
                <c:pt idx="12">
                  <c:v>5.9604855059036277</c:v>
                </c:pt>
                <c:pt idx="13">
                  <c:v>6.139381195173768</c:v>
                </c:pt>
                <c:pt idx="14">
                  <c:v>6.5791447483311041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7B-42AA-AD4B-B33D44BD994C}"/>
            </c:ext>
          </c:extLst>
        </c:ser>
        <c:ser>
          <c:idx val="5"/>
          <c:order val="5"/>
          <c:tx>
            <c:strRef>
              <c:f>'KF_32_dur+rat'!$A$20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'KF_32_dur+rat'!$B$20:$P$20</c:f>
              <c:numCache>
                <c:formatCode>0.00</c:formatCode>
                <c:ptCount val="15"/>
                <c:pt idx="0">
                  <c:v>3.9923468502902542</c:v>
                </c:pt>
                <c:pt idx="1">
                  <c:v>3.6753324037313262</c:v>
                </c:pt>
                <c:pt idx="2">
                  <c:v>4.2021242392752294</c:v>
                </c:pt>
                <c:pt idx="3">
                  <c:v>4.3015130328405755</c:v>
                </c:pt>
                <c:pt idx="4">
                  <c:v>3.9188520728978329</c:v>
                </c:pt>
                <c:pt idx="5">
                  <c:v>3.8206254401308501</c:v>
                </c:pt>
                <c:pt idx="6">
                  <c:v>3.625424045329162</c:v>
                </c:pt>
                <c:pt idx="7">
                  <c:v>3.4883646344882289</c:v>
                </c:pt>
                <c:pt idx="8">
                  <c:v>3.3690569726893735</c:v>
                </c:pt>
                <c:pt idx="9">
                  <c:v>3.3079190738930011</c:v>
                </c:pt>
                <c:pt idx="10">
                  <c:v>3.4009781913402404</c:v>
                </c:pt>
                <c:pt idx="11">
                  <c:v>3.821552591563588</c:v>
                </c:pt>
                <c:pt idx="12">
                  <c:v>3.4390116313426602</c:v>
                </c:pt>
                <c:pt idx="13">
                  <c:v>3.7376758912624446</c:v>
                </c:pt>
                <c:pt idx="14">
                  <c:v>3.721484076505341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27B-42AA-AD4B-B33D44BD994C}"/>
            </c:ext>
          </c:extLst>
        </c:ser>
        <c:ser>
          <c:idx val="6"/>
          <c:order val="6"/>
          <c:tx>
            <c:strRef>
              <c:f>'KF_32_dur+rat'!$A$21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'KF_32_dur+rat'!$B$21:$P$21</c:f>
              <c:numCache>
                <c:formatCode>0.00</c:formatCode>
                <c:ptCount val="15"/>
                <c:pt idx="0">
                  <c:v>8.1988161103279023</c:v>
                </c:pt>
                <c:pt idx="1">
                  <c:v>8.0160981354182539</c:v>
                </c:pt>
                <c:pt idx="2">
                  <c:v>7.0496386131260511</c:v>
                </c:pt>
                <c:pt idx="3">
                  <c:v>6.5669487044527592</c:v>
                </c:pt>
                <c:pt idx="4">
                  <c:v>7.1469652952386786</c:v>
                </c:pt>
                <c:pt idx="5">
                  <c:v>6.7923187441681394</c:v>
                </c:pt>
                <c:pt idx="6">
                  <c:v>7.2491817943276162</c:v>
                </c:pt>
                <c:pt idx="7">
                  <c:v>8.4818198036748527</c:v>
                </c:pt>
                <c:pt idx="8">
                  <c:v>8.2121663693238691</c:v>
                </c:pt>
                <c:pt idx="9">
                  <c:v>7.5420028327445836</c:v>
                </c:pt>
                <c:pt idx="10">
                  <c:v>8.905708787553472</c:v>
                </c:pt>
                <c:pt idx="11">
                  <c:v>6.8195062744162787</c:v>
                </c:pt>
                <c:pt idx="12">
                  <c:v>7.9236149136481764</c:v>
                </c:pt>
                <c:pt idx="13">
                  <c:v>7.0453437541836763</c:v>
                </c:pt>
                <c:pt idx="14">
                  <c:v>7.5678664380431666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27B-42AA-AD4B-B33D44BD994C}"/>
            </c:ext>
          </c:extLst>
        </c:ser>
        <c:ser>
          <c:idx val="7"/>
          <c:order val="7"/>
          <c:tx>
            <c:strRef>
              <c:f>'KF_32_dur+rat'!$A$22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'KF_32_dur+rat'!$B$22:$P$22</c:f>
              <c:numCache>
                <c:formatCode>0.00</c:formatCode>
                <c:ptCount val="15"/>
                <c:pt idx="0">
                  <c:v>17.260856351498557</c:v>
                </c:pt>
                <c:pt idx="1">
                  <c:v>16.497147310646763</c:v>
                </c:pt>
                <c:pt idx="2">
                  <c:v>14.189214942692688</c:v>
                </c:pt>
                <c:pt idx="3">
                  <c:v>15.094828303445212</c:v>
                </c:pt>
                <c:pt idx="4">
                  <c:v>17.968730370351636</c:v>
                </c:pt>
                <c:pt idx="5">
                  <c:v>18.256677442087664</c:v>
                </c:pt>
                <c:pt idx="6">
                  <c:v>19.144918795256945</c:v>
                </c:pt>
                <c:pt idx="7">
                  <c:v>18.132127400727327</c:v>
                </c:pt>
                <c:pt idx="8">
                  <c:v>19.227997211749702</c:v>
                </c:pt>
                <c:pt idx="9">
                  <c:v>18.915309806809042</c:v>
                </c:pt>
                <c:pt idx="10">
                  <c:v>18.63053239256751</c:v>
                </c:pt>
                <c:pt idx="11">
                  <c:v>20.264020709600342</c:v>
                </c:pt>
                <c:pt idx="12">
                  <c:v>19.413941835016736</c:v>
                </c:pt>
                <c:pt idx="13">
                  <c:v>19.723376443767304</c:v>
                </c:pt>
                <c:pt idx="14">
                  <c:v>18.051405665444104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27B-42AA-AD4B-B33D44BD994C}"/>
            </c:ext>
          </c:extLst>
        </c:ser>
        <c:ser>
          <c:idx val="8"/>
          <c:order val="8"/>
          <c:tx>
            <c:strRef>
              <c:f>'KF_32_dur+rat'!$A$23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'KF_32_dur+rat'!$B$23:$P$23</c:f>
              <c:numCache>
                <c:formatCode>0.00</c:formatCode>
                <c:ptCount val="15"/>
                <c:pt idx="0">
                  <c:v>25.375318593506822</c:v>
                </c:pt>
                <c:pt idx="1">
                  <c:v>26.262942397769912</c:v>
                </c:pt>
                <c:pt idx="2">
                  <c:v>22.104388583413716</c:v>
                </c:pt>
                <c:pt idx="3">
                  <c:v>21.990816752682221</c:v>
                </c:pt>
                <c:pt idx="4">
                  <c:v>21.233040201202787</c:v>
                </c:pt>
                <c:pt idx="5">
                  <c:v>23.455617446232168</c:v>
                </c:pt>
                <c:pt idx="6">
                  <c:v>25.798291322912164</c:v>
                </c:pt>
                <c:pt idx="7">
                  <c:v>26.41501642691242</c:v>
                </c:pt>
                <c:pt idx="8">
                  <c:v>27.27648664300985</c:v>
                </c:pt>
                <c:pt idx="9">
                  <c:v>23.837560912591535</c:v>
                </c:pt>
                <c:pt idx="10">
                  <c:v>23.784477228966406</c:v>
                </c:pt>
                <c:pt idx="11">
                  <c:v>22.090961612117916</c:v>
                </c:pt>
                <c:pt idx="12">
                  <c:v>24.247365213657915</c:v>
                </c:pt>
                <c:pt idx="13">
                  <c:v>23.935325896031152</c:v>
                </c:pt>
                <c:pt idx="14">
                  <c:v>24.129114945071926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27B-42AA-AD4B-B33D44BD99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919552"/>
        <c:axId val="164626432"/>
      </c:barChart>
      <c:catAx>
        <c:axId val="16491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26432"/>
        <c:crosses val="autoZero"/>
        <c:auto val="1"/>
        <c:lblAlgn val="ctr"/>
        <c:lblOffset val="100"/>
        <c:noMultiLvlLbl val="0"/>
      </c:catAx>
      <c:valAx>
        <c:axId val="164626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9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342968766589023"/>
          <c:y val="0.93718534735202641"/>
          <c:w val="0.21335126436954874"/>
          <c:h val="3.5788047072151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3689046393141"/>
          <c:y val="4.9748116717578325E-3"/>
          <c:w val="0.84486045434471158"/>
          <c:h val="0.845578738465892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'KF_32_dur+rat'!$C$141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'KF_32_dur+rat'!$C$142:$C$150</c:f>
              <c:numCache>
                <c:formatCode>0.00</c:formatCode>
                <c:ptCount val="9"/>
                <c:pt idx="0">
                  <c:v>11.397962358388316</c:v>
                </c:pt>
                <c:pt idx="1">
                  <c:v>15.773440274093353</c:v>
                </c:pt>
                <c:pt idx="2">
                  <c:v>14.189698492284315</c:v>
                </c:pt>
                <c:pt idx="3">
                  <c:v>11.07024533896336</c:v>
                </c:pt>
                <c:pt idx="4">
                  <c:v>11.285166529984505</c:v>
                </c:pt>
                <c:pt idx="5">
                  <c:v>11.659821154852144</c:v>
                </c:pt>
                <c:pt idx="6">
                  <c:v>14.630486579801349</c:v>
                </c:pt>
                <c:pt idx="7">
                  <c:v>10.644883856289008</c:v>
                </c:pt>
                <c:pt idx="8">
                  <c:v>12.581463073082043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'KF_32_dur+rat'!$D$141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'KF_32_dur+rat'!$D$142:$D$150</c:f>
              <c:numCache>
                <c:formatCode>0.00</c:formatCode>
                <c:ptCount val="9"/>
                <c:pt idx="0">
                  <c:v>12.994096113563359</c:v>
                </c:pt>
                <c:pt idx="1">
                  <c:v>9.543527003115452</c:v>
                </c:pt>
                <c:pt idx="2">
                  <c:v>11.801193467566726</c:v>
                </c:pt>
                <c:pt idx="3">
                  <c:v>13.385975468365741</c:v>
                </c:pt>
                <c:pt idx="4">
                  <c:v>12.133202203188931</c:v>
                </c:pt>
                <c:pt idx="5">
                  <c:v>11.685078387678725</c:v>
                </c:pt>
                <c:pt idx="6">
                  <c:v>11.321057518330905</c:v>
                </c:pt>
                <c:pt idx="7">
                  <c:v>13.114538325332914</c:v>
                </c:pt>
                <c:pt idx="8">
                  <c:v>11.997333560892844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'KF_32_dur+rat'!$E$141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'KF_32_dur+rat'!$E$142:$E$150</c:f>
              <c:numCache>
                <c:formatCode>0.00</c:formatCode>
                <c:ptCount val="9"/>
                <c:pt idx="0">
                  <c:v>8.4008152636587283</c:v>
                </c:pt>
                <c:pt idx="1">
                  <c:v>10.059374252297747</c:v>
                </c:pt>
                <c:pt idx="2">
                  <c:v>9.3800054960389367</c:v>
                </c:pt>
                <c:pt idx="3">
                  <c:v>8.1577085316224505</c:v>
                </c:pt>
                <c:pt idx="4">
                  <c:v>7.4922797996664361</c:v>
                </c:pt>
                <c:pt idx="5">
                  <c:v>8.0687838643163303</c:v>
                </c:pt>
                <c:pt idx="6">
                  <c:v>7.3989217912013086</c:v>
                </c:pt>
                <c:pt idx="7">
                  <c:v>8.9388545504726924</c:v>
                </c:pt>
                <c:pt idx="8">
                  <c:v>8.487092943659329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'KF_32_dur+rat'!$F$141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'KF_32_dur+rat'!$F$142:$F$150</c:f>
              <c:numCache>
                <c:formatCode>0.00</c:formatCode>
                <c:ptCount val="9"/>
                <c:pt idx="0">
                  <c:v>6.7282127761439732</c:v>
                </c:pt>
                <c:pt idx="1">
                  <c:v>8.7194046528913169</c:v>
                </c:pt>
                <c:pt idx="2">
                  <c:v>7.7848814386505927</c:v>
                </c:pt>
                <c:pt idx="3">
                  <c:v>7.5833560885371885</c:v>
                </c:pt>
                <c:pt idx="4">
                  <c:v>6.9118475412340894</c:v>
                </c:pt>
                <c:pt idx="5">
                  <c:v>6.2209967784329967</c:v>
                </c:pt>
                <c:pt idx="6">
                  <c:v>7.0517116680472096</c:v>
                </c:pt>
                <c:pt idx="7">
                  <c:v>6.5083197720320438</c:v>
                </c:pt>
                <c:pt idx="8">
                  <c:v>7.1885913394961767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'KF_32_dur+rat'!$G$141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'KF_32_dur+rat'!$G$142:$G$150</c:f>
              <c:numCache>
                <c:formatCode>0.00</c:formatCode>
                <c:ptCount val="9"/>
                <c:pt idx="0">
                  <c:v>6.0273932406793751</c:v>
                </c:pt>
                <c:pt idx="1">
                  <c:v>7.9501470241813506</c:v>
                </c:pt>
                <c:pt idx="2">
                  <c:v>6.5766331657684889</c:v>
                </c:pt>
                <c:pt idx="3">
                  <c:v>7.4774754998924333</c:v>
                </c:pt>
                <c:pt idx="4">
                  <c:v>6.3596879681001584</c:v>
                </c:pt>
                <c:pt idx="5">
                  <c:v>5.8479915489169683</c:v>
                </c:pt>
                <c:pt idx="6">
                  <c:v>5.9950298165810656</c:v>
                </c:pt>
                <c:pt idx="7">
                  <c:v>7.7973623081752184</c:v>
                </c:pt>
                <c:pt idx="8">
                  <c:v>6.7539650715368822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27B-42AA-AD4B-B33D44BD994C}"/>
            </c:ext>
          </c:extLst>
        </c:ser>
        <c:ser>
          <c:idx val="5"/>
          <c:order val="5"/>
          <c:tx>
            <c:strRef>
              <c:f>'KF_32_dur+rat'!$H$141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'KF_32_dur+rat'!$H$142:$H$150</c:f>
              <c:numCache>
                <c:formatCode>0.00</c:formatCode>
                <c:ptCount val="9"/>
                <c:pt idx="0">
                  <c:v>3.6753324037313262</c:v>
                </c:pt>
                <c:pt idx="1">
                  <c:v>4.3015130328405755</c:v>
                </c:pt>
                <c:pt idx="2">
                  <c:v>3.9188520728978329</c:v>
                </c:pt>
                <c:pt idx="3">
                  <c:v>3.8206254401308501</c:v>
                </c:pt>
                <c:pt idx="4">
                  <c:v>3.625424045329162</c:v>
                </c:pt>
                <c:pt idx="5">
                  <c:v>3.4883646344882289</c:v>
                </c:pt>
                <c:pt idx="6">
                  <c:v>3.3079190738930011</c:v>
                </c:pt>
                <c:pt idx="7">
                  <c:v>3.821552591563588</c:v>
                </c:pt>
                <c:pt idx="8">
                  <c:v>3.7449479118593203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27B-42AA-AD4B-B33D44BD994C}"/>
            </c:ext>
          </c:extLst>
        </c:ser>
        <c:ser>
          <c:idx val="6"/>
          <c:order val="6"/>
          <c:tx>
            <c:strRef>
              <c:f>'KF_32_dur+rat'!$I$141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'KF_32_dur+rat'!$I$142:$I$150</c:f>
              <c:numCache>
                <c:formatCode>0.00</c:formatCode>
                <c:ptCount val="9"/>
                <c:pt idx="0">
                  <c:v>8.0160981354182539</c:v>
                </c:pt>
                <c:pt idx="1">
                  <c:v>6.5669487044527592</c:v>
                </c:pt>
                <c:pt idx="2">
                  <c:v>7.1469652952386786</c:v>
                </c:pt>
                <c:pt idx="3">
                  <c:v>6.7923187441681394</c:v>
                </c:pt>
                <c:pt idx="4">
                  <c:v>7.2491817943276162</c:v>
                </c:pt>
                <c:pt idx="5">
                  <c:v>8.4818198036748527</c:v>
                </c:pt>
                <c:pt idx="6">
                  <c:v>7.5420028327445836</c:v>
                </c:pt>
                <c:pt idx="7">
                  <c:v>6.8195062744162787</c:v>
                </c:pt>
                <c:pt idx="8">
                  <c:v>7.3268551980551457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27B-42AA-AD4B-B33D44BD994C}"/>
            </c:ext>
          </c:extLst>
        </c:ser>
        <c:ser>
          <c:idx val="7"/>
          <c:order val="7"/>
          <c:tx>
            <c:strRef>
              <c:f>'KF_32_dur+rat'!$J$141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'KF_32_dur+rat'!$J$142:$J$150</c:f>
              <c:numCache>
                <c:formatCode>0.00</c:formatCode>
                <c:ptCount val="9"/>
                <c:pt idx="0">
                  <c:v>16.497147310646763</c:v>
                </c:pt>
                <c:pt idx="1">
                  <c:v>15.094828303445212</c:v>
                </c:pt>
                <c:pt idx="2">
                  <c:v>17.968730370351636</c:v>
                </c:pt>
                <c:pt idx="3">
                  <c:v>18.256677442087664</c:v>
                </c:pt>
                <c:pt idx="4">
                  <c:v>19.144918795256945</c:v>
                </c:pt>
                <c:pt idx="5">
                  <c:v>18.132127400727327</c:v>
                </c:pt>
                <c:pt idx="6">
                  <c:v>18.915309806809042</c:v>
                </c:pt>
                <c:pt idx="7">
                  <c:v>20.264020709600342</c:v>
                </c:pt>
                <c:pt idx="8">
                  <c:v>18.034220017365616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27B-42AA-AD4B-B33D44BD994C}"/>
            </c:ext>
          </c:extLst>
        </c:ser>
        <c:ser>
          <c:idx val="8"/>
          <c:order val="8"/>
          <c:tx>
            <c:strRef>
              <c:f>'KF_32_dur+rat'!$K$141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'KF_32_dur+rat'!$B$142:$B$150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'KF_32_dur+rat'!$K$142:$K$150</c:f>
              <c:numCache>
                <c:formatCode>0.00</c:formatCode>
                <c:ptCount val="9"/>
                <c:pt idx="0">
                  <c:v>26.262942397769912</c:v>
                </c:pt>
                <c:pt idx="1">
                  <c:v>21.990816752682221</c:v>
                </c:pt>
                <c:pt idx="2">
                  <c:v>21.233040201202787</c:v>
                </c:pt>
                <c:pt idx="3">
                  <c:v>23.455617446232168</c:v>
                </c:pt>
                <c:pt idx="4">
                  <c:v>25.798291322912164</c:v>
                </c:pt>
                <c:pt idx="5">
                  <c:v>26.41501642691242</c:v>
                </c:pt>
                <c:pt idx="6">
                  <c:v>23.837560912591535</c:v>
                </c:pt>
                <c:pt idx="7">
                  <c:v>22.090961612117916</c:v>
                </c:pt>
                <c:pt idx="8">
                  <c:v>23.885530884052642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27B-42AA-AD4B-B33D44BD99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730752"/>
        <c:axId val="164732288"/>
      </c:barChart>
      <c:catAx>
        <c:axId val="16473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32288"/>
        <c:crosses val="autoZero"/>
        <c:auto val="1"/>
        <c:lblAlgn val="ctr"/>
        <c:lblOffset val="100"/>
        <c:noMultiLvlLbl val="0"/>
      </c:catAx>
      <c:valAx>
        <c:axId val="164732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7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342968766589023"/>
          <c:y val="0.93718534735202641"/>
          <c:w val="0.21335126436954874"/>
          <c:h val="3.5788047072151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20855384880163E-2"/>
          <c:y val="1.2901732949343277E-2"/>
          <c:w val="0.93505346155501057"/>
          <c:h val="0.78875569206637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'KF_32_dur+rat'!$B$50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'KF_32_dur+rat'!$B$51:$B$59</c:f>
              <c:numCache>
                <c:formatCode>0.00</c:formatCode>
                <c:ptCount val="9"/>
                <c:pt idx="0">
                  <c:v>-21.630169221252942</c:v>
                </c:pt>
                <c:pt idx="1">
                  <c:v>0.71044054571274784</c:v>
                </c:pt>
                <c:pt idx="2">
                  <c:v>-7.6718128901164935</c:v>
                </c:pt>
                <c:pt idx="3">
                  <c:v>-13.000611956906813</c:v>
                </c:pt>
                <c:pt idx="4">
                  <c:v>-12.063128723788074</c:v>
                </c:pt>
                <c:pt idx="5">
                  <c:v>-1.453626004513324</c:v>
                </c:pt>
                <c:pt idx="6">
                  <c:v>-0.38060522515246537</c:v>
                </c:pt>
                <c:pt idx="7">
                  <c:v>-12.141179544622741</c:v>
                </c:pt>
                <c:pt idx="8">
                  <c:v>-3.4016037772443983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A-4F11-A0FE-3FC43AC3300C}"/>
            </c:ext>
          </c:extLst>
        </c:ser>
        <c:ser>
          <c:idx val="1"/>
          <c:order val="1"/>
          <c:tx>
            <c:strRef>
              <c:f>'KF_32_dur+rat'!$C$50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'KF_32_dur+rat'!$C$51:$C$59</c:f>
              <c:numCache>
                <c:formatCode>0.00</c:formatCode>
                <c:ptCount val="9"/>
                <c:pt idx="0">
                  <c:v>-19.161619637183342</c:v>
                </c:pt>
                <c:pt idx="1">
                  <c:v>1.2019806866771965</c:v>
                </c:pt>
                <c:pt idx="2">
                  <c:v>-5.463694678096445</c:v>
                </c:pt>
                <c:pt idx="3">
                  <c:v>-12.25094715962061</c:v>
                </c:pt>
                <c:pt idx="4">
                  <c:v>-15.865309316581067</c:v>
                </c:pt>
                <c:pt idx="5">
                  <c:v>-9.2452683706184153</c:v>
                </c:pt>
                <c:pt idx="6">
                  <c:v>-2.5647625546925101</c:v>
                </c:pt>
                <c:pt idx="7">
                  <c:v>-15.997511476522758</c:v>
                </c:pt>
                <c:pt idx="8">
                  <c:v>1.4291565194542714E-2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9A-4F11-A0FE-3FC43AC3300C}"/>
            </c:ext>
          </c:extLst>
        </c:ser>
        <c:ser>
          <c:idx val="2"/>
          <c:order val="2"/>
          <c:tx>
            <c:strRef>
              <c:f>'KF_32_dur+rat'!$D$50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'KF_32_dur+rat'!$D$51:$D$59</c:f>
              <c:numCache>
                <c:formatCode>0.00</c:formatCode>
                <c:ptCount val="9"/>
                <c:pt idx="0">
                  <c:v>34.914934761515561</c:v>
                </c:pt>
                <c:pt idx="1">
                  <c:v>-15.25007779686754</c:v>
                </c:pt>
                <c:pt idx="2">
                  <c:v>23.945992363726557</c:v>
                </c:pt>
                <c:pt idx="3">
                  <c:v>25.679165135773403</c:v>
                </c:pt>
                <c:pt idx="4">
                  <c:v>15.008734416073835</c:v>
                </c:pt>
                <c:pt idx="5">
                  <c:v>16.303475817712567</c:v>
                </c:pt>
                <c:pt idx="6">
                  <c:v>-3.9558252873502515</c:v>
                </c:pt>
                <c:pt idx="7">
                  <c:v>-19.017194237290855</c:v>
                </c:pt>
                <c:pt idx="8">
                  <c:v>-5.6486016977285152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A-4F11-A0FE-3FC43AC3300C}"/>
            </c:ext>
          </c:extLst>
        </c:ser>
        <c:ser>
          <c:idx val="3"/>
          <c:order val="3"/>
          <c:tx>
            <c:strRef>
              <c:f>'KF_32_dur+rat'!$E$50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'KF_32_dur+rat'!$E$51:$E$59</c:f>
              <c:numCache>
                <c:formatCode>0.00</c:formatCode>
                <c:ptCount val="9"/>
                <c:pt idx="0">
                  <c:v>29.964368822031812</c:v>
                </c:pt>
                <c:pt idx="1">
                  <c:v>-13.650597784376615</c:v>
                </c:pt>
                <c:pt idx="2">
                  <c:v>31.509052189539648</c:v>
                </c:pt>
                <c:pt idx="3">
                  <c:v>32.110411138724189</c:v>
                </c:pt>
                <c:pt idx="4">
                  <c:v>28.922354075091118</c:v>
                </c:pt>
                <c:pt idx="5">
                  <c:v>23.396086820364388</c:v>
                </c:pt>
                <c:pt idx="6">
                  <c:v>-7.2691720236270063</c:v>
                </c:pt>
                <c:pt idx="7">
                  <c:v>-10.706680539105252</c:v>
                </c:pt>
                <c:pt idx="8">
                  <c:v>-2.7101502741269474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A-4F11-A0FE-3FC43AC3300C}"/>
            </c:ext>
          </c:extLst>
        </c:ser>
        <c:ser>
          <c:idx val="4"/>
          <c:order val="4"/>
          <c:tx>
            <c:strRef>
              <c:f>'KF_32_dur+rat'!$F$50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'KF_32_dur+rat'!$F$51:$F$59</c:f>
              <c:numCache>
                <c:formatCode>0.00</c:formatCode>
                <c:ptCount val="9"/>
                <c:pt idx="0">
                  <c:v>10.623341726198282</c:v>
                </c:pt>
                <c:pt idx="1">
                  <c:v>1.0304037696370374</c:v>
                </c:pt>
                <c:pt idx="2">
                  <c:v>16.028186475995206</c:v>
                </c:pt>
                <c:pt idx="3">
                  <c:v>11.603533132144939</c:v>
                </c:pt>
                <c:pt idx="4">
                  <c:v>0.90958375788715229</c:v>
                </c:pt>
                <c:pt idx="5">
                  <c:v>6.3689186808976412</c:v>
                </c:pt>
                <c:pt idx="6">
                  <c:v>-4.5099948915985921</c:v>
                </c:pt>
                <c:pt idx="7">
                  <c:v>0.57358064892583471</c:v>
                </c:pt>
                <c:pt idx="8">
                  <c:v>-11.117945497845099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A-4F11-A0FE-3FC43AC3300C}"/>
            </c:ext>
          </c:extLst>
        </c:ser>
        <c:ser>
          <c:idx val="5"/>
          <c:order val="5"/>
          <c:tx>
            <c:strRef>
              <c:f>'KF_32_dur+rat'!$G$50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'KF_32_dur+rat'!$G$51:$G$59</c:f>
              <c:numCache>
                <c:formatCode>0.00</c:formatCode>
                <c:ptCount val="9"/>
                <c:pt idx="0">
                  <c:v>-17.423718489979326</c:v>
                </c:pt>
                <c:pt idx="1">
                  <c:v>9.6479846363286672</c:v>
                </c:pt>
                <c:pt idx="2">
                  <c:v>-3.4498248234833691</c:v>
                </c:pt>
                <c:pt idx="3">
                  <c:v>4.0188051381961989</c:v>
                </c:pt>
                <c:pt idx="4">
                  <c:v>9.7762182990834035</c:v>
                </c:pt>
                <c:pt idx="5">
                  <c:v>-0.77643935464694935</c:v>
                </c:pt>
                <c:pt idx="6">
                  <c:v>-13.168206449947984</c:v>
                </c:pt>
                <c:pt idx="7">
                  <c:v>-2.2283975336074575</c:v>
                </c:pt>
                <c:pt idx="8">
                  <c:v>-6.0550925459930465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A-4F11-A0FE-3FC43AC3300C}"/>
            </c:ext>
          </c:extLst>
        </c:ser>
        <c:ser>
          <c:idx val="6"/>
          <c:order val="6"/>
          <c:tx>
            <c:strRef>
              <c:f>'KF_32_dur+rat'!$H$50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'KF_32_dur+rat'!$H$51:$H$59</c:f>
              <c:numCache>
                <c:formatCode>0.00</c:formatCode>
                <c:ptCount val="9"/>
                <c:pt idx="0">
                  <c:v>-4.6491924470693613</c:v>
                </c:pt>
                <c:pt idx="1">
                  <c:v>12.575631312278535</c:v>
                </c:pt>
                <c:pt idx="2">
                  <c:v>0.4424266476306043</c:v>
                </c:pt>
                <c:pt idx="3">
                  <c:v>7.3897640886867881</c:v>
                </c:pt>
                <c:pt idx="4">
                  <c:v>5.7565809277255697</c:v>
                </c:pt>
                <c:pt idx="5">
                  <c:v>6.649170596357477</c:v>
                </c:pt>
                <c:pt idx="6">
                  <c:v>4.9706851311660705</c:v>
                </c:pt>
                <c:pt idx="7">
                  <c:v>16.13492566895663</c:v>
                </c:pt>
                <c:pt idx="8">
                  <c:v>17.04035832360546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A-4F11-A0FE-3FC43AC3300C}"/>
            </c:ext>
          </c:extLst>
        </c:ser>
        <c:ser>
          <c:idx val="7"/>
          <c:order val="7"/>
          <c:tx>
            <c:strRef>
              <c:f>'KF_32_dur+rat'!$I$50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'KF_32_dur+rat'!$I$51:$I$59</c:f>
              <c:numCache>
                <c:formatCode>0.00</c:formatCode>
                <c:ptCount val="9"/>
                <c:pt idx="0">
                  <c:v>-10.986222909354295</c:v>
                </c:pt>
                <c:pt idx="1">
                  <c:v>-2.0398315560261544</c:v>
                </c:pt>
                <c:pt idx="2">
                  <c:v>-2.2627245448022868</c:v>
                </c:pt>
                <c:pt idx="3">
                  <c:v>-12.66714619910265</c:v>
                </c:pt>
                <c:pt idx="4">
                  <c:v>-12.132702849306806</c:v>
                </c:pt>
                <c:pt idx="5">
                  <c:v>-7.2808410222217903</c:v>
                </c:pt>
                <c:pt idx="6">
                  <c:v>10.972921521643418</c:v>
                </c:pt>
                <c:pt idx="7">
                  <c:v>-0.61816374656753303</c:v>
                </c:pt>
                <c:pt idx="8">
                  <c:v>8.2790713602634138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F9A-4F11-A0FE-3FC43AC3300C}"/>
            </c:ext>
          </c:extLst>
        </c:ser>
        <c:ser>
          <c:idx val="8"/>
          <c:order val="8"/>
          <c:tx>
            <c:strRef>
              <c:f>'KF_32_dur+rat'!$J$50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'KF_32_dur+rat'!$J$51:$J$59</c:f>
              <c:numCache>
                <c:formatCode>0.00</c:formatCode>
                <c:ptCount val="9"/>
                <c:pt idx="0">
                  <c:v>-16.084923249269728</c:v>
                </c:pt>
                <c:pt idx="1">
                  <c:v>12.541013441346117</c:v>
                </c:pt>
                <c:pt idx="2">
                  <c:v>-5.7001920509239312</c:v>
                </c:pt>
                <c:pt idx="3">
                  <c:v>-6.8929825156970024</c:v>
                </c:pt>
                <c:pt idx="4">
                  <c:v>0.33130534047986532</c:v>
                </c:pt>
                <c:pt idx="5">
                  <c:v>-2.7675066099831298</c:v>
                </c:pt>
                <c:pt idx="6">
                  <c:v>16.66515863234218</c:v>
                </c:pt>
                <c:pt idx="7">
                  <c:v>14.432072677240226</c:v>
                </c:pt>
                <c:pt idx="8">
                  <c:v>21.405266409292185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A-4F11-A0FE-3FC43AC3300C}"/>
            </c:ext>
          </c:extLst>
        </c:ser>
        <c:ser>
          <c:idx val="9"/>
          <c:order val="9"/>
          <c:tx>
            <c:strRef>
              <c:f>'KF_32_dur+rat'!$K$50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'KF_32_dur+rat'!$K$51:$K$59</c:f>
              <c:numCache>
                <c:formatCode>0.00</c:formatCode>
                <c:ptCount val="9"/>
                <c:pt idx="0">
                  <c:v>15.653943087358716</c:v>
                </c:pt>
                <c:pt idx="1">
                  <c:v>-1.7254139144829574</c:v>
                </c:pt>
                <c:pt idx="2">
                  <c:v>-7.1980897046686909</c:v>
                </c:pt>
                <c:pt idx="3">
                  <c:v>2.5058273574877119</c:v>
                </c:pt>
                <c:pt idx="4">
                  <c:v>-6.7286609232708514</c:v>
                </c:pt>
                <c:pt idx="5">
                  <c:v>-8.9586228836019988</c:v>
                </c:pt>
                <c:pt idx="6">
                  <c:v>2.1764953951102504</c:v>
                </c:pt>
                <c:pt idx="7">
                  <c:v>7.3514827051746101</c:v>
                </c:pt>
                <c:pt idx="8">
                  <c:v>1.1793270370046465</c:v>
                </c:pt>
              </c:numCache>
            </c:numRef>
          </c:val>
        </c:ser>
        <c:ser>
          <c:idx val="10"/>
          <c:order val="10"/>
          <c:tx>
            <c:strRef>
              <c:f>'KF_32_dur+rat'!$L$50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'KF_32_dur+rat'!$L$51:$L$59</c:f>
              <c:numCache>
                <c:formatCode>0.00</c:formatCode>
                <c:ptCount val="9"/>
                <c:pt idx="0">
                  <c:v>6.1577323116026523</c:v>
                </c:pt>
                <c:pt idx="1">
                  <c:v>-0.26272490194541259</c:v>
                </c:pt>
                <c:pt idx="2">
                  <c:v>-15.487395582164925</c:v>
                </c:pt>
                <c:pt idx="3">
                  <c:v>-11.192861698836039</c:v>
                </c:pt>
                <c:pt idx="4">
                  <c:v>-7.2357086957932841</c:v>
                </c:pt>
                <c:pt idx="5">
                  <c:v>-9.6011776297756697</c:v>
                </c:pt>
                <c:pt idx="6">
                  <c:v>16.52196099631221</c:v>
                </c:pt>
                <c:pt idx="7">
                  <c:v>2.1162452655012749</c:v>
                </c:pt>
                <c:pt idx="8">
                  <c:v>-2.5013584324070277</c:v>
                </c:pt>
              </c:numCache>
            </c:numRef>
          </c:val>
        </c:ser>
        <c:ser>
          <c:idx val="11"/>
          <c:order val="11"/>
          <c:tx>
            <c:strRef>
              <c:f>'KF_32_dur+rat'!$M$50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'KF_32_dur+rat'!$M$51:$M$59</c:f>
              <c:numCache>
                <c:formatCode>0.00</c:formatCode>
                <c:ptCount val="9"/>
                <c:pt idx="0">
                  <c:v>-22.276191295039581</c:v>
                </c:pt>
                <c:pt idx="1">
                  <c:v>5.1522829159492636</c:v>
                </c:pt>
                <c:pt idx="2">
                  <c:v>3.5575632878381955</c:v>
                </c:pt>
                <c:pt idx="3">
                  <c:v>-12.615508248745172</c:v>
                </c:pt>
                <c:pt idx="4">
                  <c:v>12.051081262174478</c:v>
                </c:pt>
                <c:pt idx="5">
                  <c:v>-2.8516887431681144</c:v>
                </c:pt>
                <c:pt idx="6">
                  <c:v>-14.664700416695764</c:v>
                </c:pt>
                <c:pt idx="7">
                  <c:v>6.2262087937971753</c:v>
                </c:pt>
                <c:pt idx="8">
                  <c:v>-13.392387918109701</c:v>
                </c:pt>
              </c:numCache>
            </c:numRef>
          </c:val>
        </c:ser>
        <c:ser>
          <c:idx val="12"/>
          <c:order val="12"/>
          <c:tx>
            <c:strRef>
              <c:f>'KF_32_dur+rat'!$N$50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'KF_32_dur+rat'!$N$51:$N$59</c:f>
              <c:numCache>
                <c:formatCode>0.00</c:formatCode>
                <c:ptCount val="9"/>
                <c:pt idx="0">
                  <c:v>10.858397963784332</c:v>
                </c:pt>
                <c:pt idx="1">
                  <c:v>-8.2807948563026272</c:v>
                </c:pt>
                <c:pt idx="2">
                  <c:v>-17.494952356154194</c:v>
                </c:pt>
                <c:pt idx="3">
                  <c:v>-9.5639447750821951</c:v>
                </c:pt>
                <c:pt idx="4">
                  <c:v>-11.132010120688662</c:v>
                </c:pt>
                <c:pt idx="5">
                  <c:v>-9.2964170135590187</c:v>
                </c:pt>
                <c:pt idx="6">
                  <c:v>2.8713710956826257</c:v>
                </c:pt>
                <c:pt idx="7">
                  <c:v>5.588147065702481</c:v>
                </c:pt>
                <c:pt idx="8">
                  <c:v>-1.3717378710143331</c:v>
                </c:pt>
              </c:numCache>
            </c:numRef>
          </c:val>
        </c:ser>
        <c:ser>
          <c:idx val="13"/>
          <c:order val="13"/>
          <c:tx>
            <c:strRef>
              <c:f>'KF_32_dur+rat'!$O$50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cat>
            <c:numRef>
              <c:f>'KF_32_dur+rat'!$A$51:$A$59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'KF_32_dur+rat'!$O$51:$O$59</c:f>
              <c:numCache>
                <c:formatCode>0.00</c:formatCode>
                <c:ptCount val="9"/>
                <c:pt idx="0">
                  <c:v>4.0393185766569593</c:v>
                </c:pt>
                <c:pt idx="1">
                  <c:v>-1.6502964979282952</c:v>
                </c:pt>
                <c:pt idx="2">
                  <c:v>-10.754534334319914</c:v>
                </c:pt>
                <c:pt idx="3">
                  <c:v>-5.1235034370227028</c:v>
                </c:pt>
                <c:pt idx="4">
                  <c:v>-7.5983374490866744</c:v>
                </c:pt>
                <c:pt idx="5">
                  <c:v>-0.48606428324370315</c:v>
                </c:pt>
                <c:pt idx="6">
                  <c:v>-7.6653259231923467</c:v>
                </c:pt>
                <c:pt idx="7">
                  <c:v>8.2864642524182575</c:v>
                </c:pt>
                <c:pt idx="8">
                  <c:v>-1.7194366808914872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21728"/>
        <c:axId val="165335808"/>
      </c:barChart>
      <c:dateAx>
        <c:axId val="1653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65335808"/>
        <c:crossesAt val="0"/>
        <c:auto val="0"/>
        <c:lblOffset val="100"/>
        <c:baseTimeUnit val="days"/>
      </c:dateAx>
      <c:valAx>
        <c:axId val="165335808"/>
        <c:scaling>
          <c:orientation val="minMax"/>
          <c:max val="35"/>
          <c:min val="-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5321728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1.5513867307827438E-2"/>
          <c:y val="0.86951561460193127"/>
          <c:w val="0.96597225012748078"/>
          <c:h val="0.12204338640251436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20855384880163E-2"/>
          <c:y val="1.2901732949343277E-2"/>
          <c:w val="0.93505346155501057"/>
          <c:h val="0.78875569206637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'KF_32_dur+rat'!$C$38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'KF_32_dur+rat'!$C$39:$C$47</c:f>
              <c:numCache>
                <c:formatCode>0.00</c:formatCode>
                <c:ptCount val="9"/>
                <c:pt idx="0">
                  <c:v>-17.273882947270156</c:v>
                </c:pt>
                <c:pt idx="1">
                  <c:v>-0.31723941832776031</c:v>
                </c:pt>
                <c:pt idx="2">
                  <c:v>-9.2265813504055014</c:v>
                </c:pt>
                <c:pt idx="3">
                  <c:v>-14.401057691586349</c:v>
                </c:pt>
                <c:pt idx="4">
                  <c:v>-18.185680537101863</c:v>
                </c:pt>
                <c:pt idx="5">
                  <c:v>-10.066063451847027</c:v>
                </c:pt>
                <c:pt idx="6">
                  <c:v>0.45604285873375322</c:v>
                </c:pt>
                <c:pt idx="7">
                  <c:v>-16.074664511725565</c:v>
                </c:pt>
                <c:pt idx="8">
                  <c:v>0.86693590682131394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A-4F11-A0FE-3FC43AC3300C}"/>
            </c:ext>
          </c:extLst>
        </c:ser>
        <c:ser>
          <c:idx val="2"/>
          <c:order val="1"/>
          <c:tx>
            <c:strRef>
              <c:f>'KF_32_dur+rat'!$E$38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'KF_32_dur+rat'!$E$39:$E$47</c:f>
              <c:numCache>
                <c:formatCode>0.00</c:formatCode>
                <c:ptCount val="9"/>
                <c:pt idx="0">
                  <c:v>32.999294884449654</c:v>
                </c:pt>
                <c:pt idx="1">
                  <c:v>-14.9468545079212</c:v>
                </c:pt>
                <c:pt idx="2">
                  <c:v>26.274516546465808</c:v>
                </c:pt>
                <c:pt idx="3">
                  <c:v>28.873316524285425</c:v>
                </c:pt>
                <c:pt idx="4">
                  <c:v>25.366772927199776</c:v>
                </c:pt>
                <c:pt idx="5">
                  <c:v>22.280079982080441</c:v>
                </c:pt>
                <c:pt idx="6">
                  <c:v>-4.3942184186772</c:v>
                </c:pt>
                <c:pt idx="7">
                  <c:v>-10.7886929977935</c:v>
                </c:pt>
                <c:pt idx="8">
                  <c:v>-1.8807324122565658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A-4F11-A0FE-3FC43AC3300C}"/>
            </c:ext>
          </c:extLst>
        </c:ser>
        <c:ser>
          <c:idx val="3"/>
          <c:order val="2"/>
          <c:tx>
            <c:strRef>
              <c:f>'KF_32_dur+rat'!$F$38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'KF_32_dur+rat'!$F$39:$F$47</c:f>
              <c:numCache>
                <c:formatCode>0.00</c:formatCode>
                <c:ptCount val="9"/>
                <c:pt idx="0">
                  <c:v>13.206616403401039</c:v>
                </c:pt>
                <c:pt idx="1">
                  <c:v>-0.48624066342796807</c:v>
                </c:pt>
                <c:pt idx="2">
                  <c:v>11.409845247024473</c:v>
                </c:pt>
                <c:pt idx="3">
                  <c:v>8.8689174955691996</c:v>
                </c:pt>
                <c:pt idx="4">
                  <c:v>-1.8734263432325198</c:v>
                </c:pt>
                <c:pt idx="5">
                  <c:v>5.4069072939274676</c:v>
                </c:pt>
                <c:pt idx="6">
                  <c:v>-1.5494979305122341</c:v>
                </c:pt>
                <c:pt idx="7">
                  <c:v>0.48120770683007486</c:v>
                </c:pt>
                <c:pt idx="8">
                  <c:v>-10.360205982247729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A-4F11-A0FE-3FC43AC3300C}"/>
            </c:ext>
          </c:extLst>
        </c:ser>
        <c:ser>
          <c:idx val="4"/>
          <c:order val="3"/>
          <c:tx>
            <c:strRef>
              <c:f>'KF_32_dur+rat'!$G$38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'KF_32_dur+rat'!$G$39:$G$47</c:f>
              <c:numCache>
                <c:formatCode>0.00</c:formatCode>
                <c:ptCount val="9"/>
                <c:pt idx="0">
                  <c:v>-15.495398357593704</c:v>
                </c:pt>
                <c:pt idx="1">
                  <c:v>8.0019751254227742</c:v>
                </c:pt>
                <c:pt idx="2">
                  <c:v>-7.2928707955438279</c:v>
                </c:pt>
                <c:pt idx="3">
                  <c:v>1.4700377018460491</c:v>
                </c:pt>
                <c:pt idx="4">
                  <c:v>6.7486731144548067</c:v>
                </c:pt>
                <c:pt idx="5">
                  <c:v>-1.6738273922457314</c:v>
                </c:pt>
                <c:pt idx="6">
                  <c:v>-10.476141865400278</c:v>
                </c:pt>
                <c:pt idx="7">
                  <c:v>-2.3181969671660978</c:v>
                </c:pt>
                <c:pt idx="8">
                  <c:v>-5.2541910696965779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A-4F11-A0FE-3FC43AC3300C}"/>
            </c:ext>
          </c:extLst>
        </c:ser>
        <c:ser>
          <c:idx val="5"/>
          <c:order val="4"/>
          <c:tx>
            <c:strRef>
              <c:f>'KF_32_dur+rat'!$H$38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'KF_32_dur+rat'!$H$39:$H$47</c:f>
              <c:numCache>
                <c:formatCode>0.00</c:formatCode>
                <c:ptCount val="9"/>
                <c:pt idx="0">
                  <c:v>-2.4225617671539563</c:v>
                </c:pt>
                <c:pt idx="1">
                  <c:v>10.885672664604021</c:v>
                </c:pt>
                <c:pt idx="2">
                  <c:v>-3.5555450023062956</c:v>
                </c:pt>
                <c:pt idx="3">
                  <c:v>4.7583982184201101</c:v>
                </c:pt>
                <c:pt idx="4">
                  <c:v>2.8398943056906627</c:v>
                </c:pt>
                <c:pt idx="5">
                  <c:v>5.6846245823812573</c:v>
                </c:pt>
                <c:pt idx="6">
                  <c:v>8.2251136337217599</c:v>
                </c:pt>
                <c:pt idx="7">
                  <c:v>16.028260233611721</c:v>
                </c:pt>
                <c:pt idx="8">
                  <c:v>18.03815371569241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A-4F11-A0FE-3FC43AC3300C}"/>
            </c:ext>
          </c:extLst>
        </c:ser>
        <c:ser>
          <c:idx val="6"/>
          <c:order val="5"/>
          <c:tx>
            <c:strRef>
              <c:f>'KF_32_dur+rat'!$I$38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'KF_32_dur+rat'!$I$39:$I$47</c:f>
              <c:numCache>
                <c:formatCode>0.00</c:formatCode>
                <c:ptCount val="9"/>
                <c:pt idx="0">
                  <c:v>-8.9075744732080295</c:v>
                </c:pt>
                <c:pt idx="1">
                  <c:v>-3.5103863453688202</c:v>
                </c:pt>
                <c:pt idx="2">
                  <c:v>-6.1530213989670672</c:v>
                </c:pt>
                <c:pt idx="3">
                  <c:v>-14.807058627394129</c:v>
                </c:pt>
                <c:pt idx="4">
                  <c:v>-14.556016536886554</c:v>
                </c:pt>
                <c:pt idx="5">
                  <c:v>-8.1194025854403407</c:v>
                </c:pt>
                <c:pt idx="6">
                  <c:v>14.413438637070769</c:v>
                </c:pt>
                <c:pt idx="7">
                  <c:v>-0.70944211755100306</c:v>
                </c:pt>
                <c:pt idx="8">
                  <c:v>9.2021748094514599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A-4F11-A0FE-3FC43AC3300C}"/>
            </c:ext>
          </c:extLst>
        </c:ser>
        <c:ser>
          <c:idx val="8"/>
          <c:order val="6"/>
          <c:tx>
            <c:strRef>
              <c:f>'KF_32_dur+rat'!$K$38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'KF_32_dur+rat'!$K$39:$K$47</c:f>
              <c:numCache>
                <c:formatCode>0.00</c:formatCode>
                <c:ptCount val="9"/>
                <c:pt idx="0">
                  <c:v>18.354692294842359</c:v>
                </c:pt>
                <c:pt idx="1">
                  <c:v>-3.2006886668061862</c:v>
                </c:pt>
                <c:pt idx="2">
                  <c:v>-10.89194118560037</c:v>
                </c:pt>
                <c:pt idx="3">
                  <c:v>-5.8676620598434445E-3</c:v>
                </c:pt>
                <c:pt idx="4">
                  <c:v>-9.3010140053952899</c:v>
                </c:pt>
                <c:pt idx="5">
                  <c:v>-9.7820104159521719</c:v>
                </c:pt>
                <c:pt idx="6">
                  <c:v>5.3442950383114853</c:v>
                </c:pt>
                <c:pt idx="7">
                  <c:v>7.2528845223135034</c:v>
                </c:pt>
                <c:pt idx="8">
                  <c:v>2.0419035681944044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A-4F11-A0FE-3FC43AC3300C}"/>
            </c:ext>
          </c:extLst>
        </c:ser>
        <c:ser>
          <c:idx val="10"/>
          <c:order val="7"/>
          <c:tx>
            <c:strRef>
              <c:f>'KF_32_dur+rat'!$M$38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'KF_32_dur+rat'!$M$39:$M$47</c:f>
              <c:numCache>
                <c:formatCode>0.00</c:formatCode>
                <c:ptCount val="9"/>
                <c:pt idx="0">
                  <c:v>-20.461186037467204</c:v>
                </c:pt>
                <c:pt idx="1">
                  <c:v>3.5737618118251651</c:v>
                </c:pt>
                <c:pt idx="2">
                  <c:v>-0.56440206066715082</c:v>
                </c:pt>
                <c:pt idx="3">
                  <c:v>-14.756685959080373</c:v>
                </c:pt>
                <c:pt idx="4">
                  <c:v>8.96079707527098</c:v>
                </c:pt>
                <c:pt idx="5">
                  <c:v>-3.7303080129038948</c:v>
                </c:pt>
                <c:pt idx="6">
                  <c:v>-12.019031953247971</c:v>
                </c:pt>
                <c:pt idx="7">
                  <c:v>6.1286441314807965</c:v>
                </c:pt>
                <c:pt idx="8">
                  <c:v>-12.654038535958714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66240"/>
        <c:axId val="165067776"/>
      </c:barChart>
      <c:dateAx>
        <c:axId val="1650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165067776"/>
        <c:crossesAt val="0"/>
        <c:auto val="0"/>
        <c:lblOffset val="100"/>
        <c:baseTimeUnit val="days"/>
      </c:dateAx>
      <c:valAx>
        <c:axId val="165067776"/>
        <c:scaling>
          <c:orientation val="minMax"/>
          <c:max val="35"/>
          <c:min val="-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5066240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1.5513867307827438E-2"/>
          <c:y val="0.86951561460193127"/>
          <c:w val="0.96597225012748078"/>
          <c:h val="0.12204338640251436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2701019394916E-2"/>
          <c:y val="2.3429089377384936E-2"/>
          <c:w val="0.94204755285267905"/>
          <c:h val="0.73202819094270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'KF_32_dur+rat'!$B$74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'KF_32_dur+rat'!$B$75:$B$83</c:f>
              <c:numCache>
                <c:formatCode>General</c:formatCode>
                <c:ptCount val="9"/>
                <c:pt idx="0">
                  <c:v>-1.8706131318136521</c:v>
                </c:pt>
                <c:pt idx="1">
                  <c:v>1.1057460522428393</c:v>
                </c:pt>
                <c:pt idx="2">
                  <c:v>4.3554314052617116E-2</c:v>
                </c:pt>
                <c:pt idx="3">
                  <c:v>-0.35911526451262077</c:v>
                </c:pt>
                <c:pt idx="4">
                  <c:v>-0.27703875052818638</c:v>
                </c:pt>
                <c:pt idx="5">
                  <c:v>0.27086277378491319</c:v>
                </c:pt>
                <c:pt idx="6">
                  <c:v>0.63094967228473564</c:v>
                </c:pt>
                <c:pt idx="7">
                  <c:v>-0.79054931394554728</c:v>
                </c:pt>
                <c:pt idx="8">
                  <c:v>1.2462036484348964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06-407C-ABC1-36435C5F7ECC}"/>
            </c:ext>
          </c:extLst>
        </c:ser>
        <c:ser>
          <c:idx val="1"/>
          <c:order val="1"/>
          <c:tx>
            <c:strRef>
              <c:f>'KF_32_dur+rat'!$C$74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'KF_32_dur+rat'!$C$75:$C$83</c:f>
              <c:numCache>
                <c:formatCode>General</c:formatCode>
                <c:ptCount val="9"/>
                <c:pt idx="0">
                  <c:v>-1.5266337957938916</c:v>
                </c:pt>
                <c:pt idx="1">
                  <c:v>1.164085795751804</c:v>
                </c:pt>
                <c:pt idx="2">
                  <c:v>0.23674682009034775</c:v>
                </c:pt>
                <c:pt idx="3">
                  <c:v>-0.30409643489824223</c:v>
                </c:pt>
                <c:pt idx="4">
                  <c:v>-0.55175150765172898</c:v>
                </c:pt>
                <c:pt idx="5">
                  <c:v>-4.6151672774014774E-2</c:v>
                </c:pt>
                <c:pt idx="6">
                  <c:v>0.44823169737508728</c:v>
                </c:pt>
                <c:pt idx="7">
                  <c:v>-1.5542583547973408</c:v>
                </c:pt>
                <c:pt idx="8">
                  <c:v>2.1338274526979859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06-407C-ABC1-36435C5F7ECC}"/>
            </c:ext>
          </c:extLst>
        </c:ser>
        <c:ser>
          <c:idx val="2"/>
          <c:order val="2"/>
          <c:tx>
            <c:strRef>
              <c:f>'KF_32_dur+rat'!$D$74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'KF_32_dur+rat'!$D$75:$D$83</c:f>
              <c:numCache>
                <c:formatCode>General</c:formatCode>
                <c:ptCount val="9"/>
                <c:pt idx="0">
                  <c:v>4.046835915317839</c:v>
                </c:pt>
                <c:pt idx="1">
                  <c:v>-2.1216649368648586</c:v>
                </c:pt>
                <c:pt idx="2">
                  <c:v>1.6625511954932808</c:v>
                </c:pt>
                <c:pt idx="3">
                  <c:v>1.5651359573248653</c:v>
                </c:pt>
                <c:pt idx="4">
                  <c:v>0.77164661528572509</c:v>
                </c:pt>
                <c:pt idx="5">
                  <c:v>0.48064016276988841</c:v>
                </c:pt>
                <c:pt idx="6">
                  <c:v>-0.5182278249171155</c:v>
                </c:pt>
                <c:pt idx="7">
                  <c:v>-3.8621907227514161</c:v>
                </c:pt>
                <c:pt idx="8">
                  <c:v>-2.0247263616582103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06-407C-ABC1-36435C5F7ECC}"/>
            </c:ext>
          </c:extLst>
        </c:ser>
        <c:ser>
          <c:idx val="3"/>
          <c:order val="3"/>
          <c:tx>
            <c:strRef>
              <c:f>'KF_32_dur+rat'!$E$74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'KF_32_dur+rat'!$E$75:$E$83</c:f>
              <c:numCache>
                <c:formatCode>General</c:formatCode>
                <c:ptCount val="9"/>
                <c:pt idx="0">
                  <c:v>2.8488441199111456</c:v>
                </c:pt>
                <c:pt idx="1">
                  <c:v>-2.2864833146961026</c:v>
                </c:pt>
                <c:pt idx="2">
                  <c:v>1.8953058087293666</c:v>
                </c:pt>
                <c:pt idx="3">
                  <c:v>1.6870954418491015</c:v>
                </c:pt>
                <c:pt idx="4">
                  <c:v>1.3710022758502465</c:v>
                </c:pt>
                <c:pt idx="5">
                  <c:v>0.58002895633523455</c:v>
                </c:pt>
                <c:pt idx="6">
                  <c:v>-1.0009177335904074</c:v>
                </c:pt>
                <c:pt idx="7">
                  <c:v>-2.9565773619988924</c:v>
                </c:pt>
                <c:pt idx="8">
                  <c:v>-2.1382981923897049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06-407C-ABC1-36435C5F7ECC}"/>
            </c:ext>
          </c:extLst>
        </c:ser>
        <c:ser>
          <c:idx val="4"/>
          <c:order val="4"/>
          <c:tx>
            <c:strRef>
              <c:f>'KF_32_dur+rat'!$F$74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'KF_32_dur+rat'!$F$75:$F$83</c:f>
              <c:numCache>
                <c:formatCode>General</c:formatCode>
                <c:ptCount val="9"/>
                <c:pt idx="0">
                  <c:v>1.2651023381021069</c:v>
                </c:pt>
                <c:pt idx="1">
                  <c:v>-2.8816850244828274E-2</c:v>
                </c:pt>
                <c:pt idx="2">
                  <c:v>1.2159370524705562</c:v>
                </c:pt>
                <c:pt idx="3">
                  <c:v>0.75257222760837728</c:v>
                </c:pt>
                <c:pt idx="4">
                  <c:v>-2.5115825626151889E-3</c:v>
                </c:pt>
                <c:pt idx="5">
                  <c:v>0.19736799639249192</c:v>
                </c:pt>
                <c:pt idx="6">
                  <c:v>-0.42090114280448798</c:v>
                </c:pt>
                <c:pt idx="7">
                  <c:v>-8.2675295092467849E-2</c:v>
                </c:pt>
                <c:pt idx="8">
                  <c:v>-2.8960747438691392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06-407C-ABC1-36435C5F7ECC}"/>
            </c:ext>
          </c:extLst>
        </c:ser>
        <c:ser>
          <c:idx val="5"/>
          <c:order val="5"/>
          <c:tx>
            <c:strRef>
              <c:f>'KF_32_dur+rat'!$G$74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'KF_32_dur+rat'!$G$75:$G$83</c:f>
              <c:numCache>
                <c:formatCode>General</c:formatCode>
                <c:ptCount val="9"/>
                <c:pt idx="0">
                  <c:v>-1.8543508152188473</c:v>
                </c:pt>
                <c:pt idx="1">
                  <c:v>1.5559651505541865</c:v>
                </c:pt>
                <c:pt idx="2">
                  <c:v>-6.3599119459301079E-3</c:v>
                </c:pt>
                <c:pt idx="3">
                  <c:v>0.55104687749497305</c:v>
                </c:pt>
                <c:pt idx="4">
                  <c:v>0.89833075156132924</c:v>
                </c:pt>
                <c:pt idx="5">
                  <c:v>9.9141363625509182E-2</c:v>
                </c:pt>
                <c:pt idx="6">
                  <c:v>-0.7755476938750272</c:v>
                </c:pt>
                <c:pt idx="7">
                  <c:v>0.20527177664355989</c:v>
                </c:pt>
                <c:pt idx="8">
                  <c:v>-0.67349749883975818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506-407C-ABC1-36435C5F7ECC}"/>
            </c:ext>
          </c:extLst>
        </c:ser>
        <c:ser>
          <c:idx val="6"/>
          <c:order val="6"/>
          <c:tx>
            <c:strRef>
              <c:f>'KF_32_dur+rat'!$H$74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'KF_32_dur+rat'!$H$75:$H$83</c:f>
              <c:numCache>
                <c:formatCode>General</c:formatCode>
                <c:ptCount val="9"/>
                <c:pt idx="0">
                  <c:v>-1.6394296241977031</c:v>
                </c:pt>
                <c:pt idx="1">
                  <c:v>0.30319188537737674</c:v>
                </c:pt>
                <c:pt idx="2">
                  <c:v>-0.67178864390194448</c:v>
                </c:pt>
                <c:pt idx="3">
                  <c:v>-0.120461669808126</c:v>
                </c:pt>
                <c:pt idx="4">
                  <c:v>-0.21945678023094572</c:v>
                </c:pt>
                <c:pt idx="5">
                  <c:v>-9.6060031176179006E-2</c:v>
                </c:pt>
                <c:pt idx="6">
                  <c:v>-0.31868464371555039</c:v>
                </c:pt>
                <c:pt idx="7">
                  <c:v>1.0935131298128411</c:v>
                </c:pt>
                <c:pt idx="8">
                  <c:v>1.6691763778402375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506-407C-ABC1-36435C5F7ECC}"/>
            </c:ext>
          </c:extLst>
        </c:ser>
        <c:ser>
          <c:idx val="7"/>
          <c:order val="7"/>
          <c:tx>
            <c:strRef>
              <c:f>'KF_32_dur+rat'!$I$74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'KF_32_dur+rat'!$I$75:$I$83</c:f>
              <c:numCache>
                <c:formatCode>General</c:formatCode>
                <c:ptCount val="9"/>
                <c:pt idx="0">
                  <c:v>-1.2647749993300632</c:v>
                </c:pt>
                <c:pt idx="1">
                  <c:v>-0.14493193013282912</c:v>
                </c:pt>
                <c:pt idx="2">
                  <c:v>-9.528457925205025E-2</c:v>
                </c:pt>
                <c:pt idx="3">
                  <c:v>-0.8113124326092187</c:v>
                </c:pt>
                <c:pt idx="4">
                  <c:v>-0.73115319941413581</c:v>
                </c:pt>
                <c:pt idx="5">
                  <c:v>-0.2331194420171121</c:v>
                </c:pt>
                <c:pt idx="6">
                  <c:v>0.91395336563168605</c:v>
                </c:pt>
                <c:pt idx="7">
                  <c:v>8.0721735283223239E-2</c:v>
                </c:pt>
                <c:pt idx="8">
                  <c:v>2.2859014818404937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506-407C-ABC1-36435C5F7ECC}"/>
            </c:ext>
          </c:extLst>
        </c:ser>
        <c:ser>
          <c:idx val="8"/>
          <c:order val="8"/>
          <c:tx>
            <c:strRef>
              <c:f>'KF_32_dur+rat'!$J$74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'KF_32_dur+rat'!$J$75:$J$83</c:f>
              <c:numCache>
                <c:formatCode>General</c:formatCode>
                <c:ptCount val="9"/>
                <c:pt idx="0">
                  <c:v>-2.8013639982486094</c:v>
                </c:pt>
                <c:pt idx="1">
                  <c:v>0.53337685319383432</c:v>
                </c:pt>
                <c:pt idx="2">
                  <c:v>-0.99433180334486693</c:v>
                </c:pt>
                <c:pt idx="3">
                  <c:v>-0.924165018786689</c:v>
                </c:pt>
                <c:pt idx="4">
                  <c:v>-0.42935210452192241</c:v>
                </c:pt>
                <c:pt idx="5">
                  <c:v>-0.35242710381596742</c:v>
                </c:pt>
                <c:pt idx="6">
                  <c:v>0.64429993128070251</c:v>
                </c:pt>
                <c:pt idx="7">
                  <c:v>1.1765915463055983</c:v>
                </c:pt>
                <c:pt idx="8">
                  <c:v>3.147371697937924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506-407C-ABC1-36435C5F7ECC}"/>
            </c:ext>
          </c:extLst>
        </c:ser>
        <c:ser>
          <c:idx val="9"/>
          <c:order val="9"/>
          <c:tx>
            <c:strRef>
              <c:f>'KF_32_dur+rat'!$K$74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'KF_32_dur+rat'!$K$75:$K$83</c:f>
              <c:numCache>
                <c:formatCode>General</c:formatCode>
                <c:ptCount val="9"/>
                <c:pt idx="0">
                  <c:v>1.7058904256191418</c:v>
                </c:pt>
                <c:pt idx="1">
                  <c:v>-0.50895279948064953</c:v>
                </c:pt>
                <c:pt idx="2">
                  <c:v>-0.76514665236707202</c:v>
                </c:pt>
                <c:pt idx="3">
                  <c:v>1.9402457004994211E-2</c:v>
                </c:pt>
                <c:pt idx="4">
                  <c:v>-0.58411493175003848</c:v>
                </c:pt>
                <c:pt idx="5">
                  <c:v>-0.41356500261233986</c:v>
                </c:pt>
                <c:pt idx="6">
                  <c:v>-2.5863605298583003E-2</c:v>
                </c:pt>
                <c:pt idx="7">
                  <c:v>0.86390414136493732</c:v>
                </c:pt>
                <c:pt idx="8">
                  <c:v>-0.29155403248039136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506-407C-ABC1-36435C5F7ECC}"/>
            </c:ext>
          </c:extLst>
        </c:ser>
        <c:ser>
          <c:idx val="10"/>
          <c:order val="10"/>
          <c:tx>
            <c:strRef>
              <c:f>'KF_32_dur+rat'!$L$74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'KF_32_dur+rat'!$L$75:$L$83</c:f>
              <c:numCache>
                <c:formatCode>General</c:formatCode>
                <c:ptCount val="9"/>
                <c:pt idx="0">
                  <c:v>0.98053133142855842</c:v>
                </c:pt>
                <c:pt idx="1">
                  <c:v>6.6738399463893927E-2</c:v>
                </c:pt>
                <c:pt idx="2">
                  <c:v>-1.1872403489164025</c:v>
                </c:pt>
                <c:pt idx="3">
                  <c:v>-0.70645930704208748</c:v>
                </c:pt>
                <c:pt idx="4">
                  <c:v>-0.40539555029705099</c:v>
                </c:pt>
                <c:pt idx="5">
                  <c:v>-0.32050588516510059</c:v>
                </c:pt>
                <c:pt idx="6">
                  <c:v>1.3378423495103053</c:v>
                </c:pt>
                <c:pt idx="7">
                  <c:v>0.57912672712340552</c:v>
                </c:pt>
                <c:pt idx="8">
                  <c:v>-0.3446377161055203</c:v>
                </c:pt>
              </c:numCache>
            </c:numRef>
          </c:val>
        </c:ser>
        <c:ser>
          <c:idx val="11"/>
          <c:order val="11"/>
          <c:tx>
            <c:strRef>
              <c:f>'KF_32_dur+rat'!$M$74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'KF_32_dur+rat'!$M$75:$M$83</c:f>
              <c:numCache>
                <c:formatCode>General</c:formatCode>
                <c:ptCount val="9"/>
                <c:pt idx="0">
                  <c:v>-2.2797122978931998</c:v>
                </c:pt>
                <c:pt idx="1">
                  <c:v>1.2845280075213594</c:v>
                </c:pt>
                <c:pt idx="2">
                  <c:v>0.77478610690431182</c:v>
                </c:pt>
                <c:pt idx="3">
                  <c:v>-0.52398943901017159</c:v>
                </c:pt>
                <c:pt idx="4">
                  <c:v>1.2182175598441143</c:v>
                </c:pt>
                <c:pt idx="5">
                  <c:v>0.10006851505824699</c:v>
                </c:pt>
                <c:pt idx="6">
                  <c:v>-0.74836016362688795</c:v>
                </c:pt>
                <c:pt idx="7">
                  <c:v>2.2126150441562373</c:v>
                </c:pt>
                <c:pt idx="8">
                  <c:v>-2.0381533329540105</c:v>
                </c:pt>
              </c:numCache>
            </c:numRef>
          </c:val>
        </c:ser>
        <c:ser>
          <c:idx val="12"/>
          <c:order val="12"/>
          <c:tx>
            <c:strRef>
              <c:f>'KF_32_dur+rat'!$N$74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'KF_32_dur+rat'!$N$75:$N$83</c:f>
              <c:numCache>
                <c:formatCode>General</c:formatCode>
                <c:ptCount val="9"/>
                <c:pt idx="0">
                  <c:v>1.7093033412966445</c:v>
                </c:pt>
                <c:pt idx="1">
                  <c:v>-0.80448731250613292</c:v>
                </c:pt>
                <c:pt idx="2">
                  <c:v>-1.2999434412591651</c:v>
                </c:pt>
                <c:pt idx="3">
                  <c:v>-0.5402758137048167</c:v>
                </c:pt>
                <c:pt idx="4">
                  <c:v>-0.61865924242747639</c:v>
                </c:pt>
                <c:pt idx="5">
                  <c:v>-0.28247244516268077</c:v>
                </c:pt>
                <c:pt idx="6">
                  <c:v>0.35574847560500977</c:v>
                </c:pt>
                <c:pt idx="7">
                  <c:v>1.3625361695726319</c:v>
                </c:pt>
                <c:pt idx="8">
                  <c:v>0.11825026858598875</c:v>
                </c:pt>
              </c:numCache>
            </c:numRef>
          </c:val>
        </c:ser>
        <c:ser>
          <c:idx val="13"/>
          <c:order val="13"/>
          <c:tx>
            <c:strRef>
              <c:f>'KF_32_dur+rat'!$O$74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'KF_32_dur+rat'!$O$75:$O$83</c:f>
              <c:numCache>
                <c:formatCode>General</c:formatCode>
                <c:ptCount val="9"/>
                <c:pt idx="0">
                  <c:v>0.680371190820523</c:v>
                </c:pt>
                <c:pt idx="1">
                  <c:v>-0.11829500017986838</c:v>
                </c:pt>
                <c:pt idx="2">
                  <c:v>-0.80878591675303468</c:v>
                </c:pt>
                <c:pt idx="3">
                  <c:v>-0.28537758091032206</c:v>
                </c:pt>
                <c:pt idx="4">
                  <c:v>-0.43976355315733606</c:v>
                </c:pt>
                <c:pt idx="5">
                  <c:v>1.6191814757103629E-2</c:v>
                </c:pt>
                <c:pt idx="6">
                  <c:v>-0.5225226838594903</c:v>
                </c:pt>
                <c:pt idx="7">
                  <c:v>1.6719707783231996</c:v>
                </c:pt>
                <c:pt idx="8">
                  <c:v>-0.19378904904077388</c:v>
                </c:pt>
              </c:numCache>
            </c:numRef>
          </c:val>
        </c:ser>
        <c:ser>
          <c:idx val="14"/>
          <c:order val="14"/>
          <c:tx>
            <c:strRef>
              <c:f>'KF_32_dur+rat'!$P$74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'KF_32_dur+rat'!$P$75:$P$83</c:f>
              <c:numCache>
                <c:formatCode>0.00</c:formatCode>
                <c:ptCount val="9"/>
                <c:pt idx="0">
                  <c:v>-6.2157969320140012</c:v>
                </c:pt>
                <c:pt idx="1">
                  <c:v>-7.2116340416812674</c:v>
                </c:pt>
                <c:pt idx="2">
                  <c:v>4.6701561553621023</c:v>
                </c:pt>
                <c:pt idx="3">
                  <c:v>1.329382573109462</c:v>
                </c:pt>
                <c:pt idx="4">
                  <c:v>2.3659208812265033</c:v>
                </c:pt>
                <c:pt idx="5">
                  <c:v>1.6747239934995202</c:v>
                </c:pt>
                <c:pt idx="6">
                  <c:v>-3.1439481103815234</c:v>
                </c:pt>
                <c:pt idx="7">
                  <c:v>-0.45296132903185438</c:v>
                </c:pt>
                <c:pt idx="8">
                  <c:v>6.9841568099110596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69408"/>
        <c:axId val="165179392"/>
      </c:barChart>
      <c:catAx>
        <c:axId val="1651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5179392"/>
        <c:crosses val="autoZero"/>
        <c:auto val="1"/>
        <c:lblAlgn val="ctr"/>
        <c:lblOffset val="100"/>
        <c:noMultiLvlLbl val="0"/>
      </c:catAx>
      <c:valAx>
        <c:axId val="1651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694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5090018722966026E-3"/>
          <c:y val="0.83786602240354124"/>
          <c:w val="0.97825295150487479"/>
          <c:h val="0.14947247910312725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42701019394916E-2"/>
          <c:y val="2.3429089377384936E-2"/>
          <c:w val="0.94204755285267905"/>
          <c:h val="0.70880365714620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'KF_32_dur+rat'!$C$62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'KF_32_dur+rat'!$C$63:$C$70</c:f>
              <c:numCache>
                <c:formatCode>General</c:formatCode>
                <c:ptCount val="8"/>
                <c:pt idx="0">
                  <c:v>-1.1835007146937269</c:v>
                </c:pt>
                <c:pt idx="1">
                  <c:v>0.99676255267051417</c:v>
                </c:pt>
                <c:pt idx="2">
                  <c:v>-8.6277680000600654E-2</c:v>
                </c:pt>
                <c:pt idx="3">
                  <c:v>-0.46037856335220351</c:v>
                </c:pt>
                <c:pt idx="4">
                  <c:v>-0.72657183085750709</c:v>
                </c:pt>
                <c:pt idx="5">
                  <c:v>-6.9615508127994108E-2</c:v>
                </c:pt>
                <c:pt idx="6">
                  <c:v>0.68924293736310815</c:v>
                </c:pt>
                <c:pt idx="7">
                  <c:v>-1.5370727067188525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06-407C-ABC1-36435C5F7ECC}"/>
            </c:ext>
          </c:extLst>
        </c:ser>
        <c:ser>
          <c:idx val="2"/>
          <c:order val="1"/>
          <c:tx>
            <c:strRef>
              <c:f>'KF_32_dur+rat'!$E$62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'KF_32_dur+rat'!$E$63:$E$70</c:f>
              <c:numCache>
                <c:formatCode>General</c:formatCode>
                <c:ptCount val="8"/>
                <c:pt idx="0">
                  <c:v>3.1919772010113103</c:v>
                </c:pt>
                <c:pt idx="1">
                  <c:v>-2.4538065577773924</c:v>
                </c:pt>
                <c:pt idx="2">
                  <c:v>1.5722813086384182</c:v>
                </c:pt>
                <c:pt idx="3">
                  <c:v>1.5308133133951403</c:v>
                </c:pt>
                <c:pt idx="4">
                  <c:v>1.1961819526444684</c:v>
                </c:pt>
                <c:pt idx="5">
                  <c:v>0.55656512098125521</c:v>
                </c:pt>
                <c:pt idx="6">
                  <c:v>-0.75990649360238649</c:v>
                </c:pt>
                <c:pt idx="7">
                  <c:v>-2.9393917139204042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06-407C-ABC1-36435C5F7ECC}"/>
            </c:ext>
          </c:extLst>
        </c:ser>
        <c:ser>
          <c:idx val="3"/>
          <c:order val="2"/>
          <c:tx>
            <c:strRef>
              <c:f>'KF_32_dur+rat'!$F$62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'KF_32_dur+rat'!$F$63:$F$70</c:f>
              <c:numCache>
                <c:formatCode>General</c:formatCode>
                <c:ptCount val="8"/>
                <c:pt idx="0">
                  <c:v>1.6082354192022716</c:v>
                </c:pt>
                <c:pt idx="1">
                  <c:v>-0.19614009332611815</c:v>
                </c:pt>
                <c:pt idx="2">
                  <c:v>0.89291255237960776</c:v>
                </c:pt>
                <c:pt idx="3">
                  <c:v>0.596290099154416</c:v>
                </c:pt>
                <c:pt idx="4">
                  <c:v>-0.17733190576839331</c:v>
                </c:pt>
                <c:pt idx="5">
                  <c:v>0.17390416103851258</c:v>
                </c:pt>
                <c:pt idx="6">
                  <c:v>-0.17988990281646711</c:v>
                </c:pt>
                <c:pt idx="7">
                  <c:v>-6.5489647013979635E-2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06-407C-ABC1-36435C5F7ECC}"/>
            </c:ext>
          </c:extLst>
        </c:ser>
        <c:ser>
          <c:idx val="4"/>
          <c:order val="3"/>
          <c:tx>
            <c:strRef>
              <c:f>'KF_32_dur+rat'!$G$62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'KF_32_dur+rat'!$G$63:$G$70</c:f>
              <c:numCache>
                <c:formatCode>General</c:formatCode>
                <c:ptCount val="8"/>
                <c:pt idx="0">
                  <c:v>-1.5112177341186825</c:v>
                </c:pt>
                <c:pt idx="1">
                  <c:v>1.3886419074728966</c:v>
                </c:pt>
                <c:pt idx="2">
                  <c:v>-0.32938441203687852</c:v>
                </c:pt>
                <c:pt idx="3">
                  <c:v>0.39476474904101178</c:v>
                </c:pt>
                <c:pt idx="4">
                  <c:v>0.72351042835555113</c:v>
                </c:pt>
                <c:pt idx="5">
                  <c:v>7.5677528271529848E-2</c:v>
                </c:pt>
                <c:pt idx="6">
                  <c:v>-0.53453645388700632</c:v>
                </c:pt>
                <c:pt idx="7">
                  <c:v>0.2224574247220481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06-407C-ABC1-36435C5F7ECC}"/>
            </c:ext>
          </c:extLst>
        </c:ser>
        <c:ser>
          <c:idx val="5"/>
          <c:order val="4"/>
          <c:tx>
            <c:strRef>
              <c:f>'KF_32_dur+rat'!$H$62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'KF_32_dur+rat'!$H$63:$H$70</c:f>
              <c:numCache>
                <c:formatCode>General</c:formatCode>
                <c:ptCount val="8"/>
                <c:pt idx="0">
                  <c:v>-1.2962965430975384</c:v>
                </c:pt>
                <c:pt idx="1">
                  <c:v>0.13586864229608686</c:v>
                </c:pt>
                <c:pt idx="2">
                  <c:v>-0.99481314399289289</c:v>
                </c:pt>
                <c:pt idx="3">
                  <c:v>-0.27674379826208728</c:v>
                </c:pt>
                <c:pt idx="4">
                  <c:v>-0.39427710343672384</c:v>
                </c:pt>
                <c:pt idx="5">
                  <c:v>-0.11952386653015834</c:v>
                </c:pt>
                <c:pt idx="6">
                  <c:v>-7.7673403727529511E-2</c:v>
                </c:pt>
                <c:pt idx="7">
                  <c:v>1.1106987778913293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506-407C-ABC1-36435C5F7ECC}"/>
            </c:ext>
          </c:extLst>
        </c:ser>
        <c:ser>
          <c:idx val="6"/>
          <c:order val="5"/>
          <c:tx>
            <c:strRef>
              <c:f>'KF_32_dur+rat'!$I$62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'KF_32_dur+rat'!$I$63:$I$70</c:f>
              <c:numCache>
                <c:formatCode>General</c:formatCode>
                <c:ptCount val="8"/>
                <c:pt idx="0">
                  <c:v>-0.92164191822989849</c:v>
                </c:pt>
                <c:pt idx="1">
                  <c:v>-0.312255173214119</c:v>
                </c:pt>
                <c:pt idx="2">
                  <c:v>-0.41830907934299866</c:v>
                </c:pt>
                <c:pt idx="3">
                  <c:v>-0.96759456106317998</c:v>
                </c:pt>
                <c:pt idx="4">
                  <c:v>-0.90597352261991393</c:v>
                </c:pt>
                <c:pt idx="5">
                  <c:v>-0.25658327737109143</c:v>
                </c:pt>
                <c:pt idx="6">
                  <c:v>1.1549646056197069</c:v>
                </c:pt>
                <c:pt idx="7">
                  <c:v>9.7907383361711453E-2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506-407C-ABC1-36435C5F7ECC}"/>
            </c:ext>
          </c:extLst>
        </c:ser>
        <c:ser>
          <c:idx val="8"/>
          <c:order val="6"/>
          <c:tx>
            <c:strRef>
              <c:f>'KF_32_dur+rat'!$K$62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'KF_32_dur+rat'!$K$63:$K$70</c:f>
              <c:numCache>
                <c:formatCode>General</c:formatCode>
                <c:ptCount val="8"/>
                <c:pt idx="0">
                  <c:v>2.0490235067193066</c:v>
                </c:pt>
                <c:pt idx="1">
                  <c:v>-0.67627604256193941</c:v>
                </c:pt>
                <c:pt idx="2">
                  <c:v>-1.0881711524580204</c:v>
                </c:pt>
                <c:pt idx="3">
                  <c:v>-0.13687967144896707</c:v>
                </c:pt>
                <c:pt idx="4">
                  <c:v>-0.7589352549558166</c:v>
                </c:pt>
                <c:pt idx="5">
                  <c:v>-0.43702883796631919</c:v>
                </c:pt>
                <c:pt idx="6">
                  <c:v>0.21514763468943787</c:v>
                </c:pt>
                <c:pt idx="7">
                  <c:v>0.88108978944342553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506-407C-ABC1-36435C5F7ECC}"/>
            </c:ext>
          </c:extLst>
        </c:ser>
        <c:ser>
          <c:idx val="10"/>
          <c:order val="7"/>
          <c:tx>
            <c:strRef>
              <c:f>'KF_32_dur+rat'!$M$62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'KF_32_dur+rat'!$M$63:$M$70</c:f>
              <c:numCache>
                <c:formatCode>General</c:formatCode>
                <c:ptCount val="8"/>
                <c:pt idx="0">
                  <c:v>-1.9365792167930351</c:v>
                </c:pt>
                <c:pt idx="1">
                  <c:v>1.1172047644400696</c:v>
                </c:pt>
                <c:pt idx="2">
                  <c:v>0.45176160681336341</c:v>
                </c:pt>
                <c:pt idx="3">
                  <c:v>-0.68027156746413286</c:v>
                </c:pt>
                <c:pt idx="4">
                  <c:v>1.0433972366383362</c:v>
                </c:pt>
                <c:pt idx="5">
                  <c:v>7.6604679704267653E-2</c:v>
                </c:pt>
                <c:pt idx="6">
                  <c:v>-0.50734892363886708</c:v>
                </c:pt>
                <c:pt idx="7">
                  <c:v>2.2298006922347255</c:v>
                </c:pt>
              </c:numCache>
            </c:numRef>
          </c:val>
        </c:ser>
        <c:ser>
          <c:idx val="13"/>
          <c:order val="8"/>
          <c:tx>
            <c:strRef>
              <c:f>'KF_32_dur+rat'!$P$62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'KF_32_dur+rat'!$P$63:$P$70</c:f>
              <c:numCache>
                <c:formatCode>0.00</c:formatCode>
                <c:ptCount val="8"/>
                <c:pt idx="0">
                  <c:v>-5.8726638509138365</c:v>
                </c:pt>
                <c:pt idx="1">
                  <c:v>-7.3789572847625573</c:v>
                </c:pt>
                <c:pt idx="2">
                  <c:v>4.3471316552711539</c:v>
                </c:pt>
                <c:pt idx="3">
                  <c:v>1.1731004446555007</c:v>
                </c:pt>
                <c:pt idx="4">
                  <c:v>2.1911005580207252</c:v>
                </c:pt>
                <c:pt idx="5">
                  <c:v>1.6512601581455408</c:v>
                </c:pt>
                <c:pt idx="6">
                  <c:v>-2.9029368703935026</c:v>
                </c:pt>
                <c:pt idx="7">
                  <c:v>-0.43577568095336616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21120"/>
        <c:axId val="165627008"/>
      </c:barChart>
      <c:catAx>
        <c:axId val="1656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5627008"/>
        <c:crosses val="autoZero"/>
        <c:auto val="1"/>
        <c:lblAlgn val="ctr"/>
        <c:lblOffset val="100"/>
        <c:noMultiLvlLbl val="0"/>
      </c:catAx>
      <c:valAx>
        <c:axId val="165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21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0427083113932244E-2"/>
          <c:y val="0.82730946461802823"/>
          <c:w val="0.97825295150487479"/>
          <c:h val="0.14947247910312725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S_2013_32_dur_1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K_1990_32_dur_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O_1996_32_dur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WS_1997_32_dur" connectionId="1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K_1990_32_dur_3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K_1987_32_dur" connectionId="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rnold+Pogossian_2006 [live DVD]_32_dur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S_2019_32_dur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elzer_Stark_2017_Wien modern_32_dur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K_1990_32_dur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_1994_32_dur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S_2012_32_dur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K_1990_32_dur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ammer+Widmann_2017_32_Abschnitte-Dauern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P_2009_32_dur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K_2005_32_dur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K_2005_32_dur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K_2004_32_dur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Normal="100" workbookViewId="0">
      <selection activeCell="B23" sqref="B23:E23"/>
    </sheetView>
  </sheetViews>
  <sheetFormatPr baseColWidth="10" defaultRowHeight="14.5" x14ac:dyDescent="0.35"/>
  <cols>
    <col min="1" max="1" width="8" style="9" bestFit="1" customWidth="1"/>
    <col min="2" max="2" width="12.36328125" style="6" bestFit="1" customWidth="1"/>
    <col min="3" max="3" width="10.1796875" bestFit="1" customWidth="1"/>
    <col min="4" max="4" width="12.36328125" style="5" bestFit="1" customWidth="1"/>
    <col min="5" max="5" width="10.1796875" bestFit="1" customWidth="1"/>
    <col min="6" max="6" width="8.26953125" bestFit="1" customWidth="1"/>
  </cols>
  <sheetData>
    <row r="1" spans="1:28" s="1" customFormat="1" x14ac:dyDescent="0.35">
      <c r="A1" s="7" t="s">
        <v>69</v>
      </c>
      <c r="B1" s="4" t="s">
        <v>70</v>
      </c>
      <c r="C1" s="2" t="s">
        <v>71</v>
      </c>
      <c r="D1" s="4" t="s">
        <v>70</v>
      </c>
      <c r="E1" s="2" t="s">
        <v>71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7" t="s">
        <v>5</v>
      </c>
      <c r="B2" s="37">
        <v>2.5</v>
      </c>
      <c r="C2" s="37">
        <f t="shared" ref="C2:C22" si="0">B2/B$23*100</f>
        <v>0.9722897423432183</v>
      </c>
      <c r="D2" s="37">
        <f>SUM(B2:B3)</f>
        <v>17.25</v>
      </c>
      <c r="E2" s="37">
        <f>D2/D$23*100</f>
        <v>6.7087992221682065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5">
      <c r="A3" s="27" t="s">
        <v>6</v>
      </c>
      <c r="B3" s="37">
        <v>14.75</v>
      </c>
      <c r="C3" s="37">
        <f t="shared" si="0"/>
        <v>5.7365094798249885</v>
      </c>
      <c r="D3" s="37"/>
      <c r="E3" s="3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35">
      <c r="A4" s="27" t="s">
        <v>2</v>
      </c>
      <c r="B4" s="37">
        <v>0.75</v>
      </c>
      <c r="C4" s="37">
        <f t="shared" si="0"/>
        <v>0.29168692270296548</v>
      </c>
      <c r="D4" s="37">
        <f>SUM(B4:B6)</f>
        <v>11.875</v>
      </c>
      <c r="E4" s="37">
        <f>D4/D$23*100</f>
        <v>4.6183762761302871</v>
      </c>
    </row>
    <row r="5" spans="1:28" x14ac:dyDescent="0.35">
      <c r="A5" s="27" t="s">
        <v>3</v>
      </c>
      <c r="B5" s="37">
        <v>9.375</v>
      </c>
      <c r="C5" s="37">
        <f t="shared" si="0"/>
        <v>3.6460865337870683</v>
      </c>
      <c r="D5" s="37"/>
      <c r="E5" s="37"/>
    </row>
    <row r="6" spans="1:28" x14ac:dyDescent="0.35">
      <c r="A6" s="27" t="s">
        <v>7</v>
      </c>
      <c r="B6" s="37">
        <v>1.75</v>
      </c>
      <c r="C6" s="37">
        <f t="shared" si="0"/>
        <v>0.68060281964025282</v>
      </c>
      <c r="D6" s="37"/>
      <c r="E6" s="37"/>
    </row>
    <row r="7" spans="1:28" x14ac:dyDescent="0.35">
      <c r="A7" s="27" t="s">
        <v>0</v>
      </c>
      <c r="B7" s="37">
        <v>16</v>
      </c>
      <c r="C7" s="37">
        <f t="shared" si="0"/>
        <v>6.2226543509965966</v>
      </c>
      <c r="D7" s="37">
        <f>SUM(B7:B8)</f>
        <v>33</v>
      </c>
      <c r="E7" s="37">
        <f>D7/D$23*100</f>
        <v>12.834224598930483</v>
      </c>
    </row>
    <row r="8" spans="1:28" x14ac:dyDescent="0.35">
      <c r="A8" s="27" t="s">
        <v>1</v>
      </c>
      <c r="B8" s="37">
        <v>17</v>
      </c>
      <c r="C8" s="37">
        <f t="shared" si="0"/>
        <v>6.6115702479338845</v>
      </c>
      <c r="D8" s="37"/>
      <c r="E8" s="37"/>
    </row>
    <row r="9" spans="1:28" x14ac:dyDescent="0.35">
      <c r="A9" s="27" t="s">
        <v>8</v>
      </c>
      <c r="B9" s="37">
        <v>16.5</v>
      </c>
      <c r="C9" s="37">
        <f t="shared" si="0"/>
        <v>6.4171122994652414</v>
      </c>
      <c r="D9" s="37">
        <f>SUM(B9:B10)</f>
        <v>21.5</v>
      </c>
      <c r="E9" s="37">
        <f>D9/D$23*100</f>
        <v>8.3616917841516774</v>
      </c>
    </row>
    <row r="10" spans="1:28" x14ac:dyDescent="0.35">
      <c r="A10" s="27" t="s">
        <v>9</v>
      </c>
      <c r="B10" s="37">
        <v>5</v>
      </c>
      <c r="C10" s="37">
        <f t="shared" si="0"/>
        <v>1.9445794846864366</v>
      </c>
      <c r="D10" s="37"/>
      <c r="E10" s="37"/>
    </row>
    <row r="11" spans="1:28" x14ac:dyDescent="0.35">
      <c r="A11" s="27" t="s">
        <v>10</v>
      </c>
      <c r="B11" s="37">
        <v>8</v>
      </c>
      <c r="C11" s="37">
        <f t="shared" si="0"/>
        <v>3.1113271754982983</v>
      </c>
      <c r="D11" s="37">
        <f>SUM(B11:B12)</f>
        <v>23</v>
      </c>
      <c r="E11" s="37">
        <f>D11/D$23*100</f>
        <v>8.9450656295576074</v>
      </c>
    </row>
    <row r="12" spans="1:28" x14ac:dyDescent="0.35">
      <c r="A12" s="27" t="s">
        <v>11</v>
      </c>
      <c r="B12" s="37">
        <v>15</v>
      </c>
      <c r="C12" s="37">
        <f t="shared" si="0"/>
        <v>5.8337384540593096</v>
      </c>
      <c r="D12" s="37"/>
      <c r="E12" s="37"/>
    </row>
    <row r="13" spans="1:28" x14ac:dyDescent="0.35">
      <c r="A13" s="27" t="s">
        <v>4</v>
      </c>
      <c r="B13" s="37">
        <v>13.875</v>
      </c>
      <c r="C13" s="37">
        <f t="shared" si="0"/>
        <v>5.3962080700048611</v>
      </c>
      <c r="D13" s="37">
        <f>SUM(B13)</f>
        <v>13.875</v>
      </c>
      <c r="E13" s="37">
        <f>D13/D$23*100</f>
        <v>5.3962080700048611</v>
      </c>
    </row>
    <row r="14" spans="1:28" x14ac:dyDescent="0.35">
      <c r="A14" s="27" t="s">
        <v>12</v>
      </c>
      <c r="B14" s="37">
        <v>5.875</v>
      </c>
      <c r="C14" s="37">
        <f t="shared" si="0"/>
        <v>2.2848808945065628</v>
      </c>
      <c r="D14" s="37">
        <f>SUM(B14:B15)</f>
        <v>11.375</v>
      </c>
      <c r="E14" s="37">
        <f>D14/D$23*100</f>
        <v>4.4239183276616432</v>
      </c>
    </row>
    <row r="15" spans="1:28" x14ac:dyDescent="0.35">
      <c r="A15" s="27" t="s">
        <v>13</v>
      </c>
      <c r="B15" s="37">
        <v>5.5</v>
      </c>
      <c r="C15" s="37">
        <f t="shared" si="0"/>
        <v>2.1390374331550799</v>
      </c>
      <c r="D15" s="37"/>
      <c r="E15" s="37"/>
    </row>
    <row r="16" spans="1:28" x14ac:dyDescent="0.35">
      <c r="A16" s="27" t="s">
        <v>14</v>
      </c>
      <c r="B16" s="37">
        <v>23.25</v>
      </c>
      <c r="C16" s="37">
        <f t="shared" si="0"/>
        <v>9.0422946037919303</v>
      </c>
      <c r="D16" s="37">
        <f>SUM(B16:B18)</f>
        <v>45.25</v>
      </c>
      <c r="E16" s="37">
        <f>D16/D$23*100</f>
        <v>17.59844433641225</v>
      </c>
    </row>
    <row r="17" spans="1:5" x14ac:dyDescent="0.35">
      <c r="A17" s="27" t="s">
        <v>15</v>
      </c>
      <c r="B17" s="37">
        <v>10</v>
      </c>
      <c r="C17" s="37">
        <f t="shared" si="0"/>
        <v>3.8891589693728732</v>
      </c>
      <c r="D17" s="37"/>
      <c r="E17" s="38"/>
    </row>
    <row r="18" spans="1:5" x14ac:dyDescent="0.35">
      <c r="A18" s="27" t="s">
        <v>21</v>
      </c>
      <c r="B18" s="37">
        <v>12</v>
      </c>
      <c r="C18" s="37">
        <f t="shared" si="0"/>
        <v>4.6669907632474477</v>
      </c>
      <c r="D18" s="37"/>
      <c r="E18" s="37"/>
    </row>
    <row r="19" spans="1:5" x14ac:dyDescent="0.35">
      <c r="A19" s="27" t="s">
        <v>16</v>
      </c>
      <c r="B19" s="37">
        <v>14</v>
      </c>
      <c r="C19" s="37">
        <f t="shared" si="0"/>
        <v>5.4448225571220226</v>
      </c>
      <c r="D19" s="37">
        <f>SUM(B19:B22)</f>
        <v>80</v>
      </c>
      <c r="E19" s="37">
        <f>D19/D$23*100</f>
        <v>31.113271754982986</v>
      </c>
    </row>
    <row r="20" spans="1:5" x14ac:dyDescent="0.35">
      <c r="A20" s="27" t="s">
        <v>17</v>
      </c>
      <c r="B20" s="37">
        <v>25</v>
      </c>
      <c r="C20" s="37">
        <f t="shared" si="0"/>
        <v>9.7228974234321814</v>
      </c>
      <c r="D20" s="37"/>
      <c r="E20" s="37"/>
    </row>
    <row r="21" spans="1:5" x14ac:dyDescent="0.35">
      <c r="A21" s="27" t="s">
        <v>18</v>
      </c>
      <c r="B21" s="37">
        <v>24.5</v>
      </c>
      <c r="C21" s="37">
        <f t="shared" si="0"/>
        <v>9.5284394749635393</v>
      </c>
      <c r="D21" s="37"/>
      <c r="E21" s="37"/>
    </row>
    <row r="22" spans="1:5" x14ac:dyDescent="0.35">
      <c r="A22" s="27" t="s">
        <v>19</v>
      </c>
      <c r="B22" s="37">
        <v>16.5</v>
      </c>
      <c r="C22" s="37">
        <f t="shared" si="0"/>
        <v>6.4171122994652414</v>
      </c>
      <c r="D22" s="37"/>
      <c r="E22" s="37"/>
    </row>
    <row r="23" spans="1:5" x14ac:dyDescent="0.35">
      <c r="B23" s="39">
        <f>SUM(B2:B22)</f>
        <v>257.125</v>
      </c>
      <c r="C23" s="39">
        <f>SUM(C2:C22)</f>
        <v>100.00000000000001</v>
      </c>
      <c r="D23" s="39">
        <f>SUM(D2:D22)</f>
        <v>257.125</v>
      </c>
      <c r="E23" s="39">
        <f>SUM(E2:E22)</f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1"/>
  <sheetViews>
    <sheetView tabSelected="1" zoomScale="55" zoomScaleNormal="55" workbookViewId="0"/>
  </sheetViews>
  <sheetFormatPr baseColWidth="10" defaultRowHeight="14.5" x14ac:dyDescent="0.35"/>
  <cols>
    <col min="1" max="1" width="15.90625" style="7" bestFit="1" customWidth="1"/>
    <col min="2" max="2" width="26.6328125" style="9" bestFit="1" customWidth="1"/>
    <col min="3" max="3" width="25.54296875" style="9" bestFit="1" customWidth="1"/>
    <col min="4" max="4" width="25.54296875" style="9" customWidth="1"/>
    <col min="5" max="5" width="22.54296875" style="9" bestFit="1" customWidth="1"/>
    <col min="6" max="7" width="33.453125" style="9" bestFit="1" customWidth="1"/>
    <col min="8" max="8" width="28.26953125" style="9" bestFit="1" customWidth="1"/>
    <col min="9" max="9" width="22.54296875" style="9" bestFit="1" customWidth="1"/>
    <col min="10" max="10" width="22.54296875" style="9" customWidth="1"/>
    <col min="11" max="12" width="21.7265625" style="9" bestFit="1" customWidth="1"/>
    <col min="13" max="15" width="21.7265625" style="9" customWidth="1"/>
    <col min="16" max="16" width="10.81640625" style="9" bestFit="1" customWidth="1"/>
    <col min="17" max="17" width="8.54296875" style="9" bestFit="1" customWidth="1"/>
    <col min="18" max="18" width="9.1796875" style="9" bestFit="1" customWidth="1"/>
    <col min="19" max="19" width="17.08984375" style="9" bestFit="1" customWidth="1"/>
    <col min="20" max="20" width="8" style="9" bestFit="1" customWidth="1"/>
    <col min="21" max="21" width="12.6328125" style="9" bestFit="1" customWidth="1"/>
    <col min="22" max="22" width="6.81640625" style="9" bestFit="1" customWidth="1"/>
    <col min="23" max="23" width="9.81640625" style="9" bestFit="1" customWidth="1"/>
    <col min="24" max="25" width="8.1796875" style="9" bestFit="1" customWidth="1"/>
    <col min="26" max="26" width="16.08984375" style="9" bestFit="1" customWidth="1"/>
    <col min="27" max="27" width="10.6328125" style="7" bestFit="1" customWidth="1"/>
    <col min="28" max="29" width="25.54296875" style="9" bestFit="1" customWidth="1"/>
    <col min="30" max="30" width="25.54296875" style="9" customWidth="1"/>
    <col min="31" max="31" width="22.54296875" style="9" bestFit="1" customWidth="1"/>
    <col min="32" max="33" width="33.453125" style="9" bestFit="1" customWidth="1"/>
    <col min="34" max="34" width="28.26953125" style="9" bestFit="1" customWidth="1"/>
    <col min="35" max="35" width="22.54296875" style="9" bestFit="1" customWidth="1"/>
    <col min="36" max="36" width="22.54296875" style="9" customWidth="1"/>
    <col min="37" max="38" width="21.7265625" style="9" bestFit="1" customWidth="1"/>
    <col min="39" max="41" width="21.7265625" style="9" customWidth="1"/>
    <col min="42" max="42" width="22.36328125" style="9" bestFit="1" customWidth="1"/>
    <col min="43" max="43" width="8.54296875" style="9" bestFit="1" customWidth="1"/>
    <col min="44" max="44" width="9.1796875" style="9" bestFit="1" customWidth="1"/>
    <col min="45" max="45" width="17.08984375" style="9" bestFit="1" customWidth="1"/>
    <col min="46" max="46" width="9.81640625" style="9" bestFit="1" customWidth="1"/>
    <col min="47" max="47" width="7.54296875" style="9" bestFit="1" customWidth="1"/>
    <col min="48" max="48" width="8.1796875" style="9" bestFit="1" customWidth="1"/>
    <col min="49" max="49" width="16.08984375" style="9" bestFit="1" customWidth="1"/>
    <col min="50" max="50" width="17.7265625" style="9" customWidth="1"/>
    <col min="51" max="52" width="18.54296875" style="9" customWidth="1"/>
    <col min="53" max="54" width="17.1796875" style="9" customWidth="1"/>
    <col min="55" max="55" width="24.6328125" style="9" customWidth="1"/>
    <col min="56" max="56" width="26.1796875" style="9" bestFit="1" customWidth="1"/>
    <col min="57" max="57" width="20.26953125" style="9" customWidth="1"/>
    <col min="58" max="58" width="16.08984375" style="9" customWidth="1"/>
    <col min="59" max="59" width="20.26953125" style="9" customWidth="1"/>
    <col min="60" max="61" width="16.26953125" style="9" customWidth="1"/>
    <col min="62" max="62" width="21.6328125" style="9" customWidth="1"/>
    <col min="63" max="64" width="16.26953125" style="9" customWidth="1"/>
    <col min="65" max="16384" width="10.90625" style="9"/>
  </cols>
  <sheetData>
    <row r="1" spans="1:50" x14ac:dyDescent="0.35">
      <c r="A1" s="19" t="s">
        <v>36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5" t="s">
        <v>32</v>
      </c>
      <c r="M1" s="15" t="s">
        <v>33</v>
      </c>
      <c r="N1" s="15" t="s">
        <v>34</v>
      </c>
      <c r="O1" s="15" t="s">
        <v>35</v>
      </c>
      <c r="P1" s="7" t="s">
        <v>48</v>
      </c>
      <c r="Q1" s="7" t="s">
        <v>41</v>
      </c>
      <c r="R1" s="7" t="s">
        <v>42</v>
      </c>
      <c r="S1" s="7" t="s">
        <v>56</v>
      </c>
      <c r="T1" s="7"/>
      <c r="U1" s="7"/>
      <c r="V1" s="7" t="s">
        <v>36</v>
      </c>
      <c r="W1" s="7" t="s">
        <v>44</v>
      </c>
      <c r="X1" s="7" t="s">
        <v>45</v>
      </c>
      <c r="Y1" s="7" t="s">
        <v>46</v>
      </c>
      <c r="Z1" s="7" t="s">
        <v>57</v>
      </c>
      <c r="AA1" s="7" t="s">
        <v>36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5" t="s">
        <v>32</v>
      </c>
      <c r="AM1" s="15" t="s">
        <v>33</v>
      </c>
      <c r="AN1" s="15" t="s">
        <v>34</v>
      </c>
      <c r="AO1" s="15" t="s">
        <v>35</v>
      </c>
      <c r="AP1" s="7" t="s">
        <v>48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</row>
    <row r="2" spans="1:50" x14ac:dyDescent="0.35">
      <c r="A2" s="7">
        <v>1</v>
      </c>
      <c r="B2" s="10">
        <f t="shared" ref="B2:C2" si="0">AB2+AB3</f>
        <v>23.225215419999998</v>
      </c>
      <c r="C2" s="10">
        <f t="shared" si="0"/>
        <v>23.956780045000002</v>
      </c>
      <c r="D2" s="10">
        <f t="shared" ref="D2" si="1">AD2+AD3</f>
        <v>39.982585034000003</v>
      </c>
      <c r="E2" s="10">
        <f t="shared" ref="E2" si="2">AE2+AE3</f>
        <v>38.515464852000001</v>
      </c>
      <c r="F2" s="10">
        <f t="shared" ref="F2" si="3">AF2+AF3</f>
        <v>32.783673469</v>
      </c>
      <c r="G2" s="10">
        <f t="shared" ref="G2" si="4">AG2+AG3</f>
        <v>24.471814058999996</v>
      </c>
      <c r="H2" s="10">
        <f t="shared" ref="H2" si="5">AH2+AH3</f>
        <v>28.257596372000002</v>
      </c>
      <c r="I2" s="10">
        <f t="shared" ref="I2" si="6">AI2+AI3</f>
        <v>26.379591837</v>
      </c>
      <c r="J2" s="10">
        <f t="shared" ref="J2" si="7">AJ2+AJ3</f>
        <v>24.868571427999999</v>
      </c>
      <c r="K2" s="10">
        <f t="shared" ref="K2" si="8">AK2+AK3</f>
        <v>34.274512471000001</v>
      </c>
      <c r="L2" s="10">
        <f t="shared" ref="L2" si="9">AL2+AL3</f>
        <v>31.460272109000002</v>
      </c>
      <c r="M2" s="10">
        <f t="shared" ref="M2" si="10">AM2+AM3</f>
        <v>23.033764173000002</v>
      </c>
      <c r="N2" s="10">
        <f t="shared" ref="N2" si="11">AN2+AN3</f>
        <v>32.853333333000002</v>
      </c>
      <c r="O2" s="10">
        <f t="shared" ref="O2" si="12">AO2+AO3</f>
        <v>30.832471655000003</v>
      </c>
      <c r="P2" s="14">
        <f>AVERAGE(B2:O2)</f>
        <v>29.635403304071435</v>
      </c>
      <c r="Q2" s="14">
        <f>MIN(B2:O2)</f>
        <v>23.033764173000002</v>
      </c>
      <c r="R2" s="14">
        <f>MAX(B2:O2)</f>
        <v>39.982585034000003</v>
      </c>
      <c r="S2" s="10">
        <f>STDEV(B2:O2)/P2*100</f>
        <v>18.979420742746633</v>
      </c>
      <c r="V2" s="7">
        <v>1</v>
      </c>
      <c r="W2" s="14">
        <f>AVERAGE(C2,E2:I2,K2,M2)</f>
        <v>28.95914965975</v>
      </c>
      <c r="X2" s="14">
        <f>MIN(C2,E2:I2,K2,M2)</f>
        <v>23.033764173000002</v>
      </c>
      <c r="Y2" s="14">
        <f>MAX(C2,E2:I2,K2,M2)</f>
        <v>38.515464852000001</v>
      </c>
      <c r="Z2" s="10">
        <f>STDEV(C2,E2:I2,K2,M2)/W2*100</f>
        <v>19.429841311915695</v>
      </c>
      <c r="AA2" s="27" t="s">
        <v>5</v>
      </c>
      <c r="AB2" s="14">
        <f t="shared" ref="AB2:AO2" si="13">AB101-AB100</f>
        <v>2.8489795920000001</v>
      </c>
      <c r="AC2" s="14">
        <f t="shared" si="13"/>
        <v>3.1589115649999999</v>
      </c>
      <c r="AD2" s="14">
        <f t="shared" si="13"/>
        <v>4.2253061230000002</v>
      </c>
      <c r="AE2" s="14">
        <f t="shared" si="13"/>
        <v>3.9033106569999996</v>
      </c>
      <c r="AF2" s="14">
        <f t="shared" si="13"/>
        <v>4.587755102</v>
      </c>
      <c r="AG2" s="14">
        <f t="shared" si="13"/>
        <v>3.2783673470000001</v>
      </c>
      <c r="AH2" s="14">
        <f t="shared" si="13"/>
        <v>3.9104761899999998</v>
      </c>
      <c r="AI2" s="14">
        <f t="shared" si="13"/>
        <v>3.3170068029999999</v>
      </c>
      <c r="AJ2" s="14">
        <f t="shared" si="13"/>
        <v>1.4628571419999998</v>
      </c>
      <c r="AK2" s="14">
        <f t="shared" si="13"/>
        <v>3.8413151929999994</v>
      </c>
      <c r="AL2" s="14">
        <f t="shared" si="13"/>
        <v>3.343945578</v>
      </c>
      <c r="AM2" s="14">
        <f t="shared" si="13"/>
        <v>1.590861678</v>
      </c>
      <c r="AN2" s="14">
        <f t="shared" si="13"/>
        <v>2.8560544210000001</v>
      </c>
      <c r="AO2" s="14">
        <f t="shared" si="13"/>
        <v>3.3298866210000004</v>
      </c>
      <c r="AP2" s="14">
        <f>AVERAGE(AB2:AO2)</f>
        <v>3.261073858</v>
      </c>
      <c r="AQ2" s="14">
        <f t="shared" ref="AQ2" si="14">MIN(AB2:AO2)</f>
        <v>1.4628571419999998</v>
      </c>
      <c r="AR2" s="14">
        <f>MAX(AB2:AO2)</f>
        <v>4.587755102</v>
      </c>
      <c r="AS2" s="10">
        <f t="shared" ref="AS2" si="15">STDEV(AB2:AO2)/AP2*100</f>
        <v>27.219864063939646</v>
      </c>
      <c r="AT2" s="14">
        <f t="shared" ref="AT2" si="16">AVERAGE(AC2,AE2:AI2,AK2,AM2)</f>
        <v>3.448500566875</v>
      </c>
      <c r="AU2" s="14">
        <f t="shared" ref="AU2" si="17">MIN(AC2,AE2:AI2,AK2,AM2)</f>
        <v>1.590861678</v>
      </c>
      <c r="AV2" s="14">
        <f t="shared" ref="AV2" si="18">MAX(AC2,AE2:AI2,AK2,AM2)</f>
        <v>4.587755102</v>
      </c>
      <c r="AW2" s="10">
        <f t="shared" ref="AW2" si="19">STDEV(AC2,AE2:AI2,AK2,AM2)/AT2*100</f>
        <v>25.594949119736697</v>
      </c>
      <c r="AX2" s="2"/>
    </row>
    <row r="3" spans="1:50" x14ac:dyDescent="0.35">
      <c r="A3" s="7">
        <v>2</v>
      </c>
      <c r="B3" s="10">
        <f t="shared" ref="B3:C3" si="20">AB4+AB5+AB6</f>
        <v>27.178956916000004</v>
      </c>
      <c r="C3" s="10">
        <f t="shared" si="20"/>
        <v>27.311609978</v>
      </c>
      <c r="D3" s="10">
        <f t="shared" ref="D3" si="21">AD4+AD5+AD6</f>
        <v>22.871655329000006</v>
      </c>
      <c r="E3" s="10">
        <f t="shared" ref="E3" si="22">AE4+AE5+AE6</f>
        <v>23.303310658000001</v>
      </c>
      <c r="F3" s="10">
        <f t="shared" ref="F3" si="23">AF4+AF5+AF6</f>
        <v>27.265306123000002</v>
      </c>
      <c r="G3" s="10">
        <f t="shared" ref="G3" si="24">AG4+AG5+AG6</f>
        <v>29.590952380000001</v>
      </c>
      <c r="H3" s="10">
        <f t="shared" ref="H3" si="25">AH4+AH5+AH6</f>
        <v>30.381043083999998</v>
      </c>
      <c r="I3" s="10">
        <f t="shared" ref="I3" si="26">AI4+AI5+AI6</f>
        <v>26.436734693999998</v>
      </c>
      <c r="J3" s="10">
        <f t="shared" ref="J3" si="27">AJ4+AJ5+AJ6</f>
        <v>30.37170068</v>
      </c>
      <c r="K3" s="10">
        <f t="shared" ref="K3" si="28">AK4+AK5+AK6</f>
        <v>26.521587302</v>
      </c>
      <c r="L3" s="10">
        <f t="shared" ref="L3" si="29">AL4+AL5+AL6</f>
        <v>26.916326530999996</v>
      </c>
      <c r="M3" s="10">
        <f t="shared" ref="M3" si="30">AM4+AM5+AM6</f>
        <v>28.377687074999997</v>
      </c>
      <c r="N3" s="10">
        <f t="shared" ref="N3" si="31">AN4+AN5+AN6</f>
        <v>24.752471654999994</v>
      </c>
      <c r="O3" s="10">
        <f t="shared" ref="O3" si="32">AO4+AO5+AO6</f>
        <v>26.541859410999997</v>
      </c>
      <c r="P3" s="14">
        <f t="shared" ref="P3:P10" si="33">AVERAGE(B3:O3)</f>
        <v>26.987228701142858</v>
      </c>
      <c r="Q3" s="14">
        <f t="shared" ref="Q3:Q10" si="34">MIN(B3:O3)</f>
        <v>22.871655329000006</v>
      </c>
      <c r="R3" s="14">
        <f t="shared" ref="R3:R10" si="35">MAX(B3:O3)</f>
        <v>30.381043083999998</v>
      </c>
      <c r="S3" s="10">
        <f t="shared" ref="S3:S10" si="36">STDEV(B3:O3)/P3*100</f>
        <v>8.4828790834958916</v>
      </c>
      <c r="V3" s="7">
        <v>2</v>
      </c>
      <c r="W3" s="14">
        <f t="shared" ref="W3:W10" si="37">AVERAGE(C3,E3:I3,K3,M3)</f>
        <v>27.398528911749999</v>
      </c>
      <c r="X3" s="14">
        <f t="shared" ref="X3:X10" si="38">MIN(C3,E3:I3,K3,M3)</f>
        <v>23.303310658000001</v>
      </c>
      <c r="Y3" s="14">
        <f t="shared" ref="Y3:Y10" si="39">MAX(C3,E3:I3,K3,M3)</f>
        <v>30.381043083999998</v>
      </c>
      <c r="Z3" s="10">
        <f t="shared" ref="Z3:Z10" si="40">STDEV(C3,E3:I3,K3,M3)/W3*100</f>
        <v>7.9427774874347463</v>
      </c>
      <c r="AA3" s="27" t="s">
        <v>6</v>
      </c>
      <c r="AB3" s="14">
        <f t="shared" ref="AB3:AO3" si="41">AB102-AB101</f>
        <v>20.376235827999999</v>
      </c>
      <c r="AC3" s="14">
        <f t="shared" si="41"/>
        <v>20.797868480000002</v>
      </c>
      <c r="AD3" s="14">
        <f t="shared" si="41"/>
        <v>35.757278911</v>
      </c>
      <c r="AE3" s="14">
        <f t="shared" si="41"/>
        <v>34.612154195000002</v>
      </c>
      <c r="AF3" s="14">
        <f t="shared" si="41"/>
        <v>28.195918367000001</v>
      </c>
      <c r="AG3" s="14">
        <f t="shared" si="41"/>
        <v>21.193446711999997</v>
      </c>
      <c r="AH3" s="14">
        <f t="shared" si="41"/>
        <v>24.347120182000001</v>
      </c>
      <c r="AI3" s="14">
        <f t="shared" si="41"/>
        <v>23.062585033999998</v>
      </c>
      <c r="AJ3" s="14">
        <f t="shared" si="41"/>
        <v>23.405714285999998</v>
      </c>
      <c r="AK3" s="14">
        <f t="shared" si="41"/>
        <v>30.433197278000002</v>
      </c>
      <c r="AL3" s="14">
        <f t="shared" si="41"/>
        <v>28.116326531000002</v>
      </c>
      <c r="AM3" s="14">
        <f t="shared" si="41"/>
        <v>21.442902495000002</v>
      </c>
      <c r="AN3" s="14">
        <f t="shared" si="41"/>
        <v>29.997278912000002</v>
      </c>
      <c r="AO3" s="14">
        <f t="shared" si="41"/>
        <v>27.502585034000003</v>
      </c>
      <c r="AP3" s="14">
        <f t="shared" ref="AP3:AP23" si="42">AVERAGE(AB3:AO3)</f>
        <v>26.374329446071432</v>
      </c>
      <c r="AQ3" s="14">
        <f t="shared" ref="AQ3:AQ23" si="43">MIN(AB3:AO3)</f>
        <v>20.376235827999999</v>
      </c>
      <c r="AR3" s="14">
        <f t="shared" ref="AR3:AR23" si="44">MAX(AB3:AO3)</f>
        <v>35.757278911</v>
      </c>
      <c r="AS3" s="10">
        <f t="shared" ref="AS3:AS23" si="45">STDEV(AB3:AO3)/AP3*100</f>
        <v>19.2545103534951</v>
      </c>
      <c r="AT3" s="14">
        <f t="shared" ref="AT3:AT23" si="46">AVERAGE(AC3,AE3:AI3,AK3,AM3)</f>
        <v>25.510649092874999</v>
      </c>
      <c r="AU3" s="14">
        <f t="shared" ref="AU3:AU23" si="47">MIN(AC3,AE3:AI3,AK3,AM3)</f>
        <v>20.797868480000002</v>
      </c>
      <c r="AV3" s="14">
        <f t="shared" ref="AV3:AV23" si="48">MAX(AC3,AE3:AI3,AK3,AM3)</f>
        <v>34.612154195000002</v>
      </c>
      <c r="AW3" s="10">
        <f t="shared" ref="AW3:AW23" si="49">STDEV(AC3,AE3:AI3,AK3,AM3)/AT3*100</f>
        <v>19.823577047710426</v>
      </c>
      <c r="AX3" s="2"/>
    </row>
    <row r="4" spans="1:50" x14ac:dyDescent="0.35">
      <c r="A4" s="7">
        <v>3</v>
      </c>
      <c r="B4" s="10">
        <f t="shared" ref="B4:C4" si="50">AB7+AB8</f>
        <v>17.244807256000001</v>
      </c>
      <c r="C4" s="10">
        <f t="shared" si="50"/>
        <v>17.657233559999995</v>
      </c>
      <c r="D4" s="10">
        <f t="shared" ref="D4" si="51">AD7+AD8</f>
        <v>23.150294784000003</v>
      </c>
      <c r="E4" s="10">
        <f t="shared" ref="E4" si="52">AE7+AE8</f>
        <v>24.562902493999999</v>
      </c>
      <c r="F4" s="10">
        <f t="shared" ref="F4" si="53">AF7+AF8</f>
        <v>21.671428571</v>
      </c>
      <c r="G4" s="10">
        <f t="shared" ref="G4" si="54">AG7+AG8</f>
        <v>18.033378685000002</v>
      </c>
      <c r="H4" s="10">
        <f t="shared" ref="H4" si="55">AH7+AH8</f>
        <v>18.760362811</v>
      </c>
      <c r="I4" s="10">
        <f t="shared" ref="I4" si="56">AI7+AI8</f>
        <v>18.255102041000001</v>
      </c>
      <c r="J4" s="10">
        <f t="shared" ref="J4" si="57">AJ7+AJ8</f>
        <v>17.613061224999996</v>
      </c>
      <c r="K4" s="10">
        <f t="shared" ref="K4" si="58">AK7+AK8</f>
        <v>17.333287981999995</v>
      </c>
      <c r="L4" s="10">
        <f t="shared" ref="L4" si="59">AL7+AL8</f>
        <v>15.785034013000008</v>
      </c>
      <c r="M4" s="10">
        <f t="shared" ref="M4" si="60">AM7+AM8</f>
        <v>19.342199545999996</v>
      </c>
      <c r="N4" s="10">
        <f t="shared" ref="N4" si="61">AN7+AN8</f>
        <v>15.410068028000005</v>
      </c>
      <c r="O4" s="10">
        <f t="shared" ref="O4" si="62">AO7+AO8</f>
        <v>16.669024942999997</v>
      </c>
      <c r="P4" s="14">
        <f t="shared" si="33"/>
        <v>18.677727567071429</v>
      </c>
      <c r="Q4" s="14">
        <f t="shared" si="34"/>
        <v>15.410068028000005</v>
      </c>
      <c r="R4" s="14">
        <f t="shared" si="35"/>
        <v>24.562902493999999</v>
      </c>
      <c r="S4" s="10">
        <f t="shared" si="36"/>
        <v>14.378437487113576</v>
      </c>
      <c r="V4" s="7">
        <v>3</v>
      </c>
      <c r="W4" s="14">
        <f t="shared" si="37"/>
        <v>19.451986961249997</v>
      </c>
      <c r="X4" s="14">
        <f t="shared" si="38"/>
        <v>17.333287981999995</v>
      </c>
      <c r="Y4" s="14">
        <f t="shared" si="39"/>
        <v>24.562902493999999</v>
      </c>
      <c r="Z4" s="10">
        <f t="shared" si="40"/>
        <v>12.695922074452207</v>
      </c>
      <c r="AA4" s="27" t="s">
        <v>2</v>
      </c>
      <c r="AB4" s="14">
        <f t="shared" ref="AB4:AO4" si="63">AB103-AB102</f>
        <v>1.4454421770000003</v>
      </c>
      <c r="AC4" s="14">
        <f t="shared" si="63"/>
        <v>0.81566893499999793</v>
      </c>
      <c r="AD4" s="14">
        <f t="shared" si="63"/>
        <v>1.5107482989999994</v>
      </c>
      <c r="AE4" s="14">
        <f t="shared" si="63"/>
        <v>0.9723356009999975</v>
      </c>
      <c r="AF4" s="14">
        <f t="shared" si="63"/>
        <v>1.1469387759999989</v>
      </c>
      <c r="AG4" s="14">
        <f t="shared" si="63"/>
        <v>1.4396598630000028</v>
      </c>
      <c r="AH4" s="14">
        <f t="shared" si="63"/>
        <v>1.5306122450000004</v>
      </c>
      <c r="AI4" s="14">
        <f t="shared" si="63"/>
        <v>0.96471655300000236</v>
      </c>
      <c r="AJ4" s="14">
        <f t="shared" si="63"/>
        <v>1.747301586999999</v>
      </c>
      <c r="AK4" s="14">
        <f t="shared" si="63"/>
        <v>1.3921088439999991</v>
      </c>
      <c r="AL4" s="14">
        <f t="shared" si="63"/>
        <v>1.1836734689999986</v>
      </c>
      <c r="AM4" s="14">
        <f t="shared" si="63"/>
        <v>1.5760544209999985</v>
      </c>
      <c r="AN4" s="14">
        <f t="shared" si="63"/>
        <v>1.1232653059999933</v>
      </c>
      <c r="AO4" s="14">
        <f t="shared" si="63"/>
        <v>1.5733333339999973</v>
      </c>
      <c r="AP4" s="14">
        <f t="shared" si="42"/>
        <v>1.3158471007142847</v>
      </c>
      <c r="AQ4" s="14">
        <f t="shared" si="43"/>
        <v>0.81566893499999793</v>
      </c>
      <c r="AR4" s="14">
        <f t="shared" si="44"/>
        <v>1.747301586999999</v>
      </c>
      <c r="AS4" s="10">
        <f t="shared" si="45"/>
        <v>21.253680806057623</v>
      </c>
      <c r="AT4" s="14">
        <f t="shared" si="46"/>
        <v>1.2297619047499997</v>
      </c>
      <c r="AU4" s="14">
        <f t="shared" si="47"/>
        <v>0.81566893499999793</v>
      </c>
      <c r="AV4" s="14">
        <f t="shared" si="48"/>
        <v>1.5760544209999985</v>
      </c>
      <c r="AW4" s="10">
        <f t="shared" si="49"/>
        <v>23.721450125342795</v>
      </c>
      <c r="AX4" s="2"/>
    </row>
    <row r="5" spans="1:50" x14ac:dyDescent="0.35">
      <c r="A5" s="7">
        <v>4</v>
      </c>
      <c r="B5" s="10">
        <f t="shared" ref="B5:C5" si="64">AB9+AB10</f>
        <v>14.020861677999989</v>
      </c>
      <c r="C5" s="10">
        <f t="shared" si="64"/>
        <v>14.141678003999999</v>
      </c>
      <c r="D5" s="10">
        <f t="shared" ref="D5" si="65">AD9+AD10</f>
        <v>20.254512471999988</v>
      </c>
      <c r="E5" s="10">
        <f t="shared" ref="E5" si="66">AE9+AE10</f>
        <v>21.290975056999997</v>
      </c>
      <c r="F5" s="10">
        <f t="shared" ref="F5" si="67">AF9+AF10</f>
        <v>17.986077097999996</v>
      </c>
      <c r="G5" s="10">
        <f t="shared" ref="G5" si="68">AG9+AG10</f>
        <v>16.763718820999998</v>
      </c>
      <c r="H5" s="10">
        <f t="shared" ref="H5" si="69">AH9+AH10</f>
        <v>17.306984127000007</v>
      </c>
      <c r="I5" s="10">
        <f t="shared" ref="I5" si="70">AI9+AI10</f>
        <v>14.074603174000003</v>
      </c>
      <c r="J5" s="10">
        <f t="shared" ref="J5" si="71">AJ9+AJ10</f>
        <v>15.005170067999998</v>
      </c>
      <c r="K5" s="10">
        <f t="shared" ref="K5" si="72">AK9+AK10</f>
        <v>16.519886620999998</v>
      </c>
      <c r="L5" s="10">
        <f t="shared" ref="L5" si="73">AL9+AL10</f>
        <v>14.312199546999992</v>
      </c>
      <c r="M5" s="10">
        <f t="shared" ref="M5" si="74">AM9+AM10</f>
        <v>14.08292517000001</v>
      </c>
      <c r="N5" s="10">
        <f t="shared" ref="N5" si="75">AN9+AN10</f>
        <v>14.574716553000002</v>
      </c>
      <c r="O5" s="10">
        <f t="shared" ref="O5" si="76">AO9+AO10</f>
        <v>15.290340135999998</v>
      </c>
      <c r="P5" s="14">
        <f t="shared" si="33"/>
        <v>16.116046323285712</v>
      </c>
      <c r="Q5" s="14">
        <f t="shared" si="34"/>
        <v>14.020861677999989</v>
      </c>
      <c r="R5" s="14">
        <f t="shared" si="35"/>
        <v>21.290975056999997</v>
      </c>
      <c r="S5" s="10">
        <f t="shared" si="36"/>
        <v>14.758050038888101</v>
      </c>
      <c r="V5" s="7">
        <v>4</v>
      </c>
      <c r="W5" s="14">
        <f t="shared" si="37"/>
        <v>16.520856008999999</v>
      </c>
      <c r="X5" s="14">
        <f t="shared" si="38"/>
        <v>14.074603174000003</v>
      </c>
      <c r="Y5" s="14">
        <f t="shared" si="39"/>
        <v>21.290975056999997</v>
      </c>
      <c r="Z5" s="10">
        <f t="shared" si="40"/>
        <v>15.031057047995002</v>
      </c>
      <c r="AA5" s="27" t="s">
        <v>3</v>
      </c>
      <c r="AB5" s="14">
        <f t="shared" ref="AB5:AO5" si="77">AB104-AB103</f>
        <v>19.304852606999997</v>
      </c>
      <c r="AC5" s="14">
        <f t="shared" si="77"/>
        <v>20.087142857000003</v>
      </c>
      <c r="AD5" s="14">
        <f t="shared" si="77"/>
        <v>14.332517007000007</v>
      </c>
      <c r="AE5" s="14">
        <f t="shared" si="77"/>
        <v>15.629115646000002</v>
      </c>
      <c r="AF5" s="14">
        <f t="shared" si="77"/>
        <v>17.873469388000004</v>
      </c>
      <c r="AG5" s="14">
        <f t="shared" si="77"/>
        <v>21.581133786999995</v>
      </c>
      <c r="AH5" s="14">
        <f t="shared" si="77"/>
        <v>21.285079365000001</v>
      </c>
      <c r="AI5" s="14">
        <f t="shared" si="77"/>
        <v>19.086167800999998</v>
      </c>
      <c r="AJ5" s="14">
        <f t="shared" si="77"/>
        <v>20.770249434</v>
      </c>
      <c r="AK5" s="14">
        <f t="shared" si="77"/>
        <v>18.634603175000002</v>
      </c>
      <c r="AL5" s="14">
        <f t="shared" si="77"/>
        <v>18.430612244999999</v>
      </c>
      <c r="AM5" s="14">
        <f t="shared" si="77"/>
        <v>19.28058957</v>
      </c>
      <c r="AN5" s="14">
        <f t="shared" si="77"/>
        <v>17.026031746000001</v>
      </c>
      <c r="AO5" s="14">
        <f t="shared" si="77"/>
        <v>17.977868479999998</v>
      </c>
      <c r="AP5" s="14">
        <f t="shared" si="42"/>
        <v>18.664245221999998</v>
      </c>
      <c r="AQ5" s="14">
        <f t="shared" si="43"/>
        <v>14.332517007000007</v>
      </c>
      <c r="AR5" s="14">
        <f t="shared" si="44"/>
        <v>21.581133786999995</v>
      </c>
      <c r="AS5" s="10">
        <f t="shared" si="45"/>
        <v>10.981979834386149</v>
      </c>
      <c r="AT5" s="14">
        <f t="shared" si="46"/>
        <v>19.182162698625</v>
      </c>
      <c r="AU5" s="14">
        <f t="shared" si="47"/>
        <v>15.629115646000002</v>
      </c>
      <c r="AV5" s="14">
        <f t="shared" si="48"/>
        <v>21.581133786999995</v>
      </c>
      <c r="AW5" s="10">
        <f t="shared" si="49"/>
        <v>9.9795924085263721</v>
      </c>
      <c r="AX5" s="2"/>
    </row>
    <row r="6" spans="1:50" x14ac:dyDescent="0.35">
      <c r="A6" s="7">
        <v>5</v>
      </c>
      <c r="B6" s="10">
        <f t="shared" ref="B6:C6" si="78">AB11+AB12</f>
        <v>13.24117913900001</v>
      </c>
      <c r="C6" s="10">
        <f t="shared" si="78"/>
        <v>12.668662132000009</v>
      </c>
      <c r="D6" s="10">
        <f t="shared" ref="D6" si="79">AD11+AD12</f>
        <v>17.317551021</v>
      </c>
      <c r="E6" s="10">
        <f t="shared" ref="E6" si="80">AE11+AE12</f>
        <v>19.412607710000003</v>
      </c>
      <c r="F6" s="10">
        <f t="shared" ref="F6" si="81">AF11+AF12</f>
        <v>15.194557822999997</v>
      </c>
      <c r="G6" s="10">
        <f t="shared" ref="G6" si="82">AG11+AG12</f>
        <v>16.529659863999996</v>
      </c>
      <c r="H6" s="10">
        <f t="shared" ref="H6" si="83">AH11+AH12</f>
        <v>15.924399092999991</v>
      </c>
      <c r="I6" s="10">
        <f t="shared" ref="I6" si="84">AI11+AI12</f>
        <v>13.230702948000001</v>
      </c>
      <c r="J6" s="10">
        <f t="shared" ref="J6" si="85">AJ11+AJ12</f>
        <v>15.107482993000005</v>
      </c>
      <c r="K6" s="10">
        <f t="shared" ref="K6" si="86">AK11+AK12</f>
        <v>14.04442176900001</v>
      </c>
      <c r="L6" s="10">
        <f t="shared" ref="L6" si="87">AL11+AL12</f>
        <v>13.968072562000003</v>
      </c>
      <c r="M6" s="10">
        <f t="shared" ref="M6" si="88">AM11+AM12</f>
        <v>16.872199546999994</v>
      </c>
      <c r="N6" s="10">
        <f t="shared" ref="N6" si="89">AN11+AN12</f>
        <v>13.381383219999989</v>
      </c>
      <c r="O6" s="10">
        <f t="shared" ref="O6" si="90">AO11+AO12</f>
        <v>13.91346938800001</v>
      </c>
      <c r="P6" s="14">
        <f t="shared" si="33"/>
        <v>15.05759637207143</v>
      </c>
      <c r="Q6" s="14">
        <f t="shared" si="34"/>
        <v>12.668662132000009</v>
      </c>
      <c r="R6" s="14">
        <f t="shared" si="35"/>
        <v>19.412607710000003</v>
      </c>
      <c r="S6" s="10">
        <f t="shared" si="36"/>
        <v>12.891139890727048</v>
      </c>
      <c r="V6" s="7">
        <v>5</v>
      </c>
      <c r="W6" s="14">
        <f t="shared" si="37"/>
        <v>15.48465136075</v>
      </c>
      <c r="X6" s="14">
        <f t="shared" si="38"/>
        <v>12.668662132000009</v>
      </c>
      <c r="Y6" s="14">
        <f t="shared" si="39"/>
        <v>19.412607710000003</v>
      </c>
      <c r="Z6" s="10">
        <f t="shared" si="40"/>
        <v>14.19252229294044</v>
      </c>
      <c r="AA6" s="27" t="s">
        <v>7</v>
      </c>
      <c r="AB6" s="14">
        <f t="shared" ref="AB6:AO6" si="91">AB105-AB104</f>
        <v>6.4286621320000066</v>
      </c>
      <c r="AC6" s="14">
        <f t="shared" si="91"/>
        <v>6.4087981859999985</v>
      </c>
      <c r="AD6" s="14">
        <f t="shared" si="91"/>
        <v>7.028390023</v>
      </c>
      <c r="AE6" s="14">
        <f t="shared" si="91"/>
        <v>6.7018594110000009</v>
      </c>
      <c r="AF6" s="14">
        <f t="shared" si="91"/>
        <v>8.2448979589999993</v>
      </c>
      <c r="AG6" s="14">
        <f t="shared" si="91"/>
        <v>6.5701587300000028</v>
      </c>
      <c r="AH6" s="14">
        <f t="shared" si="91"/>
        <v>7.5653514739999963</v>
      </c>
      <c r="AI6" s="14">
        <f t="shared" si="91"/>
        <v>6.3858503399999975</v>
      </c>
      <c r="AJ6" s="14">
        <f t="shared" si="91"/>
        <v>7.8541496590000008</v>
      </c>
      <c r="AK6" s="14">
        <f t="shared" si="91"/>
        <v>6.4948752829999989</v>
      </c>
      <c r="AL6" s="14">
        <f t="shared" si="91"/>
        <v>7.3020408169999982</v>
      </c>
      <c r="AM6" s="14">
        <f t="shared" si="91"/>
        <v>7.5210430839999987</v>
      </c>
      <c r="AN6" s="14">
        <f t="shared" si="91"/>
        <v>6.6031746029999994</v>
      </c>
      <c r="AO6" s="14">
        <f t="shared" si="91"/>
        <v>6.990657597000002</v>
      </c>
      <c r="AP6" s="14">
        <f t="shared" si="42"/>
        <v>7.0071363784285712</v>
      </c>
      <c r="AQ6" s="14">
        <f t="shared" si="43"/>
        <v>6.3858503399999975</v>
      </c>
      <c r="AR6" s="14">
        <f t="shared" si="44"/>
        <v>8.2448979589999993</v>
      </c>
      <c r="AS6" s="10">
        <f t="shared" si="45"/>
        <v>8.5821249007308715</v>
      </c>
      <c r="AT6" s="14">
        <f t="shared" si="46"/>
        <v>6.9866043083749991</v>
      </c>
      <c r="AU6" s="14">
        <f t="shared" si="47"/>
        <v>6.3858503399999975</v>
      </c>
      <c r="AV6" s="14">
        <f t="shared" si="48"/>
        <v>8.2448979589999993</v>
      </c>
      <c r="AW6" s="10">
        <f t="shared" si="49"/>
        <v>9.9678437200888013</v>
      </c>
      <c r="AX6" s="2"/>
    </row>
    <row r="7" spans="1:50" x14ac:dyDescent="0.35">
      <c r="A7" s="7">
        <v>6</v>
      </c>
      <c r="B7" s="10">
        <f t="shared" ref="B7:C7" si="92">AB13</f>
        <v>8.388208616</v>
      </c>
      <c r="C7" s="10">
        <f t="shared" si="92"/>
        <v>7.7249886620000012</v>
      </c>
      <c r="D7" s="10">
        <f t="shared" ref="D7" si="93">AD13</f>
        <v>9.8996825390000112</v>
      </c>
      <c r="E7" s="10">
        <f t="shared" ref="E7" si="94">AE13</f>
        <v>10.503401360000012</v>
      </c>
      <c r="F7" s="10">
        <f t="shared" ref="F7" si="95">AF13</f>
        <v>9.0540589570000094</v>
      </c>
      <c r="G7" s="10">
        <f t="shared" ref="G7" si="96">AG13</f>
        <v>8.4458503400000069</v>
      </c>
      <c r="H7" s="10">
        <f t="shared" ref="H7" si="97">AH13</f>
        <v>9.0779138329999967</v>
      </c>
      <c r="I7" s="10">
        <f t="shared" ref="I7" si="98">AI13</f>
        <v>7.8921995470000041</v>
      </c>
      <c r="J7" s="10">
        <f t="shared" ref="J7" si="99">AJ13</f>
        <v>8.2763718820000065</v>
      </c>
      <c r="K7" s="10">
        <f t="shared" ref="K7" si="100">AK13</f>
        <v>7.7493877550000008</v>
      </c>
      <c r="L7" s="10">
        <f t="shared" ref="L7" si="101">AL13</f>
        <v>7.6946938779999954</v>
      </c>
      <c r="M7" s="10">
        <f t="shared" ref="M7" si="102">AM13</f>
        <v>8.269206349000001</v>
      </c>
      <c r="N7" s="10">
        <f t="shared" ref="N7" si="103">AN13</f>
        <v>7.7206349200000091</v>
      </c>
      <c r="O7" s="10">
        <f t="shared" ref="O7" si="104">AO13</f>
        <v>8.4705668929999973</v>
      </c>
      <c r="P7" s="14">
        <f t="shared" si="33"/>
        <v>8.5119403950714325</v>
      </c>
      <c r="Q7" s="14">
        <f t="shared" si="34"/>
        <v>7.6946938779999954</v>
      </c>
      <c r="R7" s="14">
        <f t="shared" si="35"/>
        <v>10.503401360000012</v>
      </c>
      <c r="S7" s="10">
        <f t="shared" si="36"/>
        <v>10.053880621037424</v>
      </c>
      <c r="V7" s="7">
        <v>6</v>
      </c>
      <c r="W7" s="14">
        <f t="shared" si="37"/>
        <v>8.589625850375004</v>
      </c>
      <c r="X7" s="14">
        <f t="shared" si="38"/>
        <v>7.7249886620000012</v>
      </c>
      <c r="Y7" s="14">
        <f t="shared" si="39"/>
        <v>10.503401360000012</v>
      </c>
      <c r="Z7" s="10">
        <f t="shared" si="40"/>
        <v>10.938833332181169</v>
      </c>
      <c r="AA7" s="27" t="s">
        <v>0</v>
      </c>
      <c r="AB7" s="14">
        <f t="shared" ref="AB7:AO7" si="105">AB106-AB105</f>
        <v>8.100861677999994</v>
      </c>
      <c r="AC7" s="14">
        <f t="shared" si="105"/>
        <v>8.3875736959999969</v>
      </c>
      <c r="AD7" s="14">
        <f t="shared" si="105"/>
        <v>11.470657596000002</v>
      </c>
      <c r="AE7" s="14">
        <f t="shared" si="105"/>
        <v>12.454603173999999</v>
      </c>
      <c r="AF7" s="14">
        <f t="shared" si="105"/>
        <v>10.747301587000003</v>
      </c>
      <c r="AG7" s="14">
        <f t="shared" si="105"/>
        <v>8.8297959189999986</v>
      </c>
      <c r="AH7" s="14">
        <f t="shared" si="105"/>
        <v>9.1255328789999979</v>
      </c>
      <c r="AI7" s="14">
        <f t="shared" si="105"/>
        <v>8.812244898000003</v>
      </c>
      <c r="AJ7" s="14">
        <f t="shared" si="105"/>
        <v>8.2677551019999953</v>
      </c>
      <c r="AK7" s="14">
        <f t="shared" si="105"/>
        <v>8.747551019999996</v>
      </c>
      <c r="AL7" s="14">
        <f t="shared" si="105"/>
        <v>7.6530612240000053</v>
      </c>
      <c r="AM7" s="14">
        <f t="shared" si="105"/>
        <v>9.6206802720000013</v>
      </c>
      <c r="AN7" s="14">
        <f t="shared" si="105"/>
        <v>7.6952380960000042</v>
      </c>
      <c r="AO7" s="14">
        <f t="shared" si="105"/>
        <v>8.0595011329999977</v>
      </c>
      <c r="AP7" s="14">
        <f t="shared" si="42"/>
        <v>9.1408827338571417</v>
      </c>
      <c r="AQ7" s="14">
        <f t="shared" si="43"/>
        <v>7.6530612240000053</v>
      </c>
      <c r="AR7" s="14">
        <f t="shared" si="44"/>
        <v>12.454603173999999</v>
      </c>
      <c r="AS7" s="10">
        <f t="shared" si="45"/>
        <v>15.900758038419854</v>
      </c>
      <c r="AT7" s="14">
        <f t="shared" si="46"/>
        <v>9.5906604306249985</v>
      </c>
      <c r="AU7" s="14">
        <f t="shared" si="47"/>
        <v>8.3875736959999969</v>
      </c>
      <c r="AV7" s="14">
        <f t="shared" si="48"/>
        <v>12.454603173999999</v>
      </c>
      <c r="AW7" s="10">
        <f t="shared" si="49"/>
        <v>14.264073104498557</v>
      </c>
      <c r="AX7" s="2"/>
    </row>
    <row r="8" spans="1:50" x14ac:dyDescent="0.35">
      <c r="A8" s="7">
        <v>7</v>
      </c>
      <c r="B8" s="10">
        <f t="shared" ref="B8:C8" si="106">AB14+AB15</f>
        <v>17.226303854999998</v>
      </c>
      <c r="C8" s="10">
        <f t="shared" si="106"/>
        <v>16.84861678</v>
      </c>
      <c r="D8" s="10">
        <f t="shared" ref="D8" si="107">AD14+AD15</f>
        <v>16.608072563000007</v>
      </c>
      <c r="E8" s="10">
        <f t="shared" ref="E8" si="108">AE14+AE15</f>
        <v>16.035124716999974</v>
      </c>
      <c r="F8" s="10">
        <f t="shared" ref="F8" si="109">AF14+AF15</f>
        <v>16.512244898000006</v>
      </c>
      <c r="G8" s="10">
        <f t="shared" ref="G8" si="110">AG14+AG15</f>
        <v>15.015056689999994</v>
      </c>
      <c r="H8" s="10">
        <f t="shared" ref="H8" si="111">AH14+AH15</f>
        <v>18.151655328000004</v>
      </c>
      <c r="I8" s="10">
        <f t="shared" ref="I8" si="112">AI14+AI15</f>
        <v>19.189569160999994</v>
      </c>
      <c r="J8" s="10">
        <f t="shared" ref="J8" si="113">AJ14+AJ15</f>
        <v>20.17387755099999</v>
      </c>
      <c r="K8" s="10">
        <f t="shared" ref="K8" si="114">AK14+AK15</f>
        <v>17.668480725999984</v>
      </c>
      <c r="L8" s="10">
        <f t="shared" ref="L8" si="115">AL14+AL15</f>
        <v>20.149115646000013</v>
      </c>
      <c r="M8" s="10">
        <f t="shared" ref="M8" si="116">AM14+AM15</f>
        <v>14.756281178999998</v>
      </c>
      <c r="N8" s="10">
        <f t="shared" ref="N8" si="117">AN14+AN15</f>
        <v>17.788639455999999</v>
      </c>
      <c r="O8" s="10">
        <f t="shared" ref="O8" si="118">AO14+AO15</f>
        <v>15.966621314999998</v>
      </c>
      <c r="P8" s="14">
        <f t="shared" si="33"/>
        <v>17.292118561785713</v>
      </c>
      <c r="Q8" s="14">
        <f t="shared" si="34"/>
        <v>14.756281178999998</v>
      </c>
      <c r="R8" s="14">
        <f t="shared" si="35"/>
        <v>20.17387755099999</v>
      </c>
      <c r="S8" s="10">
        <f t="shared" si="36"/>
        <v>9.8119314601998529</v>
      </c>
      <c r="V8" s="7">
        <v>7</v>
      </c>
      <c r="W8" s="14">
        <f t="shared" si="37"/>
        <v>16.772128684874993</v>
      </c>
      <c r="X8" s="14">
        <f t="shared" si="38"/>
        <v>14.756281178999998</v>
      </c>
      <c r="Y8" s="14">
        <f t="shared" si="39"/>
        <v>19.189569160999994</v>
      </c>
      <c r="Z8" s="10">
        <f t="shared" si="40"/>
        <v>9.1032643203464954</v>
      </c>
      <c r="AA8" s="27" t="s">
        <v>1</v>
      </c>
      <c r="AB8" s="14">
        <f t="shared" ref="AB8:AO8" si="119">AB107-AB106</f>
        <v>9.1439455780000074</v>
      </c>
      <c r="AC8" s="14">
        <f t="shared" si="119"/>
        <v>9.2696598639999976</v>
      </c>
      <c r="AD8" s="14">
        <f t="shared" si="119"/>
        <v>11.679637188000001</v>
      </c>
      <c r="AE8" s="14">
        <f t="shared" si="119"/>
        <v>12.10829932</v>
      </c>
      <c r="AF8" s="14">
        <f t="shared" si="119"/>
        <v>10.924126983999997</v>
      </c>
      <c r="AG8" s="14">
        <f t="shared" si="119"/>
        <v>9.2035827660000038</v>
      </c>
      <c r="AH8" s="14">
        <f t="shared" si="119"/>
        <v>9.6348299320000024</v>
      </c>
      <c r="AI8" s="14">
        <f t="shared" si="119"/>
        <v>9.4428571429999977</v>
      </c>
      <c r="AJ8" s="14">
        <f t="shared" si="119"/>
        <v>9.3453061230000003</v>
      </c>
      <c r="AK8" s="14">
        <f t="shared" si="119"/>
        <v>8.5857369619999986</v>
      </c>
      <c r="AL8" s="14">
        <f t="shared" si="119"/>
        <v>8.1319727890000024</v>
      </c>
      <c r="AM8" s="14">
        <f t="shared" si="119"/>
        <v>9.7215192739999949</v>
      </c>
      <c r="AN8" s="14">
        <f t="shared" si="119"/>
        <v>7.7148299320000007</v>
      </c>
      <c r="AO8" s="14">
        <f t="shared" si="119"/>
        <v>8.6095238099999989</v>
      </c>
      <c r="AP8" s="14">
        <f t="shared" si="42"/>
        <v>9.5368448332142872</v>
      </c>
      <c r="AQ8" s="14">
        <f t="shared" si="43"/>
        <v>7.7148299320000007</v>
      </c>
      <c r="AR8" s="14">
        <f t="shared" si="44"/>
        <v>12.10829932</v>
      </c>
      <c r="AS8" s="10">
        <f t="shared" si="45"/>
        <v>13.203486804948053</v>
      </c>
      <c r="AT8" s="14">
        <f t="shared" si="46"/>
        <v>9.861326530625</v>
      </c>
      <c r="AU8" s="14">
        <f t="shared" si="47"/>
        <v>8.5857369619999986</v>
      </c>
      <c r="AV8" s="14">
        <f t="shared" si="48"/>
        <v>12.10829932</v>
      </c>
      <c r="AW8" s="10">
        <f t="shared" si="49"/>
        <v>11.39199393658318</v>
      </c>
      <c r="AX8" s="2"/>
    </row>
    <row r="9" spans="1:50" x14ac:dyDescent="0.35">
      <c r="A9" s="7">
        <v>8</v>
      </c>
      <c r="B9" s="10">
        <f t="shared" ref="B9:C9" si="120">AB16+AB17+AB18</f>
        <v>36.26630385499999</v>
      </c>
      <c r="C9" s="10">
        <f t="shared" si="120"/>
        <v>34.674489796000003</v>
      </c>
      <c r="D9" s="10">
        <f t="shared" ref="D9" si="121">AD16+AD17+AD18</f>
        <v>33.428027209999982</v>
      </c>
      <c r="E9" s="10">
        <f t="shared" ref="E9" si="122">AE16+AE17+AE18</f>
        <v>36.85843537400001</v>
      </c>
      <c r="F9" s="10">
        <f t="shared" ref="F9" si="123">AF16+AF17+AF18</f>
        <v>41.514693876999985</v>
      </c>
      <c r="G9" s="10">
        <f t="shared" ref="G9" si="124">AG16+AG17+AG18</f>
        <v>40.358095238000004</v>
      </c>
      <c r="H9" s="10">
        <f t="shared" ref="H9" si="125">AH16+AH17+AH18</f>
        <v>47.938095238000017</v>
      </c>
      <c r="I9" s="10">
        <f t="shared" ref="I9" si="126">AI16+AI17+AI18</f>
        <v>41.022766439999998</v>
      </c>
      <c r="J9" s="10">
        <f t="shared" ref="J9" si="127">AJ16+AJ17+AJ18</f>
        <v>47.235192744000017</v>
      </c>
      <c r="K9" s="10">
        <f t="shared" ref="K9" si="128">AK16+AK17+AK18</f>
        <v>44.312471654999996</v>
      </c>
      <c r="L9" s="10">
        <f t="shared" ref="L9" si="129">AL16+AL17+AL18</f>
        <v>42.151473922999998</v>
      </c>
      <c r="M9" s="10">
        <f t="shared" ref="M9" si="130">AM16+AM17+AM18</f>
        <v>43.847981859000001</v>
      </c>
      <c r="N9" s="10">
        <f t="shared" ref="N9" si="131">AN16+AN17+AN18</f>
        <v>43.584603175000012</v>
      </c>
      <c r="O9" s="10">
        <f t="shared" ref="O9" si="132">AO16+AO17+AO18</f>
        <v>44.698412698999988</v>
      </c>
      <c r="P9" s="14">
        <f t="shared" si="33"/>
        <v>41.277931648785717</v>
      </c>
      <c r="Q9" s="14">
        <f t="shared" si="34"/>
        <v>33.428027209999982</v>
      </c>
      <c r="R9" s="14">
        <f t="shared" si="35"/>
        <v>47.938095238000017</v>
      </c>
      <c r="S9" s="10">
        <f t="shared" si="36"/>
        <v>10.923137296647491</v>
      </c>
      <c r="V9" s="7">
        <v>8</v>
      </c>
      <c r="W9" s="14">
        <f t="shared" si="37"/>
        <v>41.315878684625005</v>
      </c>
      <c r="X9" s="14">
        <f t="shared" si="38"/>
        <v>34.674489796000003</v>
      </c>
      <c r="Y9" s="14">
        <f t="shared" si="39"/>
        <v>47.938095238000017</v>
      </c>
      <c r="Z9" s="10">
        <f t="shared" si="40"/>
        <v>10.19782456367002</v>
      </c>
      <c r="AA9" s="27" t="s">
        <v>8</v>
      </c>
      <c r="AB9" s="14">
        <f t="shared" ref="AB9:AO9" si="133">AB108-AB107</f>
        <v>9.1795918369999896</v>
      </c>
      <c r="AC9" s="14">
        <f t="shared" si="133"/>
        <v>9.1943764170000009</v>
      </c>
      <c r="AD9" s="14">
        <f t="shared" si="133"/>
        <v>12.631655328999997</v>
      </c>
      <c r="AE9" s="14">
        <f t="shared" si="133"/>
        <v>13.354013605999995</v>
      </c>
      <c r="AF9" s="14">
        <f t="shared" si="133"/>
        <v>11.316326531000001</v>
      </c>
      <c r="AG9" s="14">
        <f t="shared" si="133"/>
        <v>11.397346939000002</v>
      </c>
      <c r="AH9" s="14">
        <f t="shared" si="133"/>
        <v>11.431428572000002</v>
      </c>
      <c r="AI9" s="14">
        <f t="shared" si="133"/>
        <v>9.3456689340000025</v>
      </c>
      <c r="AJ9" s="14">
        <f t="shared" si="133"/>
        <v>9.7240816330000115</v>
      </c>
      <c r="AK9" s="14">
        <f t="shared" si="133"/>
        <v>10.122426304000001</v>
      </c>
      <c r="AL9" s="14">
        <f t="shared" si="133"/>
        <v>9.080272108999992</v>
      </c>
      <c r="AM9" s="14">
        <f t="shared" si="133"/>
        <v>9.356575964000001</v>
      </c>
      <c r="AN9" s="14">
        <f t="shared" si="133"/>
        <v>9.2814512469999926</v>
      </c>
      <c r="AO9" s="14">
        <f t="shared" si="133"/>
        <v>9.9700680270000106</v>
      </c>
      <c r="AP9" s="14">
        <f t="shared" si="42"/>
        <v>10.384663103499999</v>
      </c>
      <c r="AQ9" s="14">
        <f t="shared" si="43"/>
        <v>9.080272108999992</v>
      </c>
      <c r="AR9" s="14">
        <f t="shared" si="44"/>
        <v>13.354013605999995</v>
      </c>
      <c r="AS9" s="10">
        <f t="shared" si="45"/>
        <v>13.475134570670203</v>
      </c>
      <c r="AT9" s="14">
        <f t="shared" si="46"/>
        <v>10.689770408375001</v>
      </c>
      <c r="AU9" s="14">
        <f t="shared" si="47"/>
        <v>9.1943764170000009</v>
      </c>
      <c r="AV9" s="14">
        <f t="shared" si="48"/>
        <v>13.354013605999995</v>
      </c>
      <c r="AW9" s="10">
        <f t="shared" si="49"/>
        <v>13.548731790646565</v>
      </c>
      <c r="AX9" s="2"/>
    </row>
    <row r="10" spans="1:50" x14ac:dyDescent="0.35">
      <c r="A10" s="7">
        <v>9</v>
      </c>
      <c r="B10" s="10">
        <f t="shared" ref="B10:C10" si="134">AB19+AB20+AB21+AB22</f>
        <v>53.315374149999997</v>
      </c>
      <c r="C10" s="10">
        <f t="shared" si="134"/>
        <v>55.200702947999986</v>
      </c>
      <c r="D10" s="10">
        <f t="shared" ref="D10" si="135">AD19+AD20+AD21+AD22</f>
        <v>52.075192743999992</v>
      </c>
      <c r="E10" s="10">
        <f t="shared" ref="E10" si="136">AE19+AE20+AE21+AE22</f>
        <v>53.697006802999994</v>
      </c>
      <c r="F10" s="10">
        <f t="shared" ref="F10" si="137">AF19+AF20+AF21+AF22</f>
        <v>49.056507936999992</v>
      </c>
      <c r="G10" s="10">
        <f t="shared" ref="G10" si="138">AG19+AG20+AG21+AG22</f>
        <v>51.850839001999987</v>
      </c>
      <c r="H10" s="10">
        <f t="shared" ref="H10" si="139">AH19+AH20+AH21+AH22</f>
        <v>64.597868480999978</v>
      </c>
      <c r="I10" s="10">
        <f t="shared" ref="I10" si="140">AI19+AI20+AI21+AI22</f>
        <v>59.762267573000003</v>
      </c>
      <c r="J10" s="10">
        <f t="shared" ref="J10" si="141">AJ19+AJ20+AJ21+AJ22</f>
        <v>67.006984126999981</v>
      </c>
      <c r="K10" s="10">
        <f t="shared" ref="K10" si="142">AK19+AK20+AK21+AK22</f>
        <v>55.84371882100001</v>
      </c>
      <c r="L10" s="10">
        <f t="shared" ref="L10" si="143">AL19+AL20+AL21+AL22</f>
        <v>53.812244897999989</v>
      </c>
      <c r="M10" s="10">
        <f t="shared" ref="M10" si="144">AM19+AM20+AM21+AM22</f>
        <v>47.801179138999998</v>
      </c>
      <c r="N10" s="10">
        <f t="shared" ref="N10" si="145">AN19+AN20+AN21+AN22</f>
        <v>54.435714284999989</v>
      </c>
      <c r="O10" s="10">
        <f t="shared" ref="O10" si="146">AO19+AO20+AO21+AO22</f>
        <v>54.243809524</v>
      </c>
      <c r="P10" s="14">
        <f t="shared" si="33"/>
        <v>55.192815030857147</v>
      </c>
      <c r="Q10" s="14">
        <f t="shared" si="34"/>
        <v>47.801179138999998</v>
      </c>
      <c r="R10" s="14">
        <f t="shared" si="35"/>
        <v>67.006984126999981</v>
      </c>
      <c r="S10" s="10">
        <f t="shared" si="36"/>
        <v>9.6875798284702448</v>
      </c>
      <c r="V10" s="7">
        <v>9</v>
      </c>
      <c r="W10" s="14">
        <f t="shared" si="37"/>
        <v>54.726261337999993</v>
      </c>
      <c r="X10" s="14">
        <f t="shared" si="38"/>
        <v>47.801179138999998</v>
      </c>
      <c r="Y10" s="14">
        <f t="shared" si="39"/>
        <v>64.597868480999978</v>
      </c>
      <c r="Z10" s="10">
        <f t="shared" si="40"/>
        <v>10.096521297743479</v>
      </c>
      <c r="AA10" s="27" t="s">
        <v>9</v>
      </c>
      <c r="AB10" s="14">
        <f t="shared" ref="AB10:AO10" si="147">AB109-AB108</f>
        <v>4.841269840999999</v>
      </c>
      <c r="AC10" s="14">
        <f t="shared" si="147"/>
        <v>4.9473015869999983</v>
      </c>
      <c r="AD10" s="14">
        <f t="shared" si="147"/>
        <v>7.6228571429999903</v>
      </c>
      <c r="AE10" s="14">
        <f t="shared" si="147"/>
        <v>7.9369614510000019</v>
      </c>
      <c r="AF10" s="14">
        <f t="shared" si="147"/>
        <v>6.6697505669999941</v>
      </c>
      <c r="AG10" s="14">
        <f t="shared" si="147"/>
        <v>5.3663718819999957</v>
      </c>
      <c r="AH10" s="14">
        <f t="shared" si="147"/>
        <v>5.8755555550000054</v>
      </c>
      <c r="AI10" s="14">
        <f t="shared" si="147"/>
        <v>4.728934240000001</v>
      </c>
      <c r="AJ10" s="14">
        <f t="shared" si="147"/>
        <v>5.2810884349999867</v>
      </c>
      <c r="AK10" s="14">
        <f t="shared" si="147"/>
        <v>6.3974603169999966</v>
      </c>
      <c r="AL10" s="14">
        <f t="shared" si="147"/>
        <v>5.2319274379999996</v>
      </c>
      <c r="AM10" s="14">
        <f t="shared" si="147"/>
        <v>4.726349206000009</v>
      </c>
      <c r="AN10" s="14">
        <f t="shared" si="147"/>
        <v>5.2932653060000092</v>
      </c>
      <c r="AO10" s="14">
        <f t="shared" si="147"/>
        <v>5.3202721089999869</v>
      </c>
      <c r="AP10" s="14">
        <f t="shared" si="42"/>
        <v>5.7313832197857124</v>
      </c>
      <c r="AQ10" s="14">
        <f t="shared" si="43"/>
        <v>4.726349206000009</v>
      </c>
      <c r="AR10" s="14">
        <f t="shared" si="44"/>
        <v>7.9369614510000019</v>
      </c>
      <c r="AS10" s="10">
        <f t="shared" si="45"/>
        <v>18.20685448938465</v>
      </c>
      <c r="AT10" s="14">
        <f t="shared" si="46"/>
        <v>5.8310856006250003</v>
      </c>
      <c r="AU10" s="14">
        <f t="shared" si="47"/>
        <v>4.726349206000009</v>
      </c>
      <c r="AV10" s="14">
        <f t="shared" si="48"/>
        <v>7.9369614510000019</v>
      </c>
      <c r="AW10" s="10">
        <f t="shared" si="49"/>
        <v>19.329773306123098</v>
      </c>
      <c r="AX10" s="2"/>
    </row>
    <row r="11" spans="1:50" x14ac:dyDescent="0.35">
      <c r="B11" s="10">
        <f t="shared" ref="B11:C11" si="148">SUM(B2:B10)</f>
        <v>210.107210885</v>
      </c>
      <c r="C11" s="10">
        <f t="shared" si="148"/>
        <v>210.18476190499999</v>
      </c>
      <c r="D11" s="10">
        <f t="shared" ref="D11:O11" si="149">SUM(D2:D10)</f>
        <v>235.58757369599999</v>
      </c>
      <c r="E11" s="10">
        <f t="shared" si="149"/>
        <v>244.17922902500001</v>
      </c>
      <c r="F11" s="10">
        <f t="shared" si="149"/>
        <v>231.03854875299999</v>
      </c>
      <c r="G11" s="10">
        <f t="shared" si="149"/>
        <v>221.059365079</v>
      </c>
      <c r="H11" s="10">
        <f t="shared" si="149"/>
        <v>250.39591836699998</v>
      </c>
      <c r="I11" s="10">
        <f t="shared" si="149"/>
        <v>226.24353741500002</v>
      </c>
      <c r="J11" s="10">
        <f t="shared" si="149"/>
        <v>245.65841269799998</v>
      </c>
      <c r="K11" s="10">
        <f t="shared" si="149"/>
        <v>234.267755102</v>
      </c>
      <c r="L11" s="10">
        <f t="shared" si="149"/>
        <v>226.24943310699999</v>
      </c>
      <c r="M11" s="10">
        <f t="shared" si="149"/>
        <v>216.383424037</v>
      </c>
      <c r="N11" s="10">
        <f t="shared" si="149"/>
        <v>224.50156462499999</v>
      </c>
      <c r="O11" s="10">
        <f t="shared" si="149"/>
        <v>226.62657596399998</v>
      </c>
      <c r="P11" s="14">
        <f t="shared" ref="P11" si="150">AVERAGE(B11:O11)</f>
        <v>228.74880790414289</v>
      </c>
      <c r="Q11" s="14">
        <f t="shared" ref="Q11" si="151">MIN(B11:O11)</f>
        <v>210.107210885</v>
      </c>
      <c r="R11" s="14">
        <f t="shared" ref="R11" si="152">MAX(B11:O11)</f>
        <v>250.39591836699998</v>
      </c>
      <c r="S11" s="10">
        <f t="shared" ref="S11" si="153">STDEV(B11:O11)/P11*100</f>
        <v>5.441702255755712</v>
      </c>
      <c r="V11" s="7" t="s">
        <v>37</v>
      </c>
      <c r="W11" s="14">
        <f t="shared" ref="W11" si="154">AVERAGE(C11,E11:I11,K11,M11)</f>
        <v>229.21906746037499</v>
      </c>
      <c r="X11" s="14">
        <f t="shared" ref="X11" si="155">MIN(C11,E11:I11,K11,M11)</f>
        <v>210.18476190499999</v>
      </c>
      <c r="Y11" s="14">
        <f t="shared" ref="Y11" si="156">MAX(C11,E11:I11,K11,M11)</f>
        <v>250.39591836699998</v>
      </c>
      <c r="Z11" s="10">
        <f t="shared" ref="Z11" si="157">STDEV(C11,E11:I11,K11,M11)/W11*100</f>
        <v>5.9534054611531761</v>
      </c>
      <c r="AA11" s="27" t="s">
        <v>10</v>
      </c>
      <c r="AB11" s="14">
        <f t="shared" ref="AB11:AO11" si="158">AB110-AB109</f>
        <v>4.970975057000004</v>
      </c>
      <c r="AC11" s="14">
        <f t="shared" si="158"/>
        <v>4.7571882090000059</v>
      </c>
      <c r="AD11" s="14">
        <f t="shared" si="158"/>
        <v>6.2343764170000071</v>
      </c>
      <c r="AE11" s="14">
        <f t="shared" si="158"/>
        <v>7.171156461999999</v>
      </c>
      <c r="AF11" s="14">
        <f t="shared" si="158"/>
        <v>5.8139229020000016</v>
      </c>
      <c r="AG11" s="14">
        <f t="shared" si="158"/>
        <v>6.910839002000003</v>
      </c>
      <c r="AH11" s="14">
        <f t="shared" si="158"/>
        <v>6.3165986399999952</v>
      </c>
      <c r="AI11" s="14">
        <f t="shared" si="158"/>
        <v>4.8455328799999933</v>
      </c>
      <c r="AJ11" s="14">
        <f t="shared" si="158"/>
        <v>6.179410431000008</v>
      </c>
      <c r="AK11" s="14">
        <f t="shared" si="158"/>
        <v>5.1443764170000037</v>
      </c>
      <c r="AL11" s="14">
        <f t="shared" si="158"/>
        <v>5.404807255999998</v>
      </c>
      <c r="AM11" s="14">
        <f t="shared" si="158"/>
        <v>6.9964625849999891</v>
      </c>
      <c r="AN11" s="14">
        <f t="shared" si="158"/>
        <v>5.316802721000002</v>
      </c>
      <c r="AO11" s="14">
        <f t="shared" si="158"/>
        <v>5.5782312930000018</v>
      </c>
      <c r="AP11" s="14">
        <f t="shared" si="42"/>
        <v>5.8314771622857151</v>
      </c>
      <c r="AQ11" s="14">
        <f t="shared" si="43"/>
        <v>4.7571882090000059</v>
      </c>
      <c r="AR11" s="14">
        <f t="shared" si="44"/>
        <v>7.171156461999999</v>
      </c>
      <c r="AS11" s="10">
        <f t="shared" si="45"/>
        <v>14.01699839974307</v>
      </c>
      <c r="AT11" s="14">
        <f t="shared" si="46"/>
        <v>5.9945096371249988</v>
      </c>
      <c r="AU11" s="14">
        <f t="shared" si="47"/>
        <v>4.7571882090000059</v>
      </c>
      <c r="AV11" s="14">
        <f t="shared" si="48"/>
        <v>7.171156461999999</v>
      </c>
      <c r="AW11" s="10">
        <f t="shared" si="49"/>
        <v>16.608199302753651</v>
      </c>
      <c r="AX11" s="2"/>
    </row>
    <row r="12" spans="1:50" x14ac:dyDescent="0.35">
      <c r="P12" s="20">
        <f>SUM(P2:P10)</f>
        <v>228.74880790414284</v>
      </c>
      <c r="Q12" s="20"/>
      <c r="R12" s="20"/>
      <c r="AA12" s="27" t="s">
        <v>11</v>
      </c>
      <c r="AB12" s="14">
        <f t="shared" ref="AB12:AO12" si="159">AB111-AB110</f>
        <v>8.2702040820000065</v>
      </c>
      <c r="AC12" s="14">
        <f t="shared" si="159"/>
        <v>7.9114739230000026</v>
      </c>
      <c r="AD12" s="14">
        <f t="shared" si="159"/>
        <v>11.083174603999993</v>
      </c>
      <c r="AE12" s="14">
        <f t="shared" si="159"/>
        <v>12.241451248000004</v>
      </c>
      <c r="AF12" s="14">
        <f t="shared" si="159"/>
        <v>9.3806349209999951</v>
      </c>
      <c r="AG12" s="14">
        <f t="shared" si="159"/>
        <v>9.6188208619999926</v>
      </c>
      <c r="AH12" s="14">
        <f t="shared" si="159"/>
        <v>9.6078004529999959</v>
      </c>
      <c r="AI12" s="14">
        <f t="shared" si="159"/>
        <v>8.3851700680000079</v>
      </c>
      <c r="AJ12" s="14">
        <f t="shared" si="159"/>
        <v>8.928072561999997</v>
      </c>
      <c r="AK12" s="14">
        <f t="shared" si="159"/>
        <v>8.9000453520000065</v>
      </c>
      <c r="AL12" s="14">
        <f t="shared" si="159"/>
        <v>8.5632653060000052</v>
      </c>
      <c r="AM12" s="14">
        <f t="shared" si="159"/>
        <v>9.8757369620000048</v>
      </c>
      <c r="AN12" s="14">
        <f t="shared" si="159"/>
        <v>8.0645804989999874</v>
      </c>
      <c r="AO12" s="14">
        <f t="shared" si="159"/>
        <v>8.3352380950000082</v>
      </c>
      <c r="AP12" s="14">
        <f t="shared" si="42"/>
        <v>9.2261192097857165</v>
      </c>
      <c r="AQ12" s="14">
        <f t="shared" si="43"/>
        <v>7.9114739230000026</v>
      </c>
      <c r="AR12" s="14">
        <f t="shared" si="44"/>
        <v>12.241451248000004</v>
      </c>
      <c r="AS12" s="10">
        <f t="shared" si="45"/>
        <v>13.245209382245926</v>
      </c>
      <c r="AT12" s="14">
        <f t="shared" si="46"/>
        <v>9.4901417236250012</v>
      </c>
      <c r="AU12" s="14">
        <f t="shared" si="47"/>
        <v>7.9114739230000026</v>
      </c>
      <c r="AV12" s="14">
        <f t="shared" si="48"/>
        <v>12.241451248000004</v>
      </c>
      <c r="AW12" s="10">
        <f t="shared" si="49"/>
        <v>13.693879628909336</v>
      </c>
      <c r="AX12" s="2"/>
    </row>
    <row r="13" spans="1:50" x14ac:dyDescent="0.35">
      <c r="S13" s="10"/>
      <c r="T13" s="10"/>
      <c r="U13" s="10"/>
      <c r="V13" s="10"/>
      <c r="W13" s="10"/>
      <c r="X13" s="10"/>
      <c r="Y13" s="10"/>
      <c r="Z13" s="10"/>
      <c r="AA13" s="27" t="s">
        <v>4</v>
      </c>
      <c r="AB13" s="14">
        <f t="shared" ref="AB13:AO13" si="160">AB112-AB111</f>
        <v>8.388208616</v>
      </c>
      <c r="AC13" s="14">
        <f t="shared" si="160"/>
        <v>7.7249886620000012</v>
      </c>
      <c r="AD13" s="14">
        <f t="shared" si="160"/>
        <v>9.8996825390000112</v>
      </c>
      <c r="AE13" s="14">
        <f t="shared" si="160"/>
        <v>10.503401360000012</v>
      </c>
      <c r="AF13" s="14">
        <f t="shared" si="160"/>
        <v>9.0540589570000094</v>
      </c>
      <c r="AG13" s="14">
        <f t="shared" si="160"/>
        <v>8.4458503400000069</v>
      </c>
      <c r="AH13" s="14">
        <f t="shared" si="160"/>
        <v>9.0779138329999967</v>
      </c>
      <c r="AI13" s="14">
        <f t="shared" si="160"/>
        <v>7.8921995470000041</v>
      </c>
      <c r="AJ13" s="14">
        <f t="shared" si="160"/>
        <v>8.2763718820000065</v>
      </c>
      <c r="AK13" s="14">
        <f t="shared" si="160"/>
        <v>7.7493877550000008</v>
      </c>
      <c r="AL13" s="14">
        <f t="shared" si="160"/>
        <v>7.6946938779999954</v>
      </c>
      <c r="AM13" s="14">
        <f t="shared" si="160"/>
        <v>8.269206349000001</v>
      </c>
      <c r="AN13" s="14">
        <f t="shared" si="160"/>
        <v>7.7206349200000091</v>
      </c>
      <c r="AO13" s="14">
        <f t="shared" si="160"/>
        <v>8.4705668929999973</v>
      </c>
      <c r="AP13" s="14">
        <f t="shared" si="42"/>
        <v>8.5119403950714325</v>
      </c>
      <c r="AQ13" s="14">
        <f t="shared" si="43"/>
        <v>7.6946938779999954</v>
      </c>
      <c r="AR13" s="14">
        <f t="shared" si="44"/>
        <v>10.503401360000012</v>
      </c>
      <c r="AS13" s="10">
        <f t="shared" si="45"/>
        <v>10.053880621037424</v>
      </c>
      <c r="AT13" s="14">
        <f t="shared" si="46"/>
        <v>8.589625850375004</v>
      </c>
      <c r="AU13" s="14">
        <f t="shared" si="47"/>
        <v>7.7249886620000012</v>
      </c>
      <c r="AV13" s="14">
        <f t="shared" si="48"/>
        <v>10.503401360000012</v>
      </c>
      <c r="AW13" s="10">
        <f t="shared" si="49"/>
        <v>10.938833332181169</v>
      </c>
      <c r="AX13" s="2"/>
    </row>
    <row r="14" spans="1:50" x14ac:dyDescent="0.35">
      <c r="A14" s="19" t="s">
        <v>38</v>
      </c>
      <c r="B14" s="11" t="s">
        <v>22</v>
      </c>
      <c r="C14" s="11" t="s">
        <v>23</v>
      </c>
      <c r="D14" s="11" t="s">
        <v>24</v>
      </c>
      <c r="E14" s="11" t="s">
        <v>25</v>
      </c>
      <c r="F14" s="11" t="s">
        <v>26</v>
      </c>
      <c r="G14" s="11" t="s">
        <v>27</v>
      </c>
      <c r="H14" s="11" t="s">
        <v>28</v>
      </c>
      <c r="I14" s="11" t="s">
        <v>29</v>
      </c>
      <c r="J14" s="11" t="s">
        <v>30</v>
      </c>
      <c r="K14" s="11" t="s">
        <v>31</v>
      </c>
      <c r="L14" s="15" t="s">
        <v>32</v>
      </c>
      <c r="M14" s="15" t="s">
        <v>33</v>
      </c>
      <c r="N14" s="15" t="s">
        <v>34</v>
      </c>
      <c r="O14" s="15" t="s">
        <v>35</v>
      </c>
      <c r="P14" s="7" t="s">
        <v>48</v>
      </c>
      <c r="Q14" s="7" t="s">
        <v>41</v>
      </c>
      <c r="R14" s="7" t="s">
        <v>42</v>
      </c>
      <c r="S14" s="7" t="s">
        <v>49</v>
      </c>
      <c r="T14" s="7" t="s">
        <v>20</v>
      </c>
      <c r="U14" s="7" t="s">
        <v>58</v>
      </c>
      <c r="V14" s="7" t="s">
        <v>38</v>
      </c>
      <c r="W14" s="7" t="s">
        <v>44</v>
      </c>
      <c r="X14" s="7" t="s">
        <v>45</v>
      </c>
      <c r="Y14" s="7" t="s">
        <v>46</v>
      </c>
      <c r="Z14" s="7" t="s">
        <v>50</v>
      </c>
      <c r="AA14" s="27" t="s">
        <v>12</v>
      </c>
      <c r="AB14" s="14">
        <f t="shared" ref="AB14:AO14" si="161">AB113-AB112</f>
        <v>10.443174603000003</v>
      </c>
      <c r="AC14" s="14">
        <f t="shared" si="161"/>
        <v>10.550566892999996</v>
      </c>
      <c r="AD14" s="14">
        <f t="shared" si="161"/>
        <v>11.246439909999992</v>
      </c>
      <c r="AE14" s="14">
        <f t="shared" si="161"/>
        <v>10.830226756999991</v>
      </c>
      <c r="AF14" s="14">
        <f t="shared" si="161"/>
        <v>9.8897959180000043</v>
      </c>
      <c r="AG14" s="14">
        <f t="shared" si="161"/>
        <v>9.2775510209999936</v>
      </c>
      <c r="AH14" s="14">
        <f t="shared" si="161"/>
        <v>12.546031746000011</v>
      </c>
      <c r="AI14" s="14">
        <f t="shared" si="161"/>
        <v>12.037188207999989</v>
      </c>
      <c r="AJ14" s="14">
        <f t="shared" si="161"/>
        <v>14.145374149999995</v>
      </c>
      <c r="AK14" s="14">
        <f t="shared" si="161"/>
        <v>11.875555555999995</v>
      </c>
      <c r="AL14" s="14">
        <f t="shared" si="161"/>
        <v>13.709387755000009</v>
      </c>
      <c r="AM14" s="14">
        <f t="shared" si="161"/>
        <v>10.416326530000006</v>
      </c>
      <c r="AN14" s="14">
        <f t="shared" si="161"/>
        <v>12.831927437999994</v>
      </c>
      <c r="AO14" s="14">
        <f t="shared" si="161"/>
        <v>10.835011338000001</v>
      </c>
      <c r="AP14" s="14">
        <f t="shared" si="42"/>
        <v>11.47389698735714</v>
      </c>
      <c r="AQ14" s="14">
        <f t="shared" si="43"/>
        <v>9.2775510209999936</v>
      </c>
      <c r="AR14" s="14">
        <f t="shared" si="44"/>
        <v>14.145374149999995</v>
      </c>
      <c r="AS14" s="10">
        <f t="shared" si="45"/>
        <v>12.52475044018008</v>
      </c>
      <c r="AT14" s="14">
        <f t="shared" si="46"/>
        <v>10.927905328624998</v>
      </c>
      <c r="AU14" s="14">
        <f t="shared" si="47"/>
        <v>9.2775510209999936</v>
      </c>
      <c r="AV14" s="14">
        <f t="shared" si="48"/>
        <v>12.546031746000011</v>
      </c>
      <c r="AW14" s="10">
        <f t="shared" si="49"/>
        <v>10.354119322637716</v>
      </c>
      <c r="AX14" s="2"/>
    </row>
    <row r="15" spans="1:50" x14ac:dyDescent="0.35">
      <c r="A15" s="7">
        <v>1</v>
      </c>
      <c r="B15" s="10">
        <f>B2/B$11*100</f>
        <v>11.053983022368556</v>
      </c>
      <c r="C15" s="10">
        <f t="shared" ref="B15:C23" si="162">C2/C$11*100</f>
        <v>11.397962358388316</v>
      </c>
      <c r="D15" s="10">
        <f t="shared" ref="D15:O15" si="163">D2/D$11*100</f>
        <v>16.971432069500047</v>
      </c>
      <c r="E15" s="10">
        <f t="shared" si="163"/>
        <v>15.773440274093353</v>
      </c>
      <c r="F15" s="10">
        <f t="shared" si="163"/>
        <v>14.189698492284315</v>
      </c>
      <c r="G15" s="10">
        <f t="shared" si="163"/>
        <v>11.07024533896336</v>
      </c>
      <c r="H15" s="10">
        <f t="shared" si="163"/>
        <v>11.285166529984505</v>
      </c>
      <c r="I15" s="10">
        <f t="shared" si="163"/>
        <v>11.659821154852144</v>
      </c>
      <c r="J15" s="10">
        <f t="shared" si="163"/>
        <v>10.123232155933598</v>
      </c>
      <c r="K15" s="10">
        <f t="shared" si="163"/>
        <v>14.630486579801349</v>
      </c>
      <c r="L15" s="10">
        <f t="shared" si="163"/>
        <v>13.905127485610766</v>
      </c>
      <c r="M15" s="10">
        <f t="shared" si="163"/>
        <v>10.644883856289008</v>
      </c>
      <c r="N15" s="10">
        <f t="shared" si="163"/>
        <v>14.633899495478852</v>
      </c>
      <c r="O15" s="10">
        <f t="shared" si="163"/>
        <v>13.604967345002731</v>
      </c>
      <c r="P15" s="10">
        <f>AVERAGE(B15:O15)</f>
        <v>12.924596154182208</v>
      </c>
      <c r="Q15" s="10">
        <f>MIN(B15:O15)</f>
        <v>10.123232155933598</v>
      </c>
      <c r="R15" s="10">
        <f>MAX(B15:O15)</f>
        <v>16.971432069500047</v>
      </c>
      <c r="S15" s="10">
        <f>STDEV(B15:O15)</f>
        <v>2.1474482041157903</v>
      </c>
      <c r="T15" s="28">
        <v>6.7087992221682065</v>
      </c>
      <c r="U15" s="10">
        <f>T15-P15</f>
        <v>-6.2157969320140012</v>
      </c>
      <c r="V15" s="7">
        <v>1</v>
      </c>
      <c r="W15" s="10">
        <f>AVERAGE(C15,E15:I15,K15,M15)</f>
        <v>12.581463073082043</v>
      </c>
      <c r="X15" s="10">
        <f>MIN(C15,E15:I15,K15,M15)</f>
        <v>10.644883856289008</v>
      </c>
      <c r="Y15" s="10">
        <f>MAX(C15,E15:I15,K15,M15)</f>
        <v>15.773440274093353</v>
      </c>
      <c r="Z15" s="10">
        <f>STDEV(C15,E15:I15,K15,M15)</f>
        <v>1.9617134472567737</v>
      </c>
      <c r="AA15" s="27" t="s">
        <v>13</v>
      </c>
      <c r="AB15" s="14">
        <f t="shared" ref="AB15:AO15" si="164">AB114-AB113</f>
        <v>6.7831292519999948</v>
      </c>
      <c r="AC15" s="14">
        <f t="shared" si="164"/>
        <v>6.2980498870000048</v>
      </c>
      <c r="AD15" s="14">
        <f t="shared" si="164"/>
        <v>5.3616326530000151</v>
      </c>
      <c r="AE15" s="14">
        <f t="shared" si="164"/>
        <v>5.2048979599999825</v>
      </c>
      <c r="AF15" s="14">
        <f t="shared" si="164"/>
        <v>6.6224489800000015</v>
      </c>
      <c r="AG15" s="14">
        <f t="shared" si="164"/>
        <v>5.7375056690000008</v>
      </c>
      <c r="AH15" s="14">
        <f t="shared" si="164"/>
        <v>5.6056235819999927</v>
      </c>
      <c r="AI15" s="14">
        <f t="shared" si="164"/>
        <v>7.1523809530000051</v>
      </c>
      <c r="AJ15" s="14">
        <f t="shared" si="164"/>
        <v>6.0285034009999947</v>
      </c>
      <c r="AK15" s="14">
        <f t="shared" si="164"/>
        <v>5.7929251699999895</v>
      </c>
      <c r="AL15" s="14">
        <f t="shared" si="164"/>
        <v>6.439727891000004</v>
      </c>
      <c r="AM15" s="14">
        <f t="shared" si="164"/>
        <v>4.3399546489999921</v>
      </c>
      <c r="AN15" s="14">
        <f t="shared" si="164"/>
        <v>4.9567120180000046</v>
      </c>
      <c r="AO15" s="14">
        <f t="shared" si="164"/>
        <v>5.1316099769999965</v>
      </c>
      <c r="AP15" s="14">
        <f t="shared" si="42"/>
        <v>5.8182215744285699</v>
      </c>
      <c r="AQ15" s="14">
        <f t="shared" si="43"/>
        <v>4.3399546489999921</v>
      </c>
      <c r="AR15" s="14">
        <f t="shared" si="44"/>
        <v>7.1523809530000051</v>
      </c>
      <c r="AS15" s="10">
        <f t="shared" si="45"/>
        <v>13.528684063518009</v>
      </c>
      <c r="AT15" s="14">
        <f t="shared" si="46"/>
        <v>5.8442233562499961</v>
      </c>
      <c r="AU15" s="14">
        <f t="shared" si="47"/>
        <v>4.3399546489999921</v>
      </c>
      <c r="AV15" s="14">
        <f t="shared" si="48"/>
        <v>7.1523809530000051</v>
      </c>
      <c r="AW15" s="10">
        <f t="shared" si="49"/>
        <v>14.840177189359805</v>
      </c>
      <c r="AX15" s="2"/>
    </row>
    <row r="16" spans="1:50" x14ac:dyDescent="0.35">
      <c r="A16" s="7">
        <v>2</v>
      </c>
      <c r="B16" s="10">
        <f t="shared" si="162"/>
        <v>12.935756370054394</v>
      </c>
      <c r="C16" s="10">
        <f t="shared" si="162"/>
        <v>12.994096113563359</v>
      </c>
      <c r="D16" s="10">
        <f t="shared" ref="D16:O16" si="165">D3/D$11*100</f>
        <v>9.708345380946696</v>
      </c>
      <c r="E16" s="10">
        <f t="shared" si="165"/>
        <v>9.543527003115452</v>
      </c>
      <c r="F16" s="10">
        <f t="shared" si="165"/>
        <v>11.801193467566726</v>
      </c>
      <c r="G16" s="10">
        <f t="shared" si="165"/>
        <v>13.385975468365741</v>
      </c>
      <c r="H16" s="10">
        <f t="shared" si="165"/>
        <v>12.133202203188931</v>
      </c>
      <c r="I16" s="10">
        <f t="shared" si="165"/>
        <v>11.685078387678725</v>
      </c>
      <c r="J16" s="10">
        <f t="shared" si="165"/>
        <v>12.363387171005389</v>
      </c>
      <c r="K16" s="10">
        <f t="shared" si="165"/>
        <v>11.321057518330905</v>
      </c>
      <c r="L16" s="10">
        <f t="shared" si="165"/>
        <v>11.896748717275448</v>
      </c>
      <c r="M16" s="10">
        <f t="shared" si="165"/>
        <v>13.114538325332914</v>
      </c>
      <c r="N16" s="10">
        <f t="shared" si="165"/>
        <v>11.025523005305422</v>
      </c>
      <c r="O16" s="10">
        <f t="shared" si="165"/>
        <v>11.711715317631686</v>
      </c>
      <c r="P16" s="10">
        <f t="shared" ref="P16:P23" si="166">AVERAGE(B16:O16)</f>
        <v>11.830010317811555</v>
      </c>
      <c r="Q16" s="10">
        <f t="shared" ref="Q16:Q23" si="167">MIN(B16:O16)</f>
        <v>9.543527003115452</v>
      </c>
      <c r="R16" s="10">
        <f t="shared" ref="R16:R23" si="168">MAX(B16:O16)</f>
        <v>13.385975468365741</v>
      </c>
      <c r="S16" s="10">
        <f t="shared" ref="S16:S23" si="169">STDEV(B16:O16)</f>
        <v>1.166889693807954</v>
      </c>
      <c r="T16" s="28">
        <v>4.6183762761302871</v>
      </c>
      <c r="U16" s="10">
        <f t="shared" ref="U16:U23" si="170">T16-P16</f>
        <v>-7.2116340416812674</v>
      </c>
      <c r="V16" s="7">
        <v>2</v>
      </c>
      <c r="W16" s="10">
        <f t="shared" ref="W16:W23" si="171">AVERAGE(C16,E16:I16,K16,M16)</f>
        <v>11.997333560892844</v>
      </c>
      <c r="X16" s="10">
        <f t="shared" ref="X16:X23" si="172">MIN(C16,E16:I16,K16,M16)</f>
        <v>9.543527003115452</v>
      </c>
      <c r="Y16" s="10">
        <f t="shared" ref="Y16:Y23" si="173">MAX(C16,E16:I16,K16,M16)</f>
        <v>13.385975468365741</v>
      </c>
      <c r="Z16" s="10">
        <f t="shared" ref="Z16:Z23" si="174">STDEV(C16,E16:I16,K16,M16)</f>
        <v>1.2422881449387031</v>
      </c>
      <c r="AA16" s="27" t="s">
        <v>14</v>
      </c>
      <c r="AB16" s="14">
        <f t="shared" ref="AB16:AO16" si="175">AB115-AB114</f>
        <v>17.319365080000011</v>
      </c>
      <c r="AC16" s="14">
        <f t="shared" si="175"/>
        <v>16.613514738999996</v>
      </c>
      <c r="AD16" s="14">
        <f t="shared" si="175"/>
        <v>17.245170067999993</v>
      </c>
      <c r="AE16" s="14">
        <f t="shared" si="175"/>
        <v>18.58816326500002</v>
      </c>
      <c r="AF16" s="14">
        <f t="shared" si="175"/>
        <v>22.202947846000001</v>
      </c>
      <c r="AG16" s="14">
        <f t="shared" si="175"/>
        <v>18.625306122000012</v>
      </c>
      <c r="AH16" s="14">
        <f t="shared" si="175"/>
        <v>20.283673469999997</v>
      </c>
      <c r="AI16" s="14">
        <f t="shared" si="175"/>
        <v>19.794557822999991</v>
      </c>
      <c r="AJ16" s="14">
        <f t="shared" si="175"/>
        <v>20.279727890999993</v>
      </c>
      <c r="AK16" s="14">
        <f t="shared" si="175"/>
        <v>18.612698412000015</v>
      </c>
      <c r="AL16" s="14">
        <f t="shared" si="175"/>
        <v>17.85414965999999</v>
      </c>
      <c r="AM16" s="14">
        <f t="shared" si="175"/>
        <v>18.582494331000007</v>
      </c>
      <c r="AN16" s="14">
        <f t="shared" si="175"/>
        <v>19.078843538000001</v>
      </c>
      <c r="AO16" s="14">
        <f t="shared" si="175"/>
        <v>18.862585034000006</v>
      </c>
      <c r="AP16" s="14">
        <f t="shared" si="42"/>
        <v>18.853085519928577</v>
      </c>
      <c r="AQ16" s="14">
        <f t="shared" si="43"/>
        <v>16.613514738999996</v>
      </c>
      <c r="AR16" s="14">
        <f t="shared" si="44"/>
        <v>22.202947846000001</v>
      </c>
      <c r="AS16" s="10">
        <f t="shared" si="45"/>
        <v>7.7068898636728527</v>
      </c>
      <c r="AT16" s="14">
        <f t="shared" si="46"/>
        <v>19.162919501000005</v>
      </c>
      <c r="AU16" s="14">
        <f t="shared" si="47"/>
        <v>16.613514738999996</v>
      </c>
      <c r="AV16" s="14">
        <f t="shared" si="48"/>
        <v>22.202947846000001</v>
      </c>
      <c r="AW16" s="10">
        <f t="shared" si="49"/>
        <v>8.5190360749913463</v>
      </c>
      <c r="AX16" s="2"/>
    </row>
    <row r="17" spans="1:52" x14ac:dyDescent="0.35">
      <c r="A17" s="7">
        <v>3</v>
      </c>
      <c r="B17" s="10">
        <f t="shared" si="162"/>
        <v>8.2076227576209977</v>
      </c>
      <c r="C17" s="10">
        <f t="shared" si="162"/>
        <v>8.4008152636587283</v>
      </c>
      <c r="D17" s="10">
        <f t="shared" ref="D17:O17" si="176">D4/D$11*100</f>
        <v>9.8266196390616614</v>
      </c>
      <c r="E17" s="10">
        <f t="shared" si="176"/>
        <v>10.059374252297747</v>
      </c>
      <c r="F17" s="10">
        <f t="shared" si="176"/>
        <v>9.3800054960389367</v>
      </c>
      <c r="G17" s="10">
        <f t="shared" si="176"/>
        <v>8.1577085316224505</v>
      </c>
      <c r="H17" s="10">
        <f t="shared" si="176"/>
        <v>7.4922797996664361</v>
      </c>
      <c r="I17" s="10">
        <f t="shared" si="176"/>
        <v>8.0687838643163303</v>
      </c>
      <c r="J17" s="10">
        <f t="shared" si="176"/>
        <v>7.1697366402235136</v>
      </c>
      <c r="K17" s="10">
        <f t="shared" si="176"/>
        <v>7.3989217912013086</v>
      </c>
      <c r="L17" s="10">
        <f t="shared" si="176"/>
        <v>6.9768280946519781</v>
      </c>
      <c r="M17" s="10">
        <f t="shared" si="176"/>
        <v>8.9388545504726924</v>
      </c>
      <c r="N17" s="10">
        <f t="shared" si="176"/>
        <v>6.8641250023092155</v>
      </c>
      <c r="O17" s="10">
        <f t="shared" si="176"/>
        <v>7.3552825268153459</v>
      </c>
      <c r="P17" s="10">
        <f t="shared" si="166"/>
        <v>8.1640684435683806</v>
      </c>
      <c r="Q17" s="10">
        <f t="shared" si="167"/>
        <v>6.8641250023092155</v>
      </c>
      <c r="R17" s="10">
        <f t="shared" si="168"/>
        <v>10.059374252297747</v>
      </c>
      <c r="S17" s="10">
        <f t="shared" si="169"/>
        <v>1.0481153423181051</v>
      </c>
      <c r="T17" s="28">
        <v>12.834224598930483</v>
      </c>
      <c r="U17" s="10">
        <f t="shared" si="170"/>
        <v>4.6701561553621023</v>
      </c>
      <c r="V17" s="7">
        <v>3</v>
      </c>
      <c r="W17" s="10">
        <f t="shared" si="171"/>
        <v>8.487092943659329</v>
      </c>
      <c r="X17" s="10">
        <f t="shared" si="172"/>
        <v>7.3989217912013086</v>
      </c>
      <c r="Y17" s="10">
        <f t="shared" si="173"/>
        <v>10.059374252297747</v>
      </c>
      <c r="Z17" s="10">
        <f t="shared" si="174"/>
        <v>0.92103512825858724</v>
      </c>
      <c r="AA17" s="27" t="s">
        <v>15</v>
      </c>
      <c r="AB17" s="14">
        <f t="shared" ref="AB17:AO17" si="177">AB116-AB115</f>
        <v>8.1442176869999798</v>
      </c>
      <c r="AC17" s="14">
        <f t="shared" si="177"/>
        <v>8.3794784579999941</v>
      </c>
      <c r="AD17" s="14">
        <f t="shared" si="177"/>
        <v>6.7889342400000032</v>
      </c>
      <c r="AE17" s="14">
        <f t="shared" si="177"/>
        <v>7.5017913829999827</v>
      </c>
      <c r="AF17" s="14">
        <f t="shared" si="177"/>
        <v>9.9700680269999964</v>
      </c>
      <c r="AG17" s="14">
        <f t="shared" si="177"/>
        <v>9.1492063489999964</v>
      </c>
      <c r="AH17" s="14">
        <f t="shared" si="177"/>
        <v>13.209569161000019</v>
      </c>
      <c r="AI17" s="14">
        <f t="shared" si="177"/>
        <v>9.0760544219999986</v>
      </c>
      <c r="AJ17" s="14">
        <f t="shared" si="177"/>
        <v>13.069931973000024</v>
      </c>
      <c r="AK17" s="14">
        <f t="shared" si="177"/>
        <v>10.702222223000007</v>
      </c>
      <c r="AL17" s="14">
        <f t="shared" si="177"/>
        <v>10.440816326000004</v>
      </c>
      <c r="AM17" s="14">
        <f t="shared" si="177"/>
        <v>10.378594104000001</v>
      </c>
      <c r="AN17" s="14">
        <f t="shared" si="177"/>
        <v>10.948208615999988</v>
      </c>
      <c r="AO17" s="14">
        <f t="shared" si="177"/>
        <v>11.414784580999992</v>
      </c>
      <c r="AP17" s="14">
        <f t="shared" si="42"/>
        <v>9.9409912535714273</v>
      </c>
      <c r="AQ17" s="14">
        <f t="shared" si="43"/>
        <v>6.7889342400000032</v>
      </c>
      <c r="AR17" s="14">
        <f t="shared" si="44"/>
        <v>13.209569161000019</v>
      </c>
      <c r="AS17" s="10">
        <f t="shared" si="45"/>
        <v>19.25054693522592</v>
      </c>
      <c r="AT17" s="14">
        <f t="shared" si="46"/>
        <v>9.7958730158749994</v>
      </c>
      <c r="AU17" s="14">
        <f t="shared" si="47"/>
        <v>7.5017913829999827</v>
      </c>
      <c r="AV17" s="14">
        <f t="shared" si="48"/>
        <v>13.209569161000019</v>
      </c>
      <c r="AW17" s="10">
        <f t="shared" si="49"/>
        <v>17.70247011437079</v>
      </c>
      <c r="AX17" s="2"/>
    </row>
    <row r="18" spans="1:52" x14ac:dyDescent="0.35">
      <c r="A18" s="7">
        <v>4</v>
      </c>
      <c r="B18" s="10">
        <f t="shared" si="162"/>
        <v>6.6731939465295946</v>
      </c>
      <c r="C18" s="10">
        <f t="shared" si="162"/>
        <v>6.7282127761439732</v>
      </c>
      <c r="D18" s="10">
        <f t="shared" ref="D18:O18" si="178">D5/D$11*100</f>
        <v>8.5974451683670807</v>
      </c>
      <c r="E18" s="10">
        <f t="shared" si="178"/>
        <v>8.7194046528913169</v>
      </c>
      <c r="F18" s="10">
        <f t="shared" si="178"/>
        <v>7.7848814386505927</v>
      </c>
      <c r="G18" s="10">
        <f t="shared" si="178"/>
        <v>7.5833560885371885</v>
      </c>
      <c r="H18" s="10">
        <f t="shared" si="178"/>
        <v>6.9118475412340894</v>
      </c>
      <c r="I18" s="10">
        <f t="shared" si="178"/>
        <v>6.2209967784329967</v>
      </c>
      <c r="J18" s="10">
        <f t="shared" si="178"/>
        <v>6.1081441922555264</v>
      </c>
      <c r="K18" s="10">
        <f t="shared" si="178"/>
        <v>7.0517116680472096</v>
      </c>
      <c r="L18" s="10">
        <f t="shared" si="178"/>
        <v>6.3258499040001279</v>
      </c>
      <c r="M18" s="10">
        <f t="shared" si="178"/>
        <v>6.5083197720320438</v>
      </c>
      <c r="N18" s="10">
        <f t="shared" si="178"/>
        <v>6.4920333973373987</v>
      </c>
      <c r="O18" s="10">
        <f t="shared" si="178"/>
        <v>6.7469316301318933</v>
      </c>
      <c r="P18" s="10">
        <f t="shared" si="166"/>
        <v>7.0323092110422154</v>
      </c>
      <c r="Q18" s="10">
        <f t="shared" si="167"/>
        <v>6.1081441922555264</v>
      </c>
      <c r="R18" s="10">
        <f t="shared" si="168"/>
        <v>8.7194046528913169</v>
      </c>
      <c r="S18" s="10">
        <f t="shared" si="169"/>
        <v>0.83489206794167925</v>
      </c>
      <c r="T18" s="28">
        <v>8.3616917841516774</v>
      </c>
      <c r="U18" s="10">
        <f t="shared" si="170"/>
        <v>1.329382573109462</v>
      </c>
      <c r="V18" s="7">
        <v>4</v>
      </c>
      <c r="W18" s="10">
        <f t="shared" si="171"/>
        <v>7.1885913394961767</v>
      </c>
      <c r="X18" s="10">
        <f t="shared" si="172"/>
        <v>6.2209967784329967</v>
      </c>
      <c r="Y18" s="10">
        <f t="shared" si="173"/>
        <v>8.7194046528913169</v>
      </c>
      <c r="Z18" s="10">
        <f t="shared" si="174"/>
        <v>0.80720600361711792</v>
      </c>
      <c r="AA18" s="27" t="s">
        <v>21</v>
      </c>
      <c r="AB18" s="14">
        <f t="shared" ref="AB18:AO18" si="179">AB117-AB116</f>
        <v>10.802721087999998</v>
      </c>
      <c r="AC18" s="14">
        <f t="shared" si="179"/>
        <v>9.6814965990000132</v>
      </c>
      <c r="AD18" s="14">
        <f t="shared" si="179"/>
        <v>9.3939229019999857</v>
      </c>
      <c r="AE18" s="14">
        <f t="shared" si="179"/>
        <v>10.768480726000007</v>
      </c>
      <c r="AF18" s="14">
        <f t="shared" si="179"/>
        <v>9.3416780039999878</v>
      </c>
      <c r="AG18" s="14">
        <f t="shared" si="179"/>
        <v>12.583582766999996</v>
      </c>
      <c r="AH18" s="14">
        <f t="shared" si="179"/>
        <v>14.444852607000001</v>
      </c>
      <c r="AI18" s="14">
        <f t="shared" si="179"/>
        <v>12.152154195000008</v>
      </c>
      <c r="AJ18" s="14">
        <f t="shared" si="179"/>
        <v>13.88553288</v>
      </c>
      <c r="AK18" s="14">
        <f t="shared" si="179"/>
        <v>14.997551019999975</v>
      </c>
      <c r="AL18" s="14">
        <f t="shared" si="179"/>
        <v>13.856507937000003</v>
      </c>
      <c r="AM18" s="14">
        <f t="shared" si="179"/>
        <v>14.886893423999993</v>
      </c>
      <c r="AN18" s="14">
        <f t="shared" si="179"/>
        <v>13.557551021000023</v>
      </c>
      <c r="AO18" s="14">
        <f t="shared" si="179"/>
        <v>14.42104308399999</v>
      </c>
      <c r="AP18" s="14">
        <f t="shared" si="42"/>
        <v>12.483854875285713</v>
      </c>
      <c r="AQ18" s="14">
        <f t="shared" si="43"/>
        <v>9.3416780039999878</v>
      </c>
      <c r="AR18" s="14">
        <f t="shared" si="44"/>
        <v>14.997551019999975</v>
      </c>
      <c r="AS18" s="10">
        <f t="shared" si="45"/>
        <v>16.898724735026722</v>
      </c>
      <c r="AT18" s="14">
        <f t="shared" si="46"/>
        <v>12.357086167749998</v>
      </c>
      <c r="AU18" s="14">
        <f t="shared" si="47"/>
        <v>9.3416780039999878</v>
      </c>
      <c r="AV18" s="14">
        <f t="shared" si="48"/>
        <v>14.997551019999975</v>
      </c>
      <c r="AW18" s="10">
        <f t="shared" si="49"/>
        <v>18.504211221733108</v>
      </c>
      <c r="AX18" s="2"/>
    </row>
    <row r="19" spans="1:52" x14ac:dyDescent="0.35">
      <c r="A19" s="7">
        <v>5</v>
      </c>
      <c r="B19" s="10">
        <f t="shared" si="162"/>
        <v>6.3021059978029177</v>
      </c>
      <c r="C19" s="10">
        <f t="shared" si="162"/>
        <v>6.0273932406793751</v>
      </c>
      <c r="D19" s="10">
        <f t="shared" ref="D19:O19" si="180">D6/D$11*100</f>
        <v>7.3507913636168292</v>
      </c>
      <c r="E19" s="10">
        <f t="shared" si="180"/>
        <v>7.9501470241813506</v>
      </c>
      <c r="F19" s="10">
        <f t="shared" si="180"/>
        <v>6.5766331657684889</v>
      </c>
      <c r="G19" s="10">
        <f t="shared" si="180"/>
        <v>7.4774754998924333</v>
      </c>
      <c r="H19" s="10">
        <f t="shared" si="180"/>
        <v>6.3596879681001584</v>
      </c>
      <c r="I19" s="10">
        <f t="shared" si="180"/>
        <v>5.8479915489169683</v>
      </c>
      <c r="J19" s="10">
        <f t="shared" si="180"/>
        <v>6.1497926438091817</v>
      </c>
      <c r="K19" s="10">
        <f t="shared" si="180"/>
        <v>5.9950298165810656</v>
      </c>
      <c r="L19" s="10">
        <f t="shared" si="180"/>
        <v>6.1737491980340531</v>
      </c>
      <c r="M19" s="10">
        <f t="shared" si="180"/>
        <v>7.7973623081752184</v>
      </c>
      <c r="N19" s="10">
        <f t="shared" si="180"/>
        <v>5.9604855059036277</v>
      </c>
      <c r="O19" s="10">
        <f t="shared" si="180"/>
        <v>6.139381195173768</v>
      </c>
      <c r="P19" s="10">
        <f t="shared" si="166"/>
        <v>6.5791447483311041</v>
      </c>
      <c r="Q19" s="10">
        <f t="shared" si="167"/>
        <v>5.8479915489169683</v>
      </c>
      <c r="R19" s="10">
        <f t="shared" si="168"/>
        <v>7.9501470241813506</v>
      </c>
      <c r="S19" s="10">
        <f t="shared" si="169"/>
        <v>0.73359394347803031</v>
      </c>
      <c r="T19" s="28">
        <v>8.9450656295576074</v>
      </c>
      <c r="U19" s="10">
        <f t="shared" si="170"/>
        <v>2.3659208812265033</v>
      </c>
      <c r="V19" s="7">
        <v>5</v>
      </c>
      <c r="W19" s="10">
        <f t="shared" si="171"/>
        <v>6.7539650715368822</v>
      </c>
      <c r="X19" s="10">
        <f t="shared" si="172"/>
        <v>5.8479915489169683</v>
      </c>
      <c r="Y19" s="10">
        <f t="shared" si="173"/>
        <v>7.9501470241813506</v>
      </c>
      <c r="Z19" s="10">
        <f t="shared" si="174"/>
        <v>0.85811877354668331</v>
      </c>
      <c r="AA19" s="27" t="s">
        <v>16</v>
      </c>
      <c r="AB19" s="14">
        <f t="shared" ref="AB19:AO19" si="181">AB118-AB117</f>
        <v>9.3428571430000034</v>
      </c>
      <c r="AC19" s="14">
        <f t="shared" si="181"/>
        <v>8.3307709749999788</v>
      </c>
      <c r="AD19" s="14">
        <f t="shared" si="181"/>
        <v>7.0269387760000086</v>
      </c>
      <c r="AE19" s="14">
        <f t="shared" si="181"/>
        <v>7.1279818590000161</v>
      </c>
      <c r="AF19" s="14">
        <f t="shared" si="181"/>
        <v>7.7648979600000132</v>
      </c>
      <c r="AG19" s="14">
        <f t="shared" si="181"/>
        <v>9.4675736959999881</v>
      </c>
      <c r="AH19" s="14">
        <f t="shared" si="181"/>
        <v>8.8526077099999725</v>
      </c>
      <c r="AI19" s="14">
        <f t="shared" si="181"/>
        <v>9.6574149660000046</v>
      </c>
      <c r="AJ19" s="14">
        <f t="shared" si="181"/>
        <v>8.4404535150000015</v>
      </c>
      <c r="AK19" s="14">
        <f t="shared" si="181"/>
        <v>11.161179138000023</v>
      </c>
      <c r="AL19" s="14">
        <f t="shared" si="181"/>
        <v>10.507029477999993</v>
      </c>
      <c r="AM19" s="14">
        <f t="shared" si="181"/>
        <v>8.1962131520000128</v>
      </c>
      <c r="AN19" s="14">
        <f t="shared" si="181"/>
        <v>10.579591836999981</v>
      </c>
      <c r="AO19" s="14">
        <f t="shared" si="181"/>
        <v>10.755192744000027</v>
      </c>
      <c r="AP19" s="14">
        <f t="shared" si="42"/>
        <v>9.0864787820714294</v>
      </c>
      <c r="AQ19" s="14">
        <f t="shared" si="43"/>
        <v>7.0269387760000086</v>
      </c>
      <c r="AR19" s="14">
        <f t="shared" si="44"/>
        <v>11.161179138000023</v>
      </c>
      <c r="AS19" s="10">
        <f t="shared" si="45"/>
        <v>14.807137257756237</v>
      </c>
      <c r="AT19" s="14">
        <f t="shared" si="46"/>
        <v>8.8198299320000011</v>
      </c>
      <c r="AU19" s="14">
        <f t="shared" si="47"/>
        <v>7.1279818590000161</v>
      </c>
      <c r="AV19" s="14">
        <f t="shared" si="48"/>
        <v>11.161179138000023</v>
      </c>
      <c r="AW19" s="10">
        <f t="shared" si="49"/>
        <v>14.346421124643848</v>
      </c>
      <c r="AX19" s="2"/>
    </row>
    <row r="20" spans="1:52" x14ac:dyDescent="0.35">
      <c r="A20" s="7">
        <v>6</v>
      </c>
      <c r="B20" s="10">
        <f t="shared" si="162"/>
        <v>3.9923468502902542</v>
      </c>
      <c r="C20" s="10">
        <f t="shared" si="162"/>
        <v>3.6753324037313262</v>
      </c>
      <c r="D20" s="10">
        <f t="shared" ref="D20:O20" si="182">D7/D$11*100</f>
        <v>4.2021242392752294</v>
      </c>
      <c r="E20" s="10">
        <f t="shared" si="182"/>
        <v>4.3015130328405755</v>
      </c>
      <c r="F20" s="10">
        <f t="shared" si="182"/>
        <v>3.9188520728978329</v>
      </c>
      <c r="G20" s="10">
        <f t="shared" si="182"/>
        <v>3.8206254401308501</v>
      </c>
      <c r="H20" s="10">
        <f t="shared" si="182"/>
        <v>3.625424045329162</v>
      </c>
      <c r="I20" s="10">
        <f t="shared" si="182"/>
        <v>3.4883646344882289</v>
      </c>
      <c r="J20" s="10">
        <f t="shared" si="182"/>
        <v>3.3690569726893735</v>
      </c>
      <c r="K20" s="10">
        <f t="shared" si="182"/>
        <v>3.3079190738930011</v>
      </c>
      <c r="L20" s="10">
        <f t="shared" si="182"/>
        <v>3.4009781913402404</v>
      </c>
      <c r="M20" s="10">
        <f t="shared" si="182"/>
        <v>3.821552591563588</v>
      </c>
      <c r="N20" s="10">
        <f t="shared" si="182"/>
        <v>3.4390116313426602</v>
      </c>
      <c r="O20" s="10">
        <f t="shared" si="182"/>
        <v>3.7376758912624446</v>
      </c>
      <c r="P20" s="10">
        <f t="shared" si="166"/>
        <v>3.721484076505341</v>
      </c>
      <c r="Q20" s="10">
        <f t="shared" si="167"/>
        <v>3.3079190738930011</v>
      </c>
      <c r="R20" s="10">
        <f t="shared" si="168"/>
        <v>4.3015130328405755</v>
      </c>
      <c r="S20" s="10">
        <f t="shared" si="169"/>
        <v>0.30925866412303671</v>
      </c>
      <c r="T20" s="28">
        <v>5.3962080700048611</v>
      </c>
      <c r="U20" s="10">
        <f t="shared" si="170"/>
        <v>1.6747239934995202</v>
      </c>
      <c r="V20" s="7">
        <v>6</v>
      </c>
      <c r="W20" s="10">
        <f t="shared" si="171"/>
        <v>3.7449479118593203</v>
      </c>
      <c r="X20" s="10">
        <f t="shared" si="172"/>
        <v>3.3079190738930011</v>
      </c>
      <c r="Y20" s="10">
        <f t="shared" si="173"/>
        <v>4.3015130328405755</v>
      </c>
      <c r="Z20" s="10">
        <f t="shared" si="174"/>
        <v>0.29941948916437561</v>
      </c>
      <c r="AA20" s="27" t="s">
        <v>17</v>
      </c>
      <c r="AB20" s="14">
        <f t="shared" ref="AB20:AO20" si="183">AB119-AB118</f>
        <v>14.975510204000017</v>
      </c>
      <c r="AC20" s="14">
        <f t="shared" si="183"/>
        <v>16.103537415000005</v>
      </c>
      <c r="AD20" s="14">
        <f t="shared" si="183"/>
        <v>13.228843536999989</v>
      </c>
      <c r="AE20" s="14">
        <f t="shared" si="183"/>
        <v>15.712244897999994</v>
      </c>
      <c r="AF20" s="14">
        <f t="shared" si="183"/>
        <v>16.995918367000002</v>
      </c>
      <c r="AG20" s="14">
        <f t="shared" si="183"/>
        <v>16.405986394000024</v>
      </c>
      <c r="AH20" s="14">
        <f t="shared" si="183"/>
        <v>18.328934241000013</v>
      </c>
      <c r="AI20" s="14">
        <f t="shared" si="183"/>
        <v>15.440362811</v>
      </c>
      <c r="AJ20" s="14">
        <f t="shared" si="183"/>
        <v>18.500498865999987</v>
      </c>
      <c r="AK20" s="14">
        <f t="shared" si="183"/>
        <v>17.298866212999997</v>
      </c>
      <c r="AL20" s="14">
        <f t="shared" si="183"/>
        <v>15.146666667000005</v>
      </c>
      <c r="AM20" s="14">
        <f t="shared" si="183"/>
        <v>14.417845804999985</v>
      </c>
      <c r="AN20" s="14">
        <f t="shared" si="183"/>
        <v>15.385759637000007</v>
      </c>
      <c r="AO20" s="14">
        <f t="shared" si="183"/>
        <v>14.110476189999986</v>
      </c>
      <c r="AP20" s="14">
        <f t="shared" si="42"/>
        <v>15.86081794607143</v>
      </c>
      <c r="AQ20" s="14">
        <f t="shared" si="43"/>
        <v>13.228843536999989</v>
      </c>
      <c r="AR20" s="14">
        <f t="shared" si="44"/>
        <v>18.500498865999987</v>
      </c>
      <c r="AS20" s="10">
        <f t="shared" si="45"/>
        <v>9.6672866291120734</v>
      </c>
      <c r="AT20" s="14">
        <f t="shared" si="46"/>
        <v>16.337962018000002</v>
      </c>
      <c r="AU20" s="14">
        <f t="shared" si="47"/>
        <v>14.417845804999985</v>
      </c>
      <c r="AV20" s="14">
        <f t="shared" si="48"/>
        <v>18.328934241000013</v>
      </c>
      <c r="AW20" s="10">
        <f t="shared" si="49"/>
        <v>7.4115358822445812</v>
      </c>
      <c r="AX20" s="2"/>
    </row>
    <row r="21" spans="1:52" x14ac:dyDescent="0.35">
      <c r="A21" s="7">
        <v>7</v>
      </c>
      <c r="B21" s="10">
        <f t="shared" si="162"/>
        <v>8.1988161103279023</v>
      </c>
      <c r="C21" s="10">
        <f t="shared" si="162"/>
        <v>8.0160981354182539</v>
      </c>
      <c r="D21" s="10">
        <f t="shared" ref="D21:O21" si="184">D8/D$11*100</f>
        <v>7.0496386131260511</v>
      </c>
      <c r="E21" s="10">
        <f t="shared" si="184"/>
        <v>6.5669487044527592</v>
      </c>
      <c r="F21" s="10">
        <f t="shared" si="184"/>
        <v>7.1469652952386786</v>
      </c>
      <c r="G21" s="10">
        <f t="shared" si="184"/>
        <v>6.7923187441681394</v>
      </c>
      <c r="H21" s="10">
        <f t="shared" si="184"/>
        <v>7.2491817943276162</v>
      </c>
      <c r="I21" s="10">
        <f t="shared" si="184"/>
        <v>8.4818198036748527</v>
      </c>
      <c r="J21" s="10">
        <f t="shared" si="184"/>
        <v>8.2121663693238691</v>
      </c>
      <c r="K21" s="10">
        <f t="shared" si="184"/>
        <v>7.5420028327445836</v>
      </c>
      <c r="L21" s="10">
        <f t="shared" si="184"/>
        <v>8.905708787553472</v>
      </c>
      <c r="M21" s="10">
        <f t="shared" si="184"/>
        <v>6.8195062744162787</v>
      </c>
      <c r="N21" s="10">
        <f t="shared" si="184"/>
        <v>7.9236149136481764</v>
      </c>
      <c r="O21" s="10">
        <f t="shared" si="184"/>
        <v>7.0453437541836763</v>
      </c>
      <c r="P21" s="10">
        <f t="shared" si="166"/>
        <v>7.5678664380431666</v>
      </c>
      <c r="Q21" s="10">
        <f t="shared" si="167"/>
        <v>6.5669487044527592</v>
      </c>
      <c r="R21" s="10">
        <f t="shared" si="168"/>
        <v>8.905708787553472</v>
      </c>
      <c r="S21" s="10">
        <f t="shared" si="169"/>
        <v>0.72058478030095741</v>
      </c>
      <c r="T21" s="28">
        <v>4.4239183276616432</v>
      </c>
      <c r="U21" s="10">
        <f t="shared" si="170"/>
        <v>-3.1439481103815234</v>
      </c>
      <c r="V21" s="7">
        <v>7</v>
      </c>
      <c r="W21" s="10">
        <f t="shared" si="171"/>
        <v>7.3268551980551457</v>
      </c>
      <c r="X21" s="10">
        <f t="shared" si="172"/>
        <v>6.5669487044527592</v>
      </c>
      <c r="Y21" s="10">
        <f t="shared" si="173"/>
        <v>8.4818198036748527</v>
      </c>
      <c r="Z21" s="10">
        <f t="shared" si="174"/>
        <v>0.65620893191816965</v>
      </c>
      <c r="AA21" s="27" t="s">
        <v>18</v>
      </c>
      <c r="AB21" s="14">
        <f t="shared" ref="AB21:AO21" si="185">AB120-AB119</f>
        <v>7.6979591839999841</v>
      </c>
      <c r="AC21" s="14">
        <f t="shared" si="185"/>
        <v>8.0224489800000072</v>
      </c>
      <c r="AD21" s="14">
        <f t="shared" si="185"/>
        <v>7.5036734699999954</v>
      </c>
      <c r="AE21" s="14">
        <f t="shared" si="185"/>
        <v>8.2684807259999786</v>
      </c>
      <c r="AF21" s="14">
        <f t="shared" si="185"/>
        <v>5.8938775510000028</v>
      </c>
      <c r="AG21" s="14">
        <f t="shared" si="185"/>
        <v>6.9122902499999839</v>
      </c>
      <c r="AH21" s="14">
        <f t="shared" si="185"/>
        <v>8.6489795909999998</v>
      </c>
      <c r="AI21" s="14">
        <f t="shared" si="185"/>
        <v>8.9048526079999988</v>
      </c>
      <c r="AJ21" s="14">
        <f t="shared" si="185"/>
        <v>9.0274829930000067</v>
      </c>
      <c r="AK21" s="14">
        <f t="shared" si="185"/>
        <v>6.1980045359999849</v>
      </c>
      <c r="AL21" s="14">
        <f t="shared" si="185"/>
        <v>7.0806349209999837</v>
      </c>
      <c r="AM21" s="14">
        <f t="shared" si="185"/>
        <v>7.2975963720000152</v>
      </c>
      <c r="AN21" s="14">
        <f t="shared" si="185"/>
        <v>6.5853968250000037</v>
      </c>
      <c r="AO21" s="14">
        <f t="shared" si="185"/>
        <v>6.6554195010000115</v>
      </c>
      <c r="AP21" s="14">
        <f t="shared" si="42"/>
        <v>7.4783641077142828</v>
      </c>
      <c r="AQ21" s="14">
        <f t="shared" si="43"/>
        <v>5.8938775510000028</v>
      </c>
      <c r="AR21" s="14">
        <f t="shared" si="44"/>
        <v>9.0274829930000067</v>
      </c>
      <c r="AS21" s="10">
        <f t="shared" si="45"/>
        <v>13.32554391763188</v>
      </c>
      <c r="AT21" s="14">
        <f t="shared" si="46"/>
        <v>7.5183163267499964</v>
      </c>
      <c r="AU21" s="14">
        <f t="shared" si="47"/>
        <v>5.8938775510000028</v>
      </c>
      <c r="AV21" s="14">
        <f t="shared" si="48"/>
        <v>8.9048526079999988</v>
      </c>
      <c r="AW21" s="10">
        <f t="shared" si="49"/>
        <v>14.926602137158271</v>
      </c>
      <c r="AX21" s="2"/>
    </row>
    <row r="22" spans="1:52" x14ac:dyDescent="0.35">
      <c r="A22" s="7">
        <v>8</v>
      </c>
      <c r="B22" s="10">
        <f t="shared" si="162"/>
        <v>17.260856351498557</v>
      </c>
      <c r="C22" s="10">
        <f t="shared" si="162"/>
        <v>16.497147310646763</v>
      </c>
      <c r="D22" s="10">
        <f t="shared" ref="D22:O22" si="186">D9/D$11*100</f>
        <v>14.189214942692688</v>
      </c>
      <c r="E22" s="10">
        <f t="shared" si="186"/>
        <v>15.094828303445212</v>
      </c>
      <c r="F22" s="10">
        <f t="shared" si="186"/>
        <v>17.968730370351636</v>
      </c>
      <c r="G22" s="10">
        <f t="shared" si="186"/>
        <v>18.256677442087664</v>
      </c>
      <c r="H22" s="10">
        <f t="shared" si="186"/>
        <v>19.144918795256945</v>
      </c>
      <c r="I22" s="10">
        <f t="shared" si="186"/>
        <v>18.132127400727327</v>
      </c>
      <c r="J22" s="10">
        <f t="shared" si="186"/>
        <v>19.227997211749702</v>
      </c>
      <c r="K22" s="10">
        <f t="shared" si="186"/>
        <v>18.915309806809042</v>
      </c>
      <c r="L22" s="10">
        <f t="shared" si="186"/>
        <v>18.63053239256751</v>
      </c>
      <c r="M22" s="10">
        <f t="shared" si="186"/>
        <v>20.264020709600342</v>
      </c>
      <c r="N22" s="10">
        <f t="shared" si="186"/>
        <v>19.413941835016736</v>
      </c>
      <c r="O22" s="10">
        <f t="shared" si="186"/>
        <v>19.723376443767304</v>
      </c>
      <c r="P22" s="10">
        <f t="shared" si="166"/>
        <v>18.051405665444104</v>
      </c>
      <c r="Q22" s="10">
        <f t="shared" si="167"/>
        <v>14.189214942692688</v>
      </c>
      <c r="R22" s="10">
        <f t="shared" si="168"/>
        <v>20.264020709600342</v>
      </c>
      <c r="S22" s="10">
        <f t="shared" si="169"/>
        <v>1.7533167476115004</v>
      </c>
      <c r="T22" s="28">
        <v>17.59844433641225</v>
      </c>
      <c r="U22" s="10">
        <f t="shared" si="170"/>
        <v>-0.45296132903185438</v>
      </c>
      <c r="V22" s="7">
        <v>8</v>
      </c>
      <c r="W22" s="10">
        <f t="shared" si="171"/>
        <v>18.034220017365616</v>
      </c>
      <c r="X22" s="10">
        <f t="shared" si="172"/>
        <v>15.094828303445212</v>
      </c>
      <c r="Y22" s="10">
        <f t="shared" si="173"/>
        <v>20.264020709600342</v>
      </c>
      <c r="Z22" s="10">
        <f t="shared" si="174"/>
        <v>1.6057023531491883</v>
      </c>
      <c r="AA22" s="27" t="s">
        <v>19</v>
      </c>
      <c r="AB22" s="14">
        <f t="shared" ref="AB22:AO22" si="187">AB121-AB120</f>
        <v>21.299047618999992</v>
      </c>
      <c r="AC22" s="14">
        <f t="shared" si="187"/>
        <v>22.743945577999995</v>
      </c>
      <c r="AD22" s="14">
        <f t="shared" si="187"/>
        <v>24.315736960999999</v>
      </c>
      <c r="AE22" s="14">
        <f t="shared" si="187"/>
        <v>22.588299320000004</v>
      </c>
      <c r="AF22" s="14">
        <f t="shared" si="187"/>
        <v>18.401814058999975</v>
      </c>
      <c r="AG22" s="14">
        <f t="shared" si="187"/>
        <v>19.06498866199999</v>
      </c>
      <c r="AH22" s="14">
        <f t="shared" si="187"/>
        <v>28.767346938999992</v>
      </c>
      <c r="AI22" s="14">
        <f t="shared" si="187"/>
        <v>25.759637187999999</v>
      </c>
      <c r="AJ22" s="14">
        <f t="shared" si="187"/>
        <v>31.038548752999986</v>
      </c>
      <c r="AK22" s="14">
        <f t="shared" si="187"/>
        <v>21.185668934000006</v>
      </c>
      <c r="AL22" s="14">
        <f t="shared" si="187"/>
        <v>21.077913832000007</v>
      </c>
      <c r="AM22" s="14">
        <f t="shared" si="187"/>
        <v>17.889523809999986</v>
      </c>
      <c r="AN22" s="14">
        <f t="shared" si="187"/>
        <v>21.884965985999997</v>
      </c>
      <c r="AO22" s="14">
        <f t="shared" si="187"/>
        <v>22.722721088999975</v>
      </c>
      <c r="AP22" s="14">
        <f t="shared" si="42"/>
        <v>22.767154194999989</v>
      </c>
      <c r="AQ22" s="14">
        <f t="shared" si="43"/>
        <v>17.889523809999986</v>
      </c>
      <c r="AR22" s="14">
        <f t="shared" si="44"/>
        <v>31.038548752999986</v>
      </c>
      <c r="AS22" s="10">
        <f t="shared" si="45"/>
        <v>16.373278039151547</v>
      </c>
      <c r="AT22" s="14">
        <f t="shared" si="46"/>
        <v>22.050153061249993</v>
      </c>
      <c r="AU22" s="14">
        <f t="shared" si="47"/>
        <v>17.889523809999986</v>
      </c>
      <c r="AV22" s="14">
        <f t="shared" si="48"/>
        <v>28.767346938999992</v>
      </c>
      <c r="AW22" s="10">
        <f t="shared" si="49"/>
        <v>17.135269523056298</v>
      </c>
      <c r="AX22" s="2"/>
    </row>
    <row r="23" spans="1:52" x14ac:dyDescent="0.35">
      <c r="A23" s="7">
        <v>9</v>
      </c>
      <c r="B23" s="10">
        <f t="shared" si="162"/>
        <v>25.375318593506822</v>
      </c>
      <c r="C23" s="10">
        <f t="shared" si="162"/>
        <v>26.262942397769912</v>
      </c>
      <c r="D23" s="10">
        <f t="shared" ref="D23:O23" si="188">D10/D$11*100</f>
        <v>22.104388583413716</v>
      </c>
      <c r="E23" s="10">
        <f t="shared" si="188"/>
        <v>21.990816752682221</v>
      </c>
      <c r="F23" s="10">
        <f t="shared" si="188"/>
        <v>21.233040201202787</v>
      </c>
      <c r="G23" s="10">
        <f t="shared" si="188"/>
        <v>23.455617446232168</v>
      </c>
      <c r="H23" s="10">
        <f t="shared" si="188"/>
        <v>25.798291322912164</v>
      </c>
      <c r="I23" s="10">
        <f t="shared" si="188"/>
        <v>26.41501642691242</v>
      </c>
      <c r="J23" s="10">
        <f t="shared" si="188"/>
        <v>27.27648664300985</v>
      </c>
      <c r="K23" s="10">
        <f t="shared" si="188"/>
        <v>23.837560912591535</v>
      </c>
      <c r="L23" s="10">
        <f t="shared" si="188"/>
        <v>23.784477228966406</v>
      </c>
      <c r="M23" s="10">
        <f t="shared" si="188"/>
        <v>22.090961612117916</v>
      </c>
      <c r="N23" s="10">
        <f t="shared" si="188"/>
        <v>24.247365213657915</v>
      </c>
      <c r="O23" s="10">
        <f t="shared" si="188"/>
        <v>23.935325896031152</v>
      </c>
      <c r="P23" s="10">
        <f t="shared" si="166"/>
        <v>24.129114945071926</v>
      </c>
      <c r="Q23" s="10">
        <f t="shared" si="167"/>
        <v>21.233040201202787</v>
      </c>
      <c r="R23" s="10">
        <f t="shared" si="168"/>
        <v>27.27648664300985</v>
      </c>
      <c r="S23" s="10">
        <f t="shared" si="169"/>
        <v>1.8799704609555461</v>
      </c>
      <c r="T23" s="28">
        <v>31.113271754982986</v>
      </c>
      <c r="U23" s="10">
        <f t="shared" si="170"/>
        <v>6.9841568099110596</v>
      </c>
      <c r="V23" s="7">
        <v>9</v>
      </c>
      <c r="W23" s="10">
        <f t="shared" si="171"/>
        <v>23.885530884052642</v>
      </c>
      <c r="X23" s="10">
        <f t="shared" si="172"/>
        <v>21.233040201202787</v>
      </c>
      <c r="Y23" s="10">
        <f t="shared" si="173"/>
        <v>26.41501642691242</v>
      </c>
      <c r="Z23" s="10">
        <f t="shared" si="174"/>
        <v>2.061285629674948</v>
      </c>
      <c r="AA23" s="27" t="s">
        <v>37</v>
      </c>
      <c r="AB23" s="14">
        <f t="shared" ref="AB23:AC23" si="189">SUM(AB2:AB22)</f>
        <v>210.107210885</v>
      </c>
      <c r="AC23" s="14">
        <f t="shared" si="189"/>
        <v>210.18476190499999</v>
      </c>
      <c r="AD23" s="14">
        <f t="shared" ref="AD23:AO23" si="190">SUM(AD2:AD22)</f>
        <v>235.58757369599999</v>
      </c>
      <c r="AE23" s="14">
        <f t="shared" si="190"/>
        <v>244.17922902499998</v>
      </c>
      <c r="AF23" s="14">
        <f t="shared" si="190"/>
        <v>231.03854875299999</v>
      </c>
      <c r="AG23" s="14">
        <f t="shared" si="190"/>
        <v>221.059365079</v>
      </c>
      <c r="AH23" s="14">
        <f t="shared" si="190"/>
        <v>250.39591836700001</v>
      </c>
      <c r="AI23" s="14">
        <f t="shared" si="190"/>
        <v>226.24353741500002</v>
      </c>
      <c r="AJ23" s="14">
        <f t="shared" si="190"/>
        <v>245.65841269799998</v>
      </c>
      <c r="AK23" s="14">
        <f t="shared" si="190"/>
        <v>234.267755102</v>
      </c>
      <c r="AL23" s="14">
        <f t="shared" si="190"/>
        <v>226.24943310699999</v>
      </c>
      <c r="AM23" s="14">
        <f t="shared" si="190"/>
        <v>216.383424037</v>
      </c>
      <c r="AN23" s="14">
        <f t="shared" si="190"/>
        <v>224.50156462500001</v>
      </c>
      <c r="AO23" s="14">
        <f t="shared" si="190"/>
        <v>226.62657596399998</v>
      </c>
      <c r="AP23" s="14">
        <f t="shared" si="42"/>
        <v>228.74880790414289</v>
      </c>
      <c r="AQ23" s="14">
        <f t="shared" si="43"/>
        <v>210.107210885</v>
      </c>
      <c r="AR23" s="14">
        <f t="shared" si="44"/>
        <v>250.39591836700001</v>
      </c>
      <c r="AS23" s="10">
        <f t="shared" si="45"/>
        <v>5.4417022557557129</v>
      </c>
      <c r="AT23" s="14">
        <f t="shared" si="46"/>
        <v>229.21906746037499</v>
      </c>
      <c r="AU23" s="14">
        <f t="shared" si="47"/>
        <v>210.18476190499999</v>
      </c>
      <c r="AV23" s="14">
        <f t="shared" si="48"/>
        <v>250.39591836700001</v>
      </c>
      <c r="AW23" s="10">
        <f t="shared" si="49"/>
        <v>5.9534054611531761</v>
      </c>
      <c r="AX23" s="2"/>
    </row>
    <row r="24" spans="1:52" x14ac:dyDescent="0.35">
      <c r="B24" s="18">
        <f>SUM(B15:B23)</f>
        <v>99.999999999999986</v>
      </c>
      <c r="C24" s="18">
        <f t="shared" ref="C24:P24" si="191">SUM(C15:C23)</f>
        <v>100</v>
      </c>
      <c r="D24" s="18">
        <f t="shared" ref="D24:O24" si="192">SUM(D15:D23)</f>
        <v>100</v>
      </c>
      <c r="E24" s="18">
        <f t="shared" si="192"/>
        <v>99.999999999999972</v>
      </c>
      <c r="F24" s="18">
        <f t="shared" si="192"/>
        <v>100</v>
      </c>
      <c r="G24" s="18">
        <f t="shared" si="192"/>
        <v>100</v>
      </c>
      <c r="H24" s="18">
        <f t="shared" si="192"/>
        <v>100.00000000000001</v>
      </c>
      <c r="I24" s="18">
        <f t="shared" si="192"/>
        <v>99.999999999999986</v>
      </c>
      <c r="J24" s="18">
        <f t="shared" si="192"/>
        <v>99.999999999999986</v>
      </c>
      <c r="K24" s="18">
        <f t="shared" si="192"/>
        <v>100</v>
      </c>
      <c r="L24" s="18">
        <f t="shared" si="192"/>
        <v>100</v>
      </c>
      <c r="M24" s="18">
        <f t="shared" si="192"/>
        <v>100</v>
      </c>
      <c r="N24" s="18">
        <f t="shared" si="192"/>
        <v>100.00000000000001</v>
      </c>
      <c r="O24" s="18">
        <f t="shared" si="192"/>
        <v>100</v>
      </c>
      <c r="P24" s="18">
        <f t="shared" si="191"/>
        <v>100</v>
      </c>
      <c r="Q24" s="18"/>
      <c r="R24" s="18"/>
      <c r="S24" s="10"/>
      <c r="T24" s="29">
        <v>100</v>
      </c>
      <c r="U24" s="10"/>
      <c r="V24" s="10"/>
      <c r="W24" s="10"/>
      <c r="X24" s="10"/>
      <c r="Y24" s="10"/>
      <c r="Z24" s="10"/>
      <c r="AB24" s="11">
        <f t="shared" ref="AB24:AC24" si="193">AB23/86400</f>
        <v>2.4317964222800928E-3</v>
      </c>
      <c r="AC24" s="11">
        <f t="shared" si="193"/>
        <v>2.4326940035300925E-3</v>
      </c>
      <c r="AD24" s="11">
        <f t="shared" ref="AD24:AP24" si="194">AD23/86400</f>
        <v>2.7267080288888887E-3</v>
      </c>
      <c r="AE24" s="11">
        <f t="shared" si="194"/>
        <v>2.826148484085648E-3</v>
      </c>
      <c r="AF24" s="11">
        <f t="shared" si="194"/>
        <v>2.6740572772337963E-3</v>
      </c>
      <c r="AG24" s="11">
        <f t="shared" si="194"/>
        <v>2.5585574661921295E-3</v>
      </c>
      <c r="AH24" s="11">
        <f t="shared" si="194"/>
        <v>2.8981009070254632E-3</v>
      </c>
      <c r="AI24" s="11">
        <f t="shared" si="194"/>
        <v>2.6185594608217596E-3</v>
      </c>
      <c r="AJ24" s="11">
        <f t="shared" si="194"/>
        <v>2.843268665486111E-3</v>
      </c>
      <c r="AK24" s="11">
        <f t="shared" si="194"/>
        <v>2.7114323507175927E-3</v>
      </c>
      <c r="AL24" s="11">
        <f t="shared" si="194"/>
        <v>2.6186276979976849E-3</v>
      </c>
      <c r="AM24" s="11">
        <f t="shared" si="194"/>
        <v>2.5044377782060187E-3</v>
      </c>
      <c r="AN24" s="11">
        <f t="shared" si="194"/>
        <v>2.5983977387152779E-3</v>
      </c>
      <c r="AO24" s="11">
        <f t="shared" si="194"/>
        <v>2.622992777361111E-3</v>
      </c>
      <c r="AP24" s="11">
        <f t="shared" si="194"/>
        <v>2.6475556470386911E-3</v>
      </c>
      <c r="AQ24" s="14"/>
      <c r="AR24" s="14"/>
      <c r="AS24" s="14"/>
      <c r="AT24" s="14"/>
      <c r="AU24" s="14"/>
      <c r="AV24" s="14"/>
      <c r="AW24" s="11"/>
      <c r="AX24" s="2"/>
      <c r="AY24" s="18"/>
    </row>
    <row r="25" spans="1:52" x14ac:dyDescent="0.35">
      <c r="B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27"/>
      <c r="AP25" s="20">
        <f>SUM(AP2:AP22)</f>
        <v>228.74880790414284</v>
      </c>
      <c r="AQ25" s="20"/>
      <c r="AR25" s="20"/>
      <c r="AY25" s="17"/>
    </row>
    <row r="26" spans="1:52" x14ac:dyDescent="0.35">
      <c r="A26" s="19" t="s">
        <v>51</v>
      </c>
      <c r="B26" s="11" t="s">
        <v>22</v>
      </c>
      <c r="C26" s="11" t="s">
        <v>23</v>
      </c>
      <c r="D26" s="11" t="s">
        <v>24</v>
      </c>
      <c r="E26" s="11" t="s">
        <v>25</v>
      </c>
      <c r="F26" s="11" t="s">
        <v>26</v>
      </c>
      <c r="G26" s="11" t="s">
        <v>27</v>
      </c>
      <c r="H26" s="11" t="s">
        <v>28</v>
      </c>
      <c r="I26" s="11" t="s">
        <v>29</v>
      </c>
      <c r="J26" s="11" t="s">
        <v>30</v>
      </c>
      <c r="K26" s="11" t="s">
        <v>31</v>
      </c>
      <c r="L26" s="15" t="s">
        <v>32</v>
      </c>
      <c r="M26" s="15" t="s">
        <v>33</v>
      </c>
      <c r="N26" s="15" t="s">
        <v>34</v>
      </c>
      <c r="O26" s="15" t="s">
        <v>35</v>
      </c>
      <c r="P26" s="7" t="s">
        <v>48</v>
      </c>
      <c r="Q26" s="7" t="s">
        <v>41</v>
      </c>
      <c r="R26" s="7" t="s">
        <v>42</v>
      </c>
      <c r="S26" s="7" t="s">
        <v>56</v>
      </c>
      <c r="T26" s="7"/>
      <c r="U26" s="7"/>
      <c r="V26" s="7" t="s">
        <v>36</v>
      </c>
      <c r="W26" s="7" t="s">
        <v>44</v>
      </c>
      <c r="X26" s="7" t="s">
        <v>45</v>
      </c>
      <c r="Y26" s="7" t="s">
        <v>46</v>
      </c>
      <c r="Z26" s="7" t="s">
        <v>57</v>
      </c>
      <c r="AW26" s="17"/>
    </row>
    <row r="27" spans="1:52" x14ac:dyDescent="0.35">
      <c r="A27" s="7">
        <v>1</v>
      </c>
      <c r="B27" s="17">
        <f>B2/86400</f>
        <v>2.6881036365740738E-4</v>
      </c>
      <c r="C27" s="17">
        <f t="shared" ref="C27" si="195">C2/86400</f>
        <v>2.7727754681712964E-4</v>
      </c>
      <c r="D27" s="17">
        <f t="shared" ref="D27:O27" si="196">D2/86400</f>
        <v>4.6276140085648154E-4</v>
      </c>
      <c r="E27" s="17">
        <f t="shared" si="196"/>
        <v>4.4578084319444445E-4</v>
      </c>
      <c r="F27" s="17">
        <f t="shared" si="196"/>
        <v>3.7944066515046296E-4</v>
      </c>
      <c r="G27" s="17">
        <f t="shared" si="196"/>
        <v>2.832385886458333E-4</v>
      </c>
      <c r="H27" s="17">
        <f t="shared" si="196"/>
        <v>3.2705551356481484E-4</v>
      </c>
      <c r="I27" s="17">
        <f t="shared" si="196"/>
        <v>3.0531934996527775E-4</v>
      </c>
      <c r="J27" s="17">
        <f t="shared" si="196"/>
        <v>2.8783068782407405E-4</v>
      </c>
      <c r="K27" s="17">
        <f t="shared" si="196"/>
        <v>3.9669574619212965E-4</v>
      </c>
      <c r="L27" s="17">
        <f t="shared" si="196"/>
        <v>3.6412351978009261E-4</v>
      </c>
      <c r="M27" s="17">
        <f t="shared" si="196"/>
        <v>2.6659449274305555E-4</v>
      </c>
      <c r="N27" s="17">
        <f t="shared" si="196"/>
        <v>3.802469135763889E-4</v>
      </c>
      <c r="O27" s="17">
        <f t="shared" si="196"/>
        <v>3.5685731082175931E-4</v>
      </c>
      <c r="P27" s="17">
        <f>P2/86400</f>
        <v>3.4300235305638233E-4</v>
      </c>
      <c r="Q27" s="17">
        <f t="shared" ref="Q27:R27" si="197">Q2/86400</f>
        <v>2.6659449274305555E-4</v>
      </c>
      <c r="R27" s="17">
        <f t="shared" si="197"/>
        <v>4.6276140085648154E-4</v>
      </c>
      <c r="S27" s="10">
        <f>S2</f>
        <v>18.979420742746633</v>
      </c>
      <c r="T27" s="20"/>
      <c r="U27" s="20"/>
      <c r="V27" s="7">
        <v>1</v>
      </c>
      <c r="W27" s="17">
        <f>W2/86400</f>
        <v>3.3517534328414352E-4</v>
      </c>
      <c r="X27" s="17">
        <f t="shared" ref="X27:Y27" si="198">X2/86400</f>
        <v>2.6659449274305555E-4</v>
      </c>
      <c r="Y27" s="17">
        <f t="shared" si="198"/>
        <v>4.4578084319444445E-4</v>
      </c>
      <c r="Z27" s="10">
        <f>Z2</f>
        <v>19.429841311915695</v>
      </c>
      <c r="AA27" s="7" t="s">
        <v>38</v>
      </c>
      <c r="AB27" s="11" t="s">
        <v>22</v>
      </c>
      <c r="AC27" s="11" t="s">
        <v>23</v>
      </c>
      <c r="AD27" s="11" t="s">
        <v>24</v>
      </c>
      <c r="AE27" s="11" t="s">
        <v>25</v>
      </c>
      <c r="AF27" s="11" t="s">
        <v>26</v>
      </c>
      <c r="AG27" s="11" t="s">
        <v>27</v>
      </c>
      <c r="AH27" s="11" t="s">
        <v>28</v>
      </c>
      <c r="AI27" s="11" t="s">
        <v>29</v>
      </c>
      <c r="AJ27" s="11" t="s">
        <v>30</v>
      </c>
      <c r="AK27" s="11" t="s">
        <v>31</v>
      </c>
      <c r="AL27" s="15" t="s">
        <v>32</v>
      </c>
      <c r="AM27" s="15" t="s">
        <v>33</v>
      </c>
      <c r="AN27" s="15" t="s">
        <v>34</v>
      </c>
      <c r="AO27" s="15" t="s">
        <v>35</v>
      </c>
      <c r="AP27" s="7" t="s">
        <v>48</v>
      </c>
      <c r="AQ27" s="7" t="s">
        <v>41</v>
      </c>
      <c r="AR27" s="7" t="s">
        <v>42</v>
      </c>
      <c r="AS27" s="7" t="s">
        <v>49</v>
      </c>
      <c r="AT27" s="7" t="s">
        <v>44</v>
      </c>
      <c r="AU27" s="7" t="s">
        <v>45</v>
      </c>
      <c r="AV27" s="7" t="s">
        <v>46</v>
      </c>
      <c r="AW27" s="7" t="s">
        <v>50</v>
      </c>
      <c r="AY27" s="16"/>
    </row>
    <row r="28" spans="1:52" x14ac:dyDescent="0.35">
      <c r="A28" s="7">
        <v>2</v>
      </c>
      <c r="B28" s="17">
        <f t="shared" ref="B28:C36" si="199">B3/86400</f>
        <v>3.1457126060185193E-4</v>
      </c>
      <c r="C28" s="17">
        <f t="shared" si="199"/>
        <v>3.1610659696759257E-4</v>
      </c>
      <c r="D28" s="17">
        <f t="shared" ref="D28:R28" si="200">D3/86400</f>
        <v>2.6471823297453712E-4</v>
      </c>
      <c r="E28" s="17">
        <f t="shared" si="200"/>
        <v>2.6971424372685185E-4</v>
      </c>
      <c r="F28" s="17">
        <f t="shared" si="200"/>
        <v>3.1557067271990744E-4</v>
      </c>
      <c r="G28" s="17">
        <f t="shared" si="200"/>
        <v>3.4248787476851852E-4</v>
      </c>
      <c r="H28" s="17">
        <f t="shared" si="200"/>
        <v>3.5163244310185181E-4</v>
      </c>
      <c r="I28" s="17">
        <f t="shared" si="200"/>
        <v>3.05980725625E-4</v>
      </c>
      <c r="J28" s="17">
        <f t="shared" si="200"/>
        <v>3.5152431342592592E-4</v>
      </c>
      <c r="K28" s="17">
        <f t="shared" si="200"/>
        <v>3.0696281599537037E-4</v>
      </c>
      <c r="L28" s="17">
        <f t="shared" si="200"/>
        <v>3.115315570717592E-4</v>
      </c>
      <c r="M28" s="17">
        <f t="shared" si="200"/>
        <v>3.2844545225694442E-4</v>
      </c>
      <c r="N28" s="17">
        <f t="shared" si="200"/>
        <v>2.8648694045138882E-4</v>
      </c>
      <c r="O28" s="17">
        <f t="shared" si="200"/>
        <v>3.0719744688657402E-4</v>
      </c>
      <c r="P28" s="17">
        <f t="shared" si="200"/>
        <v>3.1235218404100532E-4</v>
      </c>
      <c r="Q28" s="17">
        <f t="shared" si="200"/>
        <v>2.6471823297453712E-4</v>
      </c>
      <c r="R28" s="17">
        <f t="shared" si="200"/>
        <v>3.5163244310185181E-4</v>
      </c>
      <c r="S28" s="10">
        <f t="shared" ref="S28:S36" si="201">S3</f>
        <v>8.4828790834958916</v>
      </c>
      <c r="T28" s="20"/>
      <c r="U28" s="20"/>
      <c r="V28" s="7">
        <v>2</v>
      </c>
      <c r="W28" s="17">
        <f t="shared" ref="W28:Y28" si="202">W3/86400</f>
        <v>3.1711260314525464E-4</v>
      </c>
      <c r="X28" s="17">
        <f t="shared" si="202"/>
        <v>2.6971424372685185E-4</v>
      </c>
      <c r="Y28" s="17">
        <f t="shared" si="202"/>
        <v>3.5163244310185181E-4</v>
      </c>
      <c r="Z28" s="10">
        <f t="shared" ref="Z28:Z36" si="203">Z3</f>
        <v>7.9427774874347463</v>
      </c>
      <c r="AA28" s="27" t="s">
        <v>5</v>
      </c>
      <c r="AB28" s="14">
        <f t="shared" ref="AB28:AO28" si="204">AB2/AB$23*100</f>
        <v>1.3559646905975824</v>
      </c>
      <c r="AC28" s="14">
        <f t="shared" si="204"/>
        <v>1.502921304270276</v>
      </c>
      <c r="AD28" s="14">
        <f t="shared" si="204"/>
        <v>1.7935182474659279</v>
      </c>
      <c r="AE28" s="14">
        <f t="shared" si="204"/>
        <v>1.5985432801085484</v>
      </c>
      <c r="AF28" s="14">
        <f t="shared" si="204"/>
        <v>1.9857097989758858</v>
      </c>
      <c r="AG28" s="14">
        <f t="shared" si="204"/>
        <v>1.4830257681362695</v>
      </c>
      <c r="AH28" s="14">
        <f t="shared" si="204"/>
        <v>1.561717225864879</v>
      </c>
      <c r="AI28" s="14">
        <f t="shared" si="204"/>
        <v>1.4661222331029913</v>
      </c>
      <c r="AJ28" s="14">
        <f t="shared" si="204"/>
        <v>0.59548424413144874</v>
      </c>
      <c r="AK28" s="14">
        <f t="shared" si="204"/>
        <v>1.6397114452765784</v>
      </c>
      <c r="AL28" s="14">
        <f t="shared" si="204"/>
        <v>1.4779906990611331</v>
      </c>
      <c r="AM28" s="14">
        <f t="shared" si="204"/>
        <v>0.73520496548200209</v>
      </c>
      <c r="AN28" s="14">
        <f t="shared" si="204"/>
        <v>1.2721757310558877</v>
      </c>
      <c r="AO28" s="14">
        <f t="shared" si="204"/>
        <v>1.469327507965773</v>
      </c>
      <c r="AP28" s="10">
        <f>AVERAGE(AB28:AO28)</f>
        <v>1.4241012243925131</v>
      </c>
      <c r="AQ28" s="10">
        <f t="shared" ref="AQ28" si="205">MIN(AB28:AO28)</f>
        <v>0.59548424413144874</v>
      </c>
      <c r="AR28" s="10">
        <f>MAX(AB28:AO28)</f>
        <v>1.9857097989758858</v>
      </c>
      <c r="AS28" s="10">
        <f t="shared" ref="AS28" si="206">STDEV(AB28:AO28)</f>
        <v>0.36721793492553639</v>
      </c>
      <c r="AT28" s="10">
        <f t="shared" ref="AT28" si="207">AVERAGE(AC28,AE28:AI28,AK28,AM28)</f>
        <v>1.4966195026521789</v>
      </c>
      <c r="AU28" s="10">
        <f t="shared" ref="AU28" si="208">MIN(AC28,AE28:AI28,AK28,AM28)</f>
        <v>0.73520496548200209</v>
      </c>
      <c r="AV28" s="10">
        <f t="shared" ref="AV28" si="209">MAX(AC28,AE28:AI28,AK28,AM28)</f>
        <v>1.9857097989758858</v>
      </c>
      <c r="AW28" s="10">
        <f t="shared" ref="AW28" si="210">STDEV(AC28,AE28:AI28,AK28,AM28)</f>
        <v>0.34953386820699989</v>
      </c>
      <c r="AX28" s="16"/>
      <c r="AY28" s="30"/>
      <c r="AZ28" s="7"/>
    </row>
    <row r="29" spans="1:52" x14ac:dyDescent="0.35">
      <c r="A29" s="7">
        <v>3</v>
      </c>
      <c r="B29" s="17">
        <f t="shared" si="199"/>
        <v>1.9959267657407409E-4</v>
      </c>
      <c r="C29" s="17">
        <f t="shared" si="199"/>
        <v>2.0436612916666661E-4</v>
      </c>
      <c r="D29" s="17">
        <f t="shared" ref="D29:R29" si="211">D4/86400</f>
        <v>2.679432266666667E-4</v>
      </c>
      <c r="E29" s="17">
        <f t="shared" si="211"/>
        <v>2.8429285293981481E-4</v>
      </c>
      <c r="F29" s="17">
        <f t="shared" si="211"/>
        <v>2.5082671957175927E-4</v>
      </c>
      <c r="G29" s="17">
        <f t="shared" si="211"/>
        <v>2.0871966070601855E-4</v>
      </c>
      <c r="H29" s="17">
        <f t="shared" si="211"/>
        <v>2.1713382883101852E-4</v>
      </c>
      <c r="I29" s="17">
        <f t="shared" si="211"/>
        <v>2.1128590325231482E-4</v>
      </c>
      <c r="J29" s="17">
        <f t="shared" si="211"/>
        <v>2.038548752893518E-4</v>
      </c>
      <c r="K29" s="17">
        <f t="shared" si="211"/>
        <v>2.0061675905092585E-4</v>
      </c>
      <c r="L29" s="17">
        <f t="shared" si="211"/>
        <v>1.8269715292824082E-4</v>
      </c>
      <c r="M29" s="17">
        <f t="shared" si="211"/>
        <v>2.2386805030092589E-4</v>
      </c>
      <c r="N29" s="17">
        <f t="shared" si="211"/>
        <v>1.7835726884259264E-4</v>
      </c>
      <c r="O29" s="17">
        <f t="shared" si="211"/>
        <v>1.9292852943287033E-4</v>
      </c>
      <c r="P29" s="17">
        <f t="shared" si="211"/>
        <v>2.1617740239666006E-4</v>
      </c>
      <c r="Q29" s="17">
        <f t="shared" si="211"/>
        <v>1.7835726884259264E-4</v>
      </c>
      <c r="R29" s="17">
        <f t="shared" si="211"/>
        <v>2.8429285293981481E-4</v>
      </c>
      <c r="S29" s="10">
        <f t="shared" si="201"/>
        <v>14.378437487113576</v>
      </c>
      <c r="T29" s="20"/>
      <c r="U29" s="20"/>
      <c r="V29" s="7">
        <v>3</v>
      </c>
      <c r="W29" s="17">
        <f t="shared" ref="W29:Y29" si="212">W4/86400</f>
        <v>2.2513873797743052E-4</v>
      </c>
      <c r="X29" s="17">
        <f t="shared" si="212"/>
        <v>2.0061675905092585E-4</v>
      </c>
      <c r="Y29" s="17">
        <f t="shared" si="212"/>
        <v>2.8429285293981481E-4</v>
      </c>
      <c r="Z29" s="10">
        <f t="shared" si="203"/>
        <v>12.695922074452207</v>
      </c>
      <c r="AA29" s="27" t="s">
        <v>6</v>
      </c>
      <c r="AB29" s="14">
        <f t="shared" ref="AB29:AO29" si="213">AB3/AB$23*100</f>
        <v>9.6980183317709727</v>
      </c>
      <c r="AC29" s="14">
        <f t="shared" si="213"/>
        <v>9.8950410541180389</v>
      </c>
      <c r="AD29" s="14">
        <f t="shared" si="213"/>
        <v>15.177913822034119</v>
      </c>
      <c r="AE29" s="14">
        <f t="shared" si="213"/>
        <v>14.17489699398481</v>
      </c>
      <c r="AF29" s="14">
        <f t="shared" si="213"/>
        <v>12.203988693308428</v>
      </c>
      <c r="AG29" s="14">
        <f t="shared" si="213"/>
        <v>9.5872195708270915</v>
      </c>
      <c r="AH29" s="14">
        <f t="shared" si="213"/>
        <v>9.7234493041196224</v>
      </c>
      <c r="AI29" s="14">
        <f t="shared" si="213"/>
        <v>10.193698921749153</v>
      </c>
      <c r="AJ29" s="14">
        <f t="shared" si="213"/>
        <v>9.52774791180215</v>
      </c>
      <c r="AK29" s="14">
        <f t="shared" si="213"/>
        <v>12.990775134524771</v>
      </c>
      <c r="AL29" s="14">
        <f t="shared" si="213"/>
        <v>12.427136786549633</v>
      </c>
      <c r="AM29" s="14">
        <f t="shared" si="213"/>
        <v>9.9096788908070046</v>
      </c>
      <c r="AN29" s="14">
        <f t="shared" si="213"/>
        <v>13.361723764422962</v>
      </c>
      <c r="AO29" s="14">
        <f t="shared" si="213"/>
        <v>12.135639837036956</v>
      </c>
      <c r="AP29" s="10">
        <f t="shared" ref="AP29:AP48" si="214">AVERAGE(AB29:AO29)</f>
        <v>11.500494929789696</v>
      </c>
      <c r="AQ29" s="10">
        <f t="shared" ref="AQ29:AQ48" si="215">MIN(AB29:AO29)</f>
        <v>9.52774791180215</v>
      </c>
      <c r="AR29" s="10">
        <f t="shared" ref="AR29:AR48" si="216">MAX(AB29:AO29)</f>
        <v>15.177913822034119</v>
      </c>
      <c r="AS29" s="10">
        <f t="shared" ref="AS29:AS48" si="217">STDEV(AB29:AO29)</f>
        <v>1.9393294180929324</v>
      </c>
      <c r="AT29" s="10">
        <f t="shared" ref="AT29:AT48" si="218">AVERAGE(AC29,AE29:AI29,AK29,AM29)</f>
        <v>11.084843570429863</v>
      </c>
      <c r="AU29" s="10">
        <f t="shared" ref="AU29:AU48" si="219">MIN(AC29,AE29:AI29,AK29,AM29)</f>
        <v>9.5872195708270915</v>
      </c>
      <c r="AV29" s="10">
        <f t="shared" ref="AV29:AV48" si="220">MAX(AC29,AE29:AI29,AK29,AM29)</f>
        <v>14.17489699398481</v>
      </c>
      <c r="AW29" s="10">
        <f t="shared" ref="AW29:AW48" si="221">STDEV(AC29,AE29:AI29,AK29,AM29)</f>
        <v>1.7776607390836552</v>
      </c>
      <c r="AX29" s="14"/>
      <c r="AY29" s="28"/>
      <c r="AZ29" s="14"/>
    </row>
    <row r="30" spans="1:52" x14ac:dyDescent="0.35">
      <c r="A30" s="7">
        <v>4</v>
      </c>
      <c r="B30" s="17">
        <f t="shared" si="199"/>
        <v>1.622784916435184E-4</v>
      </c>
      <c r="C30" s="17">
        <f t="shared" si="199"/>
        <v>1.6367682874999999E-4</v>
      </c>
      <c r="D30" s="17">
        <f t="shared" ref="D30:R30" si="222">D5/86400</f>
        <v>2.3442722768518505E-4</v>
      </c>
      <c r="E30" s="17">
        <f t="shared" si="222"/>
        <v>2.4642332241898144E-4</v>
      </c>
      <c r="F30" s="17">
        <f t="shared" si="222"/>
        <v>2.0817218863425921E-4</v>
      </c>
      <c r="G30" s="17">
        <f t="shared" si="222"/>
        <v>1.9402452339120367E-4</v>
      </c>
      <c r="H30" s="17">
        <f t="shared" si="222"/>
        <v>2.0031231628472231E-4</v>
      </c>
      <c r="I30" s="17">
        <f t="shared" si="222"/>
        <v>1.6290049969907411E-4</v>
      </c>
      <c r="J30" s="17">
        <f t="shared" si="222"/>
        <v>1.7367094986111108E-4</v>
      </c>
      <c r="K30" s="17">
        <f t="shared" si="222"/>
        <v>1.9120239144675922E-4</v>
      </c>
      <c r="L30" s="17">
        <f t="shared" si="222"/>
        <v>1.6565045771990732E-4</v>
      </c>
      <c r="M30" s="17">
        <f t="shared" si="222"/>
        <v>1.6299681909722234E-4</v>
      </c>
      <c r="N30" s="17">
        <f t="shared" si="222"/>
        <v>1.6868884899305558E-4</v>
      </c>
      <c r="O30" s="17">
        <f t="shared" si="222"/>
        <v>1.7697152935185182E-4</v>
      </c>
      <c r="P30" s="17">
        <f t="shared" si="222"/>
        <v>1.8652831392691795E-4</v>
      </c>
      <c r="Q30" s="17">
        <f t="shared" si="222"/>
        <v>1.622784916435184E-4</v>
      </c>
      <c r="R30" s="17">
        <f t="shared" si="222"/>
        <v>2.4642332241898144E-4</v>
      </c>
      <c r="S30" s="10">
        <f t="shared" si="201"/>
        <v>14.758050038888101</v>
      </c>
      <c r="T30" s="20"/>
      <c r="U30" s="20"/>
      <c r="V30" s="7">
        <v>4</v>
      </c>
      <c r="W30" s="17">
        <f t="shared" ref="W30:Y30" si="223">W5/86400</f>
        <v>1.9121361121527777E-4</v>
      </c>
      <c r="X30" s="17">
        <f t="shared" si="223"/>
        <v>1.6290049969907411E-4</v>
      </c>
      <c r="Y30" s="17">
        <f t="shared" si="223"/>
        <v>2.4642332241898144E-4</v>
      </c>
      <c r="Z30" s="10">
        <f t="shared" si="203"/>
        <v>15.031057047995002</v>
      </c>
      <c r="AA30" s="27" t="s">
        <v>2</v>
      </c>
      <c r="AB30" s="14">
        <f t="shared" ref="AB30:AO30" si="224">AB4/AB$23*100</f>
        <v>0.68795457848000663</v>
      </c>
      <c r="AC30" s="14">
        <f t="shared" si="224"/>
        <v>0.38807234530572998</v>
      </c>
      <c r="AD30" s="14">
        <f t="shared" si="224"/>
        <v>0.64126824488181833</v>
      </c>
      <c r="AE30" s="14">
        <f t="shared" si="224"/>
        <v>0.39820569705396447</v>
      </c>
      <c r="AF30" s="14">
        <f t="shared" si="224"/>
        <v>0.49642744996038507</v>
      </c>
      <c r="AG30" s="14">
        <f t="shared" si="224"/>
        <v>0.65125486200754779</v>
      </c>
      <c r="AH30" s="14">
        <f t="shared" si="224"/>
        <v>0.61127683509465769</v>
      </c>
      <c r="AI30" s="14">
        <f t="shared" si="224"/>
        <v>0.42640623640462993</v>
      </c>
      <c r="AJ30" s="14">
        <f t="shared" si="224"/>
        <v>0.71127284745100228</v>
      </c>
      <c r="AK30" s="14">
        <f t="shared" si="224"/>
        <v>0.5942383506402219</v>
      </c>
      <c r="AL30" s="14">
        <f t="shared" si="224"/>
        <v>0.52317190489498577</v>
      </c>
      <c r="AM30" s="14">
        <f t="shared" si="224"/>
        <v>0.72836190110870258</v>
      </c>
      <c r="AN30" s="14">
        <f t="shared" si="224"/>
        <v>0.50033740650149072</v>
      </c>
      <c r="AO30" s="14">
        <f t="shared" si="224"/>
        <v>0.69424043817787906</v>
      </c>
      <c r="AP30" s="10">
        <f t="shared" si="214"/>
        <v>0.57517779271164449</v>
      </c>
      <c r="AQ30" s="10">
        <f t="shared" si="215"/>
        <v>0.38807234530572998</v>
      </c>
      <c r="AR30" s="10">
        <f t="shared" si="216"/>
        <v>0.72836190110870258</v>
      </c>
      <c r="AS30" s="10">
        <f t="shared" si="217"/>
        <v>0.11886376342731994</v>
      </c>
      <c r="AT30" s="10">
        <f t="shared" si="218"/>
        <v>0.53678045969697996</v>
      </c>
      <c r="AU30" s="10">
        <f t="shared" si="219"/>
        <v>0.38807234530572998</v>
      </c>
      <c r="AV30" s="10">
        <f t="shared" si="220"/>
        <v>0.72836190110870258</v>
      </c>
      <c r="AW30" s="10">
        <f t="shared" si="221"/>
        <v>0.12749613963139234</v>
      </c>
      <c r="AX30" s="14"/>
      <c r="AY30" s="28"/>
      <c r="AZ30" s="14"/>
    </row>
    <row r="31" spans="1:52" x14ac:dyDescent="0.35">
      <c r="A31" s="7">
        <v>5</v>
      </c>
      <c r="B31" s="17">
        <f t="shared" si="199"/>
        <v>1.532543881828705E-4</v>
      </c>
      <c r="C31" s="17">
        <f t="shared" si="199"/>
        <v>1.4662803393518528E-4</v>
      </c>
      <c r="D31" s="17">
        <f t="shared" ref="D31:R31" si="225">D6/86400</f>
        <v>2.0043461829861111E-4</v>
      </c>
      <c r="E31" s="17">
        <f t="shared" si="225"/>
        <v>2.2468295960648152E-4</v>
      </c>
      <c r="F31" s="17">
        <f t="shared" si="225"/>
        <v>1.7586293776620366E-4</v>
      </c>
      <c r="G31" s="17">
        <f t="shared" si="225"/>
        <v>1.9131550768518513E-4</v>
      </c>
      <c r="H31" s="17">
        <f t="shared" si="225"/>
        <v>1.843101746874999E-4</v>
      </c>
      <c r="I31" s="17">
        <f t="shared" si="225"/>
        <v>1.5313313597222224E-4</v>
      </c>
      <c r="J31" s="17">
        <f t="shared" si="225"/>
        <v>1.7485512723379635E-4</v>
      </c>
      <c r="K31" s="17">
        <f t="shared" si="225"/>
        <v>1.6255117788194456E-4</v>
      </c>
      <c r="L31" s="17">
        <f t="shared" si="225"/>
        <v>1.6166750650462966E-4</v>
      </c>
      <c r="M31" s="17">
        <f t="shared" si="225"/>
        <v>1.9528008734953696E-4</v>
      </c>
      <c r="N31" s="17">
        <f t="shared" si="225"/>
        <v>1.5487712060185174E-4</v>
      </c>
      <c r="O31" s="17">
        <f t="shared" si="225"/>
        <v>1.6103552532407419E-4</v>
      </c>
      <c r="P31" s="17">
        <f t="shared" si="225"/>
        <v>1.7427773578786377E-4</v>
      </c>
      <c r="Q31" s="17">
        <f t="shared" si="225"/>
        <v>1.4662803393518528E-4</v>
      </c>
      <c r="R31" s="17">
        <f t="shared" si="225"/>
        <v>2.2468295960648152E-4</v>
      </c>
      <c r="S31" s="10">
        <f t="shared" si="201"/>
        <v>12.891139890727048</v>
      </c>
      <c r="T31" s="20"/>
      <c r="U31" s="20"/>
      <c r="V31" s="7">
        <v>5</v>
      </c>
      <c r="W31" s="17">
        <f t="shared" ref="W31:Y31" si="226">W6/86400</f>
        <v>1.7922050186053242E-4</v>
      </c>
      <c r="X31" s="17">
        <f t="shared" si="226"/>
        <v>1.4662803393518528E-4</v>
      </c>
      <c r="Y31" s="17">
        <f t="shared" si="226"/>
        <v>2.2468295960648152E-4</v>
      </c>
      <c r="Z31" s="10">
        <f t="shared" si="203"/>
        <v>14.19252229294044</v>
      </c>
      <c r="AA31" s="27" t="s">
        <v>3</v>
      </c>
      <c r="AB31" s="14">
        <f t="shared" ref="AB31:AO31" si="227">AB5/AB$23*100</f>
        <v>9.1880961751314238</v>
      </c>
      <c r="AC31" s="14">
        <f t="shared" si="227"/>
        <v>9.5568977859960444</v>
      </c>
      <c r="AD31" s="14">
        <f t="shared" si="227"/>
        <v>6.0837321689532544</v>
      </c>
      <c r="AE31" s="14">
        <f t="shared" si="227"/>
        <v>6.4006736807248403</v>
      </c>
      <c r="AF31" s="14">
        <f t="shared" si="227"/>
        <v>7.7361416458291021</v>
      </c>
      <c r="AG31" s="14">
        <f t="shared" si="227"/>
        <v>9.7625964768728721</v>
      </c>
      <c r="AH31" s="14">
        <f t="shared" si="227"/>
        <v>8.5005696194308218</v>
      </c>
      <c r="AI31" s="14">
        <f t="shared" si="227"/>
        <v>8.4361162396387552</v>
      </c>
      <c r="AJ31" s="14">
        <f t="shared" si="227"/>
        <v>8.4549310588983957</v>
      </c>
      <c r="AK31" s="14">
        <f t="shared" si="227"/>
        <v>7.9544037833488916</v>
      </c>
      <c r="AL31" s="14">
        <f t="shared" si="227"/>
        <v>8.1461473701388769</v>
      </c>
      <c r="AM31" s="14">
        <f t="shared" si="227"/>
        <v>8.9103819554603039</v>
      </c>
      <c r="AN31" s="14">
        <f t="shared" si="227"/>
        <v>7.5839256507809729</v>
      </c>
      <c r="AO31" s="14">
        <f t="shared" si="227"/>
        <v>7.9328156477357776</v>
      </c>
      <c r="AP31" s="10">
        <f t="shared" si="214"/>
        <v>8.1891020899243099</v>
      </c>
      <c r="AQ31" s="10">
        <f t="shared" si="215"/>
        <v>6.0837321689532544</v>
      </c>
      <c r="AR31" s="10">
        <f t="shared" si="216"/>
        <v>9.7625964768728721</v>
      </c>
      <c r="AS31" s="10">
        <f t="shared" si="217"/>
        <v>1.0531548954809202</v>
      </c>
      <c r="AT31" s="10">
        <f t="shared" si="218"/>
        <v>8.4072226484127039</v>
      </c>
      <c r="AU31" s="10">
        <f t="shared" si="219"/>
        <v>6.4006736807248403</v>
      </c>
      <c r="AV31" s="10">
        <f t="shared" si="220"/>
        <v>9.7625964768728721</v>
      </c>
      <c r="AW31" s="10">
        <f t="shared" si="221"/>
        <v>1.0759143830812941</v>
      </c>
      <c r="AX31" s="14"/>
      <c r="AY31" s="28"/>
      <c r="AZ31" s="14"/>
    </row>
    <row r="32" spans="1:52" x14ac:dyDescent="0.35">
      <c r="A32" s="7">
        <v>6</v>
      </c>
      <c r="B32" s="17">
        <f t="shared" si="199"/>
        <v>9.7085747870370365E-5</v>
      </c>
      <c r="C32" s="17">
        <f t="shared" si="199"/>
        <v>8.9409590995370383E-5</v>
      </c>
      <c r="D32" s="17">
        <f t="shared" ref="D32:R32" si="228">D7/86400</f>
        <v>1.1457965901620383E-4</v>
      </c>
      <c r="E32" s="17">
        <f t="shared" si="228"/>
        <v>1.2156714537037051E-4</v>
      </c>
      <c r="F32" s="17">
        <f t="shared" si="228"/>
        <v>1.0479234903935195E-4</v>
      </c>
      <c r="G32" s="17">
        <f t="shared" si="228"/>
        <v>9.7752897453703782E-5</v>
      </c>
      <c r="H32" s="17">
        <f t="shared" si="228"/>
        <v>1.0506844714120367E-4</v>
      </c>
      <c r="I32" s="17">
        <f t="shared" si="228"/>
        <v>9.1344902164351902E-5</v>
      </c>
      <c r="J32" s="17">
        <f t="shared" si="228"/>
        <v>9.5791341226851928E-5</v>
      </c>
      <c r="K32" s="17">
        <f t="shared" si="228"/>
        <v>8.9691987905092603E-5</v>
      </c>
      <c r="L32" s="17">
        <f t="shared" si="228"/>
        <v>8.9058956921296244E-5</v>
      </c>
      <c r="M32" s="17">
        <f t="shared" si="228"/>
        <v>9.5708406817129638E-5</v>
      </c>
      <c r="N32" s="17">
        <f t="shared" si="228"/>
        <v>8.9359200462963066E-5</v>
      </c>
      <c r="O32" s="17">
        <f t="shared" si="228"/>
        <v>9.8038968668981452E-5</v>
      </c>
      <c r="P32" s="17">
        <f t="shared" si="228"/>
        <v>9.8517828646660098E-5</v>
      </c>
      <c r="Q32" s="17">
        <f t="shared" si="228"/>
        <v>8.9058956921296244E-5</v>
      </c>
      <c r="R32" s="17">
        <f t="shared" si="228"/>
        <v>1.2156714537037051E-4</v>
      </c>
      <c r="S32" s="10">
        <f t="shared" si="201"/>
        <v>10.053880621037424</v>
      </c>
      <c r="T32" s="20"/>
      <c r="U32" s="20"/>
      <c r="V32" s="7">
        <v>6</v>
      </c>
      <c r="W32" s="17">
        <f t="shared" ref="W32:Y32" si="229">W7/86400</f>
        <v>9.9416965860821808E-5</v>
      </c>
      <c r="X32" s="17">
        <f t="shared" si="229"/>
        <v>8.9409590995370383E-5</v>
      </c>
      <c r="Y32" s="17">
        <f t="shared" si="229"/>
        <v>1.2156714537037051E-4</v>
      </c>
      <c r="Z32" s="10">
        <f t="shared" si="203"/>
        <v>10.938833332181169</v>
      </c>
      <c r="AA32" s="27" t="s">
        <v>7</v>
      </c>
      <c r="AB32" s="14">
        <f t="shared" ref="AB32:AO32" si="230">AB6/AB$23*100</f>
        <v>3.0597056164429635</v>
      </c>
      <c r="AC32" s="14">
        <f t="shared" si="230"/>
        <v>3.0491259822615824</v>
      </c>
      <c r="AD32" s="14">
        <f t="shared" si="230"/>
        <v>2.9833449671116221</v>
      </c>
      <c r="AE32" s="14">
        <f t="shared" si="230"/>
        <v>2.7446476253366496</v>
      </c>
      <c r="AF32" s="14">
        <f t="shared" si="230"/>
        <v>3.5686243717772403</v>
      </c>
      <c r="AG32" s="14">
        <f t="shared" si="230"/>
        <v>2.9721241294853193</v>
      </c>
      <c r="AH32" s="14">
        <f t="shared" si="230"/>
        <v>3.021355748663451</v>
      </c>
      <c r="AI32" s="14">
        <f t="shared" si="230"/>
        <v>2.8225559116353409</v>
      </c>
      <c r="AJ32" s="14">
        <f t="shared" si="230"/>
        <v>3.1971832646559903</v>
      </c>
      <c r="AK32" s="14">
        <f t="shared" si="230"/>
        <v>2.7724153843417909</v>
      </c>
      <c r="AL32" s="14">
        <f t="shared" si="230"/>
        <v>3.2274294422415855</v>
      </c>
      <c r="AM32" s="14">
        <f t="shared" si="230"/>
        <v>3.4757944687639082</v>
      </c>
      <c r="AN32" s="14">
        <f t="shared" si="230"/>
        <v>2.9412599480229566</v>
      </c>
      <c r="AO32" s="14">
        <f t="shared" si="230"/>
        <v>3.0846592317180312</v>
      </c>
      <c r="AP32" s="10">
        <f t="shared" si="214"/>
        <v>3.0657304351756021</v>
      </c>
      <c r="AQ32" s="10">
        <f t="shared" si="215"/>
        <v>2.7446476253366496</v>
      </c>
      <c r="AR32" s="10">
        <f t="shared" si="216"/>
        <v>3.5686243717772403</v>
      </c>
      <c r="AS32" s="10">
        <f t="shared" si="217"/>
        <v>0.23961905721064392</v>
      </c>
      <c r="AT32" s="10">
        <f t="shared" si="218"/>
        <v>3.0533304527831602</v>
      </c>
      <c r="AU32" s="10">
        <f t="shared" si="219"/>
        <v>2.7446476253366496</v>
      </c>
      <c r="AV32" s="10">
        <f t="shared" si="220"/>
        <v>3.5686243717772403</v>
      </c>
      <c r="AW32" s="10">
        <f t="shared" si="221"/>
        <v>0.3114696606298461</v>
      </c>
      <c r="AX32" s="14"/>
      <c r="AY32" s="28"/>
      <c r="AZ32" s="14"/>
    </row>
    <row r="33" spans="1:52" x14ac:dyDescent="0.35">
      <c r="A33" s="7">
        <v>7</v>
      </c>
      <c r="B33" s="17">
        <f t="shared" si="199"/>
        <v>1.9937851684027774E-4</v>
      </c>
      <c r="C33" s="17">
        <f t="shared" si="199"/>
        <v>1.9500713865740741E-4</v>
      </c>
      <c r="D33" s="17">
        <f t="shared" ref="D33:R33" si="231">D8/86400</f>
        <v>1.9222306207175935E-4</v>
      </c>
      <c r="E33" s="17">
        <f t="shared" si="231"/>
        <v>1.8559172126157377E-4</v>
      </c>
      <c r="F33" s="17">
        <f t="shared" si="231"/>
        <v>1.9111394557870377E-4</v>
      </c>
      <c r="G33" s="17">
        <f t="shared" si="231"/>
        <v>1.7378537835648143E-4</v>
      </c>
      <c r="H33" s="17">
        <f t="shared" si="231"/>
        <v>2.1008860333333339E-4</v>
      </c>
      <c r="I33" s="17">
        <f t="shared" si="231"/>
        <v>2.2210149491898141E-4</v>
      </c>
      <c r="J33" s="17">
        <f t="shared" si="231"/>
        <v>2.3349395313657396E-4</v>
      </c>
      <c r="K33" s="17">
        <f t="shared" si="231"/>
        <v>2.0449630469907389E-4</v>
      </c>
      <c r="L33" s="17">
        <f t="shared" si="231"/>
        <v>2.3320735701388902E-4</v>
      </c>
      <c r="M33" s="17">
        <f t="shared" si="231"/>
        <v>1.7079029142361108E-4</v>
      </c>
      <c r="N33" s="17">
        <f t="shared" si="231"/>
        <v>2.0588703074074071E-4</v>
      </c>
      <c r="O33" s="17">
        <f t="shared" si="231"/>
        <v>1.8479885781249998E-4</v>
      </c>
      <c r="P33" s="17">
        <f t="shared" si="231"/>
        <v>2.0014026113177909E-4</v>
      </c>
      <c r="Q33" s="17">
        <f t="shared" si="231"/>
        <v>1.7079029142361108E-4</v>
      </c>
      <c r="R33" s="17">
        <f t="shared" si="231"/>
        <v>2.3349395313657396E-4</v>
      </c>
      <c r="S33" s="10">
        <f t="shared" si="201"/>
        <v>9.8119314601998529</v>
      </c>
      <c r="T33" s="20"/>
      <c r="U33" s="20"/>
      <c r="V33" s="7">
        <v>7</v>
      </c>
      <c r="W33" s="17">
        <f t="shared" ref="W33:Y33" si="232">W8/86400</f>
        <v>1.9412185977864575E-4</v>
      </c>
      <c r="X33" s="17">
        <f t="shared" si="232"/>
        <v>1.7079029142361108E-4</v>
      </c>
      <c r="Y33" s="17">
        <f t="shared" si="232"/>
        <v>2.2210149491898141E-4</v>
      </c>
      <c r="Z33" s="10">
        <f t="shared" si="203"/>
        <v>9.1032643203464954</v>
      </c>
      <c r="AA33" s="27" t="s">
        <v>0</v>
      </c>
      <c r="AB33" s="14">
        <f t="shared" ref="AB33:AO33" si="233">AB7/AB$23*100</f>
        <v>3.8555847959135097</v>
      </c>
      <c r="AC33" s="14">
        <f t="shared" si="233"/>
        <v>3.9905717331644817</v>
      </c>
      <c r="AD33" s="14">
        <f t="shared" si="233"/>
        <v>4.868956972578542</v>
      </c>
      <c r="AE33" s="14">
        <f t="shared" si="233"/>
        <v>5.1005989427236864</v>
      </c>
      <c r="AF33" s="14">
        <f t="shared" si="233"/>
        <v>4.6517352385596</v>
      </c>
      <c r="AG33" s="14">
        <f t="shared" si="233"/>
        <v>3.9943098162090953</v>
      </c>
      <c r="AH33" s="14">
        <f t="shared" si="233"/>
        <v>3.644441546217577</v>
      </c>
      <c r="AI33" s="14">
        <f t="shared" si="233"/>
        <v>3.8950261292262436</v>
      </c>
      <c r="AJ33" s="14">
        <f t="shared" si="233"/>
        <v>3.3655493460197334</v>
      </c>
      <c r="AK33" s="14">
        <f t="shared" si="233"/>
        <v>3.7339970309577262</v>
      </c>
      <c r="AL33" s="14">
        <f t="shared" si="233"/>
        <v>3.3825769721953947</v>
      </c>
      <c r="AM33" s="14">
        <f t="shared" si="233"/>
        <v>4.4461262755297444</v>
      </c>
      <c r="AN33" s="14">
        <f t="shared" si="233"/>
        <v>3.4276990937029219</v>
      </c>
      <c r="AO33" s="14">
        <f t="shared" si="233"/>
        <v>3.5562912684522328</v>
      </c>
      <c r="AP33" s="10">
        <f t="shared" si="214"/>
        <v>3.9938189401036057</v>
      </c>
      <c r="AQ33" s="10">
        <f t="shared" si="215"/>
        <v>3.3655493460197334</v>
      </c>
      <c r="AR33" s="10">
        <f t="shared" si="216"/>
        <v>5.1005989427236864</v>
      </c>
      <c r="AS33" s="10">
        <f t="shared" si="217"/>
        <v>0.5634357087694073</v>
      </c>
      <c r="AT33" s="10">
        <f t="shared" si="218"/>
        <v>4.1821008390735201</v>
      </c>
      <c r="AU33" s="10">
        <f t="shared" si="219"/>
        <v>3.644441546217577</v>
      </c>
      <c r="AV33" s="10">
        <f t="shared" si="220"/>
        <v>5.1005989427236864</v>
      </c>
      <c r="AW33" s="10">
        <f t="shared" si="221"/>
        <v>0.50400396263186287</v>
      </c>
      <c r="AX33" s="14"/>
      <c r="AY33" s="28"/>
      <c r="AZ33" s="14"/>
    </row>
    <row r="34" spans="1:52" x14ac:dyDescent="0.35">
      <c r="A34" s="7">
        <v>8</v>
      </c>
      <c r="B34" s="17">
        <f t="shared" si="199"/>
        <v>4.1974888721064805E-4</v>
      </c>
      <c r="C34" s="17">
        <f t="shared" si="199"/>
        <v>4.0132511337962964E-4</v>
      </c>
      <c r="D34" s="17">
        <f t="shared" ref="D34:R34" si="234">D9/86400</f>
        <v>3.8689846307870347E-4</v>
      </c>
      <c r="E34" s="17">
        <f t="shared" si="234"/>
        <v>4.2660226127314824E-4</v>
      </c>
      <c r="F34" s="17">
        <f t="shared" si="234"/>
        <v>4.8049414209490722E-4</v>
      </c>
      <c r="G34" s="17">
        <f t="shared" si="234"/>
        <v>4.6710758377314817E-4</v>
      </c>
      <c r="H34" s="17">
        <f t="shared" si="234"/>
        <v>5.5483906525462983E-4</v>
      </c>
      <c r="I34" s="17">
        <f t="shared" si="234"/>
        <v>4.7480053749999996E-4</v>
      </c>
      <c r="J34" s="17">
        <f t="shared" si="234"/>
        <v>5.4670361972222238E-4</v>
      </c>
      <c r="K34" s="17">
        <f t="shared" si="234"/>
        <v>5.1287582934027775E-4</v>
      </c>
      <c r="L34" s="17">
        <f t="shared" si="234"/>
        <v>4.8786428151620365E-4</v>
      </c>
      <c r="M34" s="17">
        <f t="shared" si="234"/>
        <v>5.0749979003472223E-4</v>
      </c>
      <c r="N34" s="17">
        <f t="shared" si="234"/>
        <v>5.0445142563657422E-4</v>
      </c>
      <c r="O34" s="17">
        <f t="shared" si="234"/>
        <v>5.1734273957175915E-4</v>
      </c>
      <c r="P34" s="17">
        <f t="shared" si="234"/>
        <v>4.7775383852761245E-4</v>
      </c>
      <c r="Q34" s="17">
        <f t="shared" si="234"/>
        <v>3.8689846307870347E-4</v>
      </c>
      <c r="R34" s="17">
        <f t="shared" si="234"/>
        <v>5.5483906525462983E-4</v>
      </c>
      <c r="S34" s="10">
        <f t="shared" si="201"/>
        <v>10.923137296647491</v>
      </c>
      <c r="T34" s="20"/>
      <c r="U34" s="20"/>
      <c r="V34" s="7">
        <v>8</v>
      </c>
      <c r="W34" s="17">
        <f t="shared" ref="W34:Y34" si="235">W9/86400</f>
        <v>4.7819304033130792E-4</v>
      </c>
      <c r="X34" s="17">
        <f t="shared" si="235"/>
        <v>4.0132511337962964E-4</v>
      </c>
      <c r="Y34" s="17">
        <f t="shared" si="235"/>
        <v>5.5483906525462983E-4</v>
      </c>
      <c r="Z34" s="10">
        <f t="shared" si="203"/>
        <v>10.19782456367002</v>
      </c>
      <c r="AA34" s="27" t="s">
        <v>1</v>
      </c>
      <c r="AB34" s="14">
        <f t="shared" ref="AB34:AO34" si="236">AB8/AB$23*100</f>
        <v>4.352037961707488</v>
      </c>
      <c r="AC34" s="14">
        <f t="shared" si="236"/>
        <v>4.4102435304942462</v>
      </c>
      <c r="AD34" s="14">
        <f t="shared" si="236"/>
        <v>4.9576626664831211</v>
      </c>
      <c r="AE34" s="14">
        <f t="shared" si="236"/>
        <v>4.9587753095740617</v>
      </c>
      <c r="AF34" s="14">
        <f t="shared" si="236"/>
        <v>4.7282702574793376</v>
      </c>
      <c r="AG34" s="14">
        <f t="shared" si="236"/>
        <v>4.1633987154133543</v>
      </c>
      <c r="AH34" s="14">
        <f t="shared" si="236"/>
        <v>3.8478382534488582</v>
      </c>
      <c r="AI34" s="14">
        <f t="shared" si="236"/>
        <v>4.1737577350900867</v>
      </c>
      <c r="AJ34" s="14">
        <f t="shared" si="236"/>
        <v>3.8041872942037798</v>
      </c>
      <c r="AK34" s="14">
        <f t="shared" si="236"/>
        <v>3.6649247602435833</v>
      </c>
      <c r="AL34" s="14">
        <f t="shared" si="236"/>
        <v>3.594251122456583</v>
      </c>
      <c r="AM34" s="14">
        <f t="shared" si="236"/>
        <v>4.492728274942948</v>
      </c>
      <c r="AN34" s="14">
        <f t="shared" si="236"/>
        <v>3.4364259086062927</v>
      </c>
      <c r="AO34" s="14">
        <f t="shared" si="236"/>
        <v>3.7989912583631131</v>
      </c>
      <c r="AP34" s="10">
        <f t="shared" si="214"/>
        <v>4.1702495034647757</v>
      </c>
      <c r="AQ34" s="10">
        <f t="shared" si="215"/>
        <v>3.4364259086062927</v>
      </c>
      <c r="AR34" s="10">
        <f t="shared" si="216"/>
        <v>4.9587753095740617</v>
      </c>
      <c r="AS34" s="10">
        <f t="shared" si="217"/>
        <v>0.49994485179363241</v>
      </c>
      <c r="AT34" s="10">
        <f t="shared" si="218"/>
        <v>4.3049921045858088</v>
      </c>
      <c r="AU34" s="10">
        <f t="shared" si="219"/>
        <v>3.6649247602435833</v>
      </c>
      <c r="AV34" s="10">
        <f t="shared" si="220"/>
        <v>4.9587753095740617</v>
      </c>
      <c r="AW34" s="10">
        <f t="shared" si="221"/>
        <v>0.43241293139358122</v>
      </c>
      <c r="AX34" s="14"/>
      <c r="AY34" s="28"/>
      <c r="AZ34" s="14"/>
    </row>
    <row r="35" spans="1:52" x14ac:dyDescent="0.35">
      <c r="A35" s="7">
        <v>9</v>
      </c>
      <c r="B35" s="17">
        <f t="shared" si="199"/>
        <v>6.1707608969907405E-4</v>
      </c>
      <c r="C35" s="17">
        <f t="shared" si="199"/>
        <v>6.3889702486111092E-4</v>
      </c>
      <c r="D35" s="17">
        <f t="shared" ref="D35:R36" si="237">D10/86400</f>
        <v>6.0272213824074067E-4</v>
      </c>
      <c r="E35" s="17">
        <f t="shared" si="237"/>
        <v>6.2149313429398141E-4</v>
      </c>
      <c r="F35" s="17">
        <f t="shared" si="237"/>
        <v>5.6778365667824063E-4</v>
      </c>
      <c r="G35" s="17">
        <f t="shared" si="237"/>
        <v>6.0012545141203684E-4</v>
      </c>
      <c r="H35" s="17">
        <f t="shared" si="237"/>
        <v>7.4766051482638859E-4</v>
      </c>
      <c r="I35" s="17">
        <f t="shared" si="237"/>
        <v>6.9169291172453706E-4</v>
      </c>
      <c r="J35" s="17">
        <f t="shared" si="237"/>
        <v>7.7554379776620353E-4</v>
      </c>
      <c r="K35" s="17">
        <f t="shared" si="237"/>
        <v>6.4633933820601864E-4</v>
      </c>
      <c r="L35" s="17">
        <f t="shared" si="237"/>
        <v>6.2282690854166653E-4</v>
      </c>
      <c r="M35" s="17">
        <f t="shared" si="237"/>
        <v>5.5325438818287038E-4</v>
      </c>
      <c r="N35" s="17">
        <f t="shared" si="237"/>
        <v>6.3004298940972205E-4</v>
      </c>
      <c r="O35" s="17">
        <f t="shared" si="237"/>
        <v>6.2782186949074078E-4</v>
      </c>
      <c r="P35" s="17">
        <f t="shared" si="237"/>
        <v>6.3880572952380963E-4</v>
      </c>
      <c r="Q35" s="17">
        <f t="shared" si="237"/>
        <v>5.5325438818287038E-4</v>
      </c>
      <c r="R35" s="17">
        <f t="shared" si="237"/>
        <v>7.7554379776620353E-4</v>
      </c>
      <c r="S35" s="10">
        <f t="shared" si="201"/>
        <v>9.6875798284702448</v>
      </c>
      <c r="T35" s="20"/>
      <c r="U35" s="20"/>
      <c r="V35" s="7">
        <v>9</v>
      </c>
      <c r="W35" s="17">
        <f t="shared" ref="W35:Y35" si="238">W10/86400</f>
        <v>6.3340580252314806E-4</v>
      </c>
      <c r="X35" s="17">
        <f t="shared" si="238"/>
        <v>5.5325438818287038E-4</v>
      </c>
      <c r="Y35" s="17">
        <f t="shared" si="238"/>
        <v>7.4766051482638859E-4</v>
      </c>
      <c r="Z35" s="10">
        <f t="shared" si="203"/>
        <v>10.096521297743479</v>
      </c>
      <c r="AA35" s="27" t="s">
        <v>8</v>
      </c>
      <c r="AB35" s="14">
        <f t="shared" ref="AB35:AO35" si="239">AB9/AB$23*100</f>
        <v>4.3690037092655256</v>
      </c>
      <c r="AC35" s="14">
        <f t="shared" si="239"/>
        <v>4.3744257831382205</v>
      </c>
      <c r="AD35" s="14">
        <f t="shared" si="239"/>
        <v>5.3617663830180486</v>
      </c>
      <c r="AE35" s="14">
        <f t="shared" si="239"/>
        <v>5.4689392129388539</v>
      </c>
      <c r="AF35" s="14">
        <f t="shared" si="239"/>
        <v>4.8980252828276392</v>
      </c>
      <c r="AG35" s="14">
        <f t="shared" si="239"/>
        <v>5.1557856121259249</v>
      </c>
      <c r="AH35" s="14">
        <f t="shared" si="239"/>
        <v>4.5653414187228076</v>
      </c>
      <c r="AI35" s="14">
        <f t="shared" si="239"/>
        <v>4.1308003935852451</v>
      </c>
      <c r="AJ35" s="14">
        <f t="shared" si="239"/>
        <v>3.9583751788522323</v>
      </c>
      <c r="AK35" s="14">
        <f t="shared" si="239"/>
        <v>4.3208790298915467</v>
      </c>
      <c r="AL35" s="14">
        <f t="shared" si="239"/>
        <v>4.0133899936472615</v>
      </c>
      <c r="AM35" s="14">
        <f t="shared" si="239"/>
        <v>4.3240724217397055</v>
      </c>
      <c r="AN35" s="14">
        <f t="shared" si="239"/>
        <v>4.1342479115918058</v>
      </c>
      <c r="AO35" s="14">
        <f t="shared" si="239"/>
        <v>4.3993375377933495</v>
      </c>
      <c r="AP35" s="10">
        <f t="shared" si="214"/>
        <v>4.5338849906527257</v>
      </c>
      <c r="AQ35" s="10">
        <f t="shared" si="215"/>
        <v>3.9583751788522323</v>
      </c>
      <c r="AR35" s="10">
        <f t="shared" si="216"/>
        <v>5.4689392129388539</v>
      </c>
      <c r="AS35" s="10">
        <f t="shared" si="217"/>
        <v>0.49337803883792802</v>
      </c>
      <c r="AT35" s="10">
        <f t="shared" si="218"/>
        <v>4.6547836443712436</v>
      </c>
      <c r="AU35" s="10">
        <f t="shared" si="219"/>
        <v>4.1308003935852451</v>
      </c>
      <c r="AV35" s="10">
        <f t="shared" si="220"/>
        <v>5.4689392129388539</v>
      </c>
      <c r="AW35" s="10">
        <f t="shared" si="221"/>
        <v>0.47132637308167868</v>
      </c>
      <c r="AX35" s="14"/>
      <c r="AY35" s="28"/>
      <c r="AZ35" s="14"/>
    </row>
    <row r="36" spans="1:52" x14ac:dyDescent="0.35">
      <c r="B36" s="11">
        <f t="shared" si="199"/>
        <v>2.4317964222800928E-3</v>
      </c>
      <c r="C36" s="11">
        <f t="shared" si="199"/>
        <v>2.4326940035300925E-3</v>
      </c>
      <c r="D36" s="11">
        <f t="shared" ref="D36:O36" si="240">D11/86400</f>
        <v>2.7267080288888887E-3</v>
      </c>
      <c r="E36" s="11">
        <f t="shared" si="240"/>
        <v>2.8261484840856484E-3</v>
      </c>
      <c r="F36" s="11">
        <f t="shared" si="240"/>
        <v>2.6740572772337963E-3</v>
      </c>
      <c r="G36" s="11">
        <f t="shared" si="240"/>
        <v>2.5585574661921295E-3</v>
      </c>
      <c r="H36" s="11">
        <f t="shared" si="240"/>
        <v>2.8981009070254628E-3</v>
      </c>
      <c r="I36" s="11">
        <f t="shared" si="240"/>
        <v>2.6185594608217596E-3</v>
      </c>
      <c r="J36" s="11">
        <f t="shared" si="240"/>
        <v>2.843268665486111E-3</v>
      </c>
      <c r="K36" s="11">
        <f t="shared" si="240"/>
        <v>2.7114323507175927E-3</v>
      </c>
      <c r="L36" s="11">
        <f t="shared" si="240"/>
        <v>2.6186276979976849E-3</v>
      </c>
      <c r="M36" s="11">
        <f t="shared" si="240"/>
        <v>2.5044377782060187E-3</v>
      </c>
      <c r="N36" s="11">
        <f t="shared" si="240"/>
        <v>2.5983977387152774E-3</v>
      </c>
      <c r="O36" s="11">
        <f t="shared" si="240"/>
        <v>2.622992777361111E-3</v>
      </c>
      <c r="P36" s="17">
        <f>P11/86400</f>
        <v>2.6475556470386911E-3</v>
      </c>
      <c r="Q36" s="17">
        <f t="shared" si="237"/>
        <v>2.4317964222800928E-3</v>
      </c>
      <c r="R36" s="17">
        <f t="shared" si="237"/>
        <v>2.8981009070254628E-3</v>
      </c>
      <c r="S36" s="10">
        <f t="shared" si="201"/>
        <v>5.441702255755712</v>
      </c>
      <c r="T36" s="20"/>
      <c r="U36" s="20"/>
      <c r="V36" s="7" t="s">
        <v>37</v>
      </c>
      <c r="W36" s="17">
        <f t="shared" ref="W36:Y36" si="241">W11/86400</f>
        <v>2.6529984659765622E-3</v>
      </c>
      <c r="X36" s="17">
        <f t="shared" si="241"/>
        <v>2.4326940035300925E-3</v>
      </c>
      <c r="Y36" s="17">
        <f t="shared" si="241"/>
        <v>2.8981009070254628E-3</v>
      </c>
      <c r="Z36" s="10">
        <f t="shared" si="203"/>
        <v>5.9534054611531761</v>
      </c>
      <c r="AA36" s="27" t="s">
        <v>9</v>
      </c>
      <c r="AB36" s="14">
        <f t="shared" ref="AB36:AO36" si="242">AB10/AB$23*100</f>
        <v>2.304190237264069</v>
      </c>
      <c r="AC36" s="14">
        <f t="shared" si="242"/>
        <v>2.3537869930057518</v>
      </c>
      <c r="AD36" s="14">
        <f t="shared" si="242"/>
        <v>3.235678785349033</v>
      </c>
      <c r="AE36" s="14">
        <f t="shared" si="242"/>
        <v>3.2504654399524644</v>
      </c>
      <c r="AF36" s="14">
        <f t="shared" si="242"/>
        <v>2.8868561558229531</v>
      </c>
      <c r="AG36" s="14">
        <f t="shared" si="242"/>
        <v>2.427570476411264</v>
      </c>
      <c r="AH36" s="14">
        <f t="shared" si="242"/>
        <v>2.3465061225112813</v>
      </c>
      <c r="AI36" s="14">
        <f t="shared" si="242"/>
        <v>2.0901963848477516</v>
      </c>
      <c r="AJ36" s="14">
        <f t="shared" si="242"/>
        <v>2.1497690134032941</v>
      </c>
      <c r="AK36" s="14">
        <f t="shared" si="242"/>
        <v>2.7308326381556642</v>
      </c>
      <c r="AL36" s="14">
        <f t="shared" si="242"/>
        <v>2.312459910352866</v>
      </c>
      <c r="AM36" s="14">
        <f t="shared" si="242"/>
        <v>2.1842473502923392</v>
      </c>
      <c r="AN36" s="14">
        <f t="shared" si="242"/>
        <v>2.3577854857455915</v>
      </c>
      <c r="AO36" s="14">
        <f t="shared" si="242"/>
        <v>2.3475940923385443</v>
      </c>
      <c r="AP36" s="10">
        <f t="shared" si="214"/>
        <v>2.4984242203894911</v>
      </c>
      <c r="AQ36" s="10">
        <f t="shared" si="215"/>
        <v>2.0901963848477516</v>
      </c>
      <c r="AR36" s="10">
        <f t="shared" si="216"/>
        <v>3.2504654399524644</v>
      </c>
      <c r="AS36" s="10">
        <f t="shared" si="217"/>
        <v>0.3787406957907169</v>
      </c>
      <c r="AT36" s="10">
        <f t="shared" si="218"/>
        <v>2.5338076951249335</v>
      </c>
      <c r="AU36" s="10">
        <f t="shared" si="219"/>
        <v>2.0901963848477516</v>
      </c>
      <c r="AV36" s="10">
        <f t="shared" si="220"/>
        <v>3.2504654399524644</v>
      </c>
      <c r="AW36" s="10">
        <f t="shared" si="221"/>
        <v>0.39184900065844569</v>
      </c>
      <c r="AX36" s="14"/>
      <c r="AY36" s="28"/>
      <c r="AZ36" s="14"/>
    </row>
    <row r="37" spans="1:52" x14ac:dyDescent="0.35">
      <c r="B37" s="1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2"/>
      <c r="Q37" s="12"/>
      <c r="R37" s="12"/>
      <c r="S37" s="13"/>
      <c r="T37" s="13"/>
      <c r="U37" s="13"/>
      <c r="V37" s="13"/>
      <c r="W37" s="13"/>
      <c r="X37" s="13"/>
      <c r="Y37" s="13"/>
      <c r="Z37" s="13"/>
      <c r="AA37" s="27" t="s">
        <v>10</v>
      </c>
      <c r="AB37" s="14">
        <f t="shared" ref="AB37:AO37" si="243">AB11/AB$23*100</f>
        <v>2.3659231094742461</v>
      </c>
      <c r="AC37" s="14">
        <f t="shared" si="243"/>
        <v>2.2633363931254804</v>
      </c>
      <c r="AD37" s="14">
        <f t="shared" si="243"/>
        <v>2.6463095311829936</v>
      </c>
      <c r="AE37" s="14">
        <f t="shared" si="243"/>
        <v>2.9368413073602544</v>
      </c>
      <c r="AF37" s="14">
        <f t="shared" si="243"/>
        <v>2.5164298050606195</v>
      </c>
      <c r="AG37" s="14">
        <f t="shared" si="243"/>
        <v>3.1262367009559968</v>
      </c>
      <c r="AH37" s="14">
        <f t="shared" si="243"/>
        <v>2.5226444109771351</v>
      </c>
      <c r="AI37" s="14">
        <f t="shared" si="243"/>
        <v>2.1417331674370881</v>
      </c>
      <c r="AJ37" s="14">
        <f t="shared" si="243"/>
        <v>2.5154483264518452</v>
      </c>
      <c r="AK37" s="14">
        <f t="shared" si="243"/>
        <v>2.1959387516904094</v>
      </c>
      <c r="AL37" s="14">
        <f t="shared" si="243"/>
        <v>2.3888710710907755</v>
      </c>
      <c r="AM37" s="14">
        <f t="shared" si="243"/>
        <v>3.233363468637803</v>
      </c>
      <c r="AN37" s="14">
        <f t="shared" si="243"/>
        <v>2.3682697846142022</v>
      </c>
      <c r="AO37" s="14">
        <f t="shared" si="243"/>
        <v>2.4614197471200878</v>
      </c>
      <c r="AP37" s="10">
        <f t="shared" si="214"/>
        <v>2.5487689696556388</v>
      </c>
      <c r="AQ37" s="10">
        <f t="shared" si="215"/>
        <v>2.1417331674370881</v>
      </c>
      <c r="AR37" s="10">
        <f t="shared" si="216"/>
        <v>3.233363468637803</v>
      </c>
      <c r="AS37" s="10">
        <f t="shared" si="217"/>
        <v>0.33235064202778208</v>
      </c>
      <c r="AT37" s="10">
        <f t="shared" si="218"/>
        <v>2.617065500655599</v>
      </c>
      <c r="AU37" s="10">
        <f t="shared" si="219"/>
        <v>2.1417331674370881</v>
      </c>
      <c r="AV37" s="10">
        <f t="shared" si="220"/>
        <v>3.233363468637803</v>
      </c>
      <c r="AW37" s="10">
        <f t="shared" si="221"/>
        <v>0.42908387387264341</v>
      </c>
      <c r="AX37" s="14"/>
      <c r="AY37" s="28"/>
      <c r="AZ37" s="14"/>
    </row>
    <row r="38" spans="1:52" x14ac:dyDescent="0.35">
      <c r="A38" s="19" t="s">
        <v>53</v>
      </c>
      <c r="B38" s="11"/>
      <c r="C38" s="11" t="s">
        <v>23</v>
      </c>
      <c r="D38" s="11"/>
      <c r="E38" s="11" t="s">
        <v>25</v>
      </c>
      <c r="F38" s="11" t="s">
        <v>26</v>
      </c>
      <c r="G38" s="11" t="s">
        <v>27</v>
      </c>
      <c r="H38" s="11" t="s">
        <v>28</v>
      </c>
      <c r="I38" s="11" t="s">
        <v>29</v>
      </c>
      <c r="J38" s="11"/>
      <c r="K38" s="11" t="s">
        <v>31</v>
      </c>
      <c r="L38" s="15"/>
      <c r="M38" s="15" t="s">
        <v>33</v>
      </c>
      <c r="N38" s="15"/>
      <c r="O38" s="15"/>
      <c r="S38" s="31"/>
      <c r="T38" s="31"/>
      <c r="U38" s="31"/>
      <c r="V38" s="31"/>
      <c r="W38" s="31"/>
      <c r="X38" s="31"/>
      <c r="Y38" s="31"/>
      <c r="Z38" s="31"/>
      <c r="AA38" s="27" t="s">
        <v>11</v>
      </c>
      <c r="AB38" s="14">
        <f t="shared" ref="AB38:AO38" si="244">AB12/AB$23*100</f>
        <v>3.9361828883286716</v>
      </c>
      <c r="AC38" s="14">
        <f t="shared" si="244"/>
        <v>3.7640568475538947</v>
      </c>
      <c r="AD38" s="14">
        <f t="shared" si="244"/>
        <v>4.704481832433836</v>
      </c>
      <c r="AE38" s="14">
        <f t="shared" si="244"/>
        <v>5.0133057168210975</v>
      </c>
      <c r="AF38" s="14">
        <f t="shared" si="244"/>
        <v>4.0602033607078694</v>
      </c>
      <c r="AG38" s="14">
        <f t="shared" si="244"/>
        <v>4.3512387989364365</v>
      </c>
      <c r="AH38" s="14">
        <f t="shared" si="244"/>
        <v>3.8370435571230224</v>
      </c>
      <c r="AI38" s="14">
        <f t="shared" si="244"/>
        <v>3.7062583814798806</v>
      </c>
      <c r="AJ38" s="14">
        <f t="shared" si="244"/>
        <v>3.6343443173573369</v>
      </c>
      <c r="AK38" s="14">
        <f t="shared" si="244"/>
        <v>3.7990910648906562</v>
      </c>
      <c r="AL38" s="14">
        <f t="shared" si="244"/>
        <v>3.7848781269432781</v>
      </c>
      <c r="AM38" s="14">
        <f t="shared" si="244"/>
        <v>4.5639988395374154</v>
      </c>
      <c r="AN38" s="14">
        <f t="shared" si="244"/>
        <v>3.5922157212894241</v>
      </c>
      <c r="AO38" s="14">
        <f t="shared" si="244"/>
        <v>3.6779614480536806</v>
      </c>
      <c r="AP38" s="10">
        <f t="shared" si="214"/>
        <v>4.030375778675463</v>
      </c>
      <c r="AQ38" s="10">
        <f t="shared" si="215"/>
        <v>3.5922157212894241</v>
      </c>
      <c r="AR38" s="10">
        <f t="shared" si="216"/>
        <v>5.0133057168210975</v>
      </c>
      <c r="AS38" s="10">
        <f t="shared" si="217"/>
        <v>0.44877412579232517</v>
      </c>
      <c r="AT38" s="10">
        <f t="shared" si="218"/>
        <v>4.1368995708812841</v>
      </c>
      <c r="AU38" s="10">
        <f t="shared" si="219"/>
        <v>3.7062583814798806</v>
      </c>
      <c r="AV38" s="10">
        <f t="shared" si="220"/>
        <v>5.0133057168210975</v>
      </c>
      <c r="AW38" s="10">
        <f t="shared" si="221"/>
        <v>0.46764102186548717</v>
      </c>
      <c r="AX38" s="14"/>
      <c r="AY38" s="28"/>
      <c r="AZ38" s="14"/>
    </row>
    <row r="39" spans="1:52" x14ac:dyDescent="0.35">
      <c r="A39" s="7">
        <v>1</v>
      </c>
      <c r="B39" s="14"/>
      <c r="C39" s="10">
        <f>(C2-$W2)/$W2*100</f>
        <v>-17.273882947270156</v>
      </c>
      <c r="D39" s="10"/>
      <c r="E39" s="10">
        <f t="shared" ref="E39:M39" si="245">(E2-$W2)/$W2*100</f>
        <v>32.999294884449654</v>
      </c>
      <c r="F39" s="10">
        <f t="shared" si="245"/>
        <v>13.206616403401039</v>
      </c>
      <c r="G39" s="10">
        <f t="shared" si="245"/>
        <v>-15.495398357593704</v>
      </c>
      <c r="H39" s="10">
        <f t="shared" si="245"/>
        <v>-2.4225617671539563</v>
      </c>
      <c r="I39" s="10">
        <f t="shared" si="245"/>
        <v>-8.9075744732080295</v>
      </c>
      <c r="J39" s="10"/>
      <c r="K39" s="10">
        <f t="shared" si="245"/>
        <v>18.354692294842359</v>
      </c>
      <c r="L39" s="10"/>
      <c r="M39" s="10">
        <f t="shared" si="245"/>
        <v>-20.461186037467204</v>
      </c>
      <c r="N39" s="14"/>
      <c r="O39" s="14"/>
      <c r="P39" s="15"/>
      <c r="Q39" s="15"/>
      <c r="R39" s="15"/>
      <c r="S39" s="31"/>
      <c r="T39" s="31"/>
      <c r="U39" s="31"/>
      <c r="V39" s="31"/>
      <c r="W39" s="31"/>
      <c r="X39" s="31"/>
      <c r="Y39" s="31"/>
      <c r="Z39" s="31"/>
      <c r="AA39" s="27" t="s">
        <v>4</v>
      </c>
      <c r="AB39" s="14">
        <f t="shared" ref="AB39:AO39" si="246">AB13/AB$23*100</f>
        <v>3.9923468502902542</v>
      </c>
      <c r="AC39" s="14">
        <f t="shared" si="246"/>
        <v>3.6753324037313262</v>
      </c>
      <c r="AD39" s="14">
        <f t="shared" si="246"/>
        <v>4.2021242392752294</v>
      </c>
      <c r="AE39" s="14">
        <f t="shared" si="246"/>
        <v>4.3015130328405764</v>
      </c>
      <c r="AF39" s="14">
        <f t="shared" si="246"/>
        <v>3.9188520728978329</v>
      </c>
      <c r="AG39" s="14">
        <f t="shared" si="246"/>
        <v>3.8206254401308501</v>
      </c>
      <c r="AH39" s="14">
        <f t="shared" si="246"/>
        <v>3.6254240453291611</v>
      </c>
      <c r="AI39" s="14">
        <f t="shared" si="246"/>
        <v>3.4883646344882289</v>
      </c>
      <c r="AJ39" s="14">
        <f t="shared" si="246"/>
        <v>3.3690569726893735</v>
      </c>
      <c r="AK39" s="14">
        <f t="shared" si="246"/>
        <v>3.3079190738930011</v>
      </c>
      <c r="AL39" s="14">
        <f t="shared" si="246"/>
        <v>3.4009781913402404</v>
      </c>
      <c r="AM39" s="14">
        <f t="shared" si="246"/>
        <v>3.821552591563588</v>
      </c>
      <c r="AN39" s="14">
        <f t="shared" si="246"/>
        <v>3.4390116313426602</v>
      </c>
      <c r="AO39" s="14">
        <f t="shared" si="246"/>
        <v>3.7376758912624446</v>
      </c>
      <c r="AP39" s="10">
        <f t="shared" si="214"/>
        <v>3.721484076505341</v>
      </c>
      <c r="AQ39" s="10">
        <f t="shared" si="215"/>
        <v>3.3079190738930011</v>
      </c>
      <c r="AR39" s="10">
        <f t="shared" si="216"/>
        <v>4.3015130328405764</v>
      </c>
      <c r="AS39" s="10">
        <f t="shared" si="217"/>
        <v>0.30925866412303682</v>
      </c>
      <c r="AT39" s="10">
        <f t="shared" si="218"/>
        <v>3.7449479118593203</v>
      </c>
      <c r="AU39" s="10">
        <f t="shared" si="219"/>
        <v>3.3079190738930011</v>
      </c>
      <c r="AV39" s="10">
        <f t="shared" si="220"/>
        <v>4.3015130328405764</v>
      </c>
      <c r="AW39" s="10">
        <f t="shared" si="221"/>
        <v>0.29941948916437588</v>
      </c>
      <c r="AX39" s="14"/>
      <c r="AY39" s="28"/>
      <c r="AZ39" s="14"/>
    </row>
    <row r="40" spans="1:52" x14ac:dyDescent="0.35">
      <c r="A40" s="7">
        <v>2</v>
      </c>
      <c r="B40" s="14"/>
      <c r="C40" s="10">
        <f t="shared" ref="C40:M47" si="247">(C3-$W3)/$W3*100</f>
        <v>-0.31723941832776031</v>
      </c>
      <c r="D40" s="10"/>
      <c r="E40" s="10">
        <f t="shared" si="247"/>
        <v>-14.9468545079212</v>
      </c>
      <c r="F40" s="10">
        <f t="shared" si="247"/>
        <v>-0.48624066342796807</v>
      </c>
      <c r="G40" s="10">
        <f t="shared" si="247"/>
        <v>8.0019751254227742</v>
      </c>
      <c r="H40" s="10">
        <f t="shared" si="247"/>
        <v>10.885672664604021</v>
      </c>
      <c r="I40" s="10">
        <f t="shared" si="247"/>
        <v>-3.5103863453688202</v>
      </c>
      <c r="J40" s="10"/>
      <c r="K40" s="10">
        <f t="shared" si="247"/>
        <v>-3.2006886668061862</v>
      </c>
      <c r="L40" s="10"/>
      <c r="M40" s="10">
        <f t="shared" si="247"/>
        <v>3.5737618118251651</v>
      </c>
      <c r="N40" s="14"/>
      <c r="O40" s="14"/>
      <c r="S40" s="31"/>
      <c r="T40" s="31"/>
      <c r="U40" s="31"/>
      <c r="V40" s="31"/>
      <c r="W40" s="31"/>
      <c r="X40" s="31"/>
      <c r="Y40" s="31"/>
      <c r="Z40" s="31"/>
      <c r="AA40" s="27" t="s">
        <v>12</v>
      </c>
      <c r="AB40" s="14">
        <f t="shared" ref="AB40:AO40" si="248">AB14/AB$23*100</f>
        <v>4.9704027572456644</v>
      </c>
      <c r="AC40" s="14">
        <f t="shared" si="248"/>
        <v>5.0196630799375823</v>
      </c>
      <c r="AD40" s="14">
        <f t="shared" si="248"/>
        <v>4.77378315569067</v>
      </c>
      <c r="AE40" s="14">
        <f t="shared" si="248"/>
        <v>4.4353595513610014</v>
      </c>
      <c r="AF40" s="14">
        <f t="shared" si="248"/>
        <v>4.2805826003404501</v>
      </c>
      <c r="AG40" s="14">
        <f t="shared" si="248"/>
        <v>4.1968595258040633</v>
      </c>
      <c r="AH40" s="14">
        <f t="shared" si="248"/>
        <v>5.0104777377447336</v>
      </c>
      <c r="AI40" s="14">
        <f t="shared" si="248"/>
        <v>5.3204561533707349</v>
      </c>
      <c r="AJ40" s="14">
        <f t="shared" si="248"/>
        <v>5.7581476631087742</v>
      </c>
      <c r="AK40" s="14">
        <f t="shared" si="248"/>
        <v>5.0692232701121789</v>
      </c>
      <c r="AL40" s="14">
        <f t="shared" si="248"/>
        <v>6.0594130852546435</v>
      </c>
      <c r="AM40" s="14">
        <f t="shared" si="248"/>
        <v>4.8138283125693082</v>
      </c>
      <c r="AN40" s="14">
        <f t="shared" si="248"/>
        <v>5.7157407608423663</v>
      </c>
      <c r="AO40" s="14">
        <f t="shared" si="248"/>
        <v>4.7809976795136153</v>
      </c>
      <c r="AP40" s="10">
        <f t="shared" si="214"/>
        <v>5.014638238063986</v>
      </c>
      <c r="AQ40" s="10">
        <f t="shared" si="215"/>
        <v>4.1968595258040633</v>
      </c>
      <c r="AR40" s="10">
        <f t="shared" si="216"/>
        <v>6.0594130852546435</v>
      </c>
      <c r="AS40" s="10">
        <f t="shared" si="217"/>
        <v>0.54985985342816435</v>
      </c>
      <c r="AT40" s="10">
        <f t="shared" si="218"/>
        <v>4.7683062789050057</v>
      </c>
      <c r="AU40" s="10">
        <f t="shared" si="219"/>
        <v>4.1968595258040633</v>
      </c>
      <c r="AV40" s="10">
        <f t="shared" si="220"/>
        <v>5.3204561533707349</v>
      </c>
      <c r="AW40" s="10">
        <f t="shared" si="221"/>
        <v>0.41310658146794743</v>
      </c>
      <c r="AX40" s="14"/>
      <c r="AY40" s="28"/>
      <c r="AZ40" s="14"/>
    </row>
    <row r="41" spans="1:52" x14ac:dyDescent="0.35">
      <c r="A41" s="7">
        <v>3</v>
      </c>
      <c r="B41" s="14"/>
      <c r="C41" s="10">
        <f t="shared" si="247"/>
        <v>-9.2265813504055014</v>
      </c>
      <c r="D41" s="10"/>
      <c r="E41" s="10">
        <f t="shared" si="247"/>
        <v>26.274516546465808</v>
      </c>
      <c r="F41" s="10">
        <f t="shared" si="247"/>
        <v>11.409845247024473</v>
      </c>
      <c r="G41" s="10">
        <f t="shared" si="247"/>
        <v>-7.2928707955438279</v>
      </c>
      <c r="H41" s="10">
        <f t="shared" si="247"/>
        <v>-3.5555450023062956</v>
      </c>
      <c r="I41" s="10">
        <f t="shared" si="247"/>
        <v>-6.1530213989670672</v>
      </c>
      <c r="J41" s="10"/>
      <c r="K41" s="10">
        <f t="shared" si="247"/>
        <v>-10.89194118560037</v>
      </c>
      <c r="L41" s="10"/>
      <c r="M41" s="10">
        <f t="shared" si="247"/>
        <v>-0.56440206066715082</v>
      </c>
      <c r="N41" s="14"/>
      <c r="O41" s="14"/>
      <c r="S41" s="31"/>
      <c r="T41" s="31"/>
      <c r="U41" s="31"/>
      <c r="V41" s="31"/>
      <c r="W41" s="31"/>
      <c r="X41" s="31"/>
      <c r="Y41" s="31"/>
      <c r="Z41" s="31"/>
      <c r="AA41" s="27" t="s">
        <v>13</v>
      </c>
      <c r="AB41" s="14">
        <f t="shared" ref="AB41:AO41" si="249">AB15/AB$23*100</f>
        <v>3.2284133530822365</v>
      </c>
      <c r="AC41" s="14">
        <f t="shared" si="249"/>
        <v>2.996435055480672</v>
      </c>
      <c r="AD41" s="14">
        <f t="shared" si="249"/>
        <v>2.2758554574353806</v>
      </c>
      <c r="AE41" s="14">
        <f t="shared" si="249"/>
        <v>2.1315891530917583</v>
      </c>
      <c r="AF41" s="14">
        <f t="shared" si="249"/>
        <v>2.8663826948982298</v>
      </c>
      <c r="AG41" s="14">
        <f t="shared" si="249"/>
        <v>2.5954592183640752</v>
      </c>
      <c r="AH41" s="14">
        <f t="shared" si="249"/>
        <v>2.2387040565828831</v>
      </c>
      <c r="AI41" s="14">
        <f t="shared" si="249"/>
        <v>3.1613636503041174</v>
      </c>
      <c r="AJ41" s="14">
        <f t="shared" si="249"/>
        <v>2.454018706215094</v>
      </c>
      <c r="AK41" s="14">
        <f t="shared" si="249"/>
        <v>2.4727795626324052</v>
      </c>
      <c r="AL41" s="14">
        <f t="shared" si="249"/>
        <v>2.8462957022988289</v>
      </c>
      <c r="AM41" s="14">
        <f t="shared" si="249"/>
        <v>2.0056779618469718</v>
      </c>
      <c r="AN41" s="14">
        <f t="shared" si="249"/>
        <v>2.2078741528058088</v>
      </c>
      <c r="AO41" s="14">
        <f t="shared" si="249"/>
        <v>2.2643460746700605</v>
      </c>
      <c r="AP41" s="10">
        <f t="shared" si="214"/>
        <v>2.5532281999791802</v>
      </c>
      <c r="AQ41" s="10">
        <f t="shared" si="215"/>
        <v>2.0056779618469718</v>
      </c>
      <c r="AR41" s="10">
        <f t="shared" si="216"/>
        <v>3.2284133530822365</v>
      </c>
      <c r="AS41" s="10">
        <f t="shared" si="217"/>
        <v>0.40003484680368145</v>
      </c>
      <c r="AT41" s="10">
        <f t="shared" si="218"/>
        <v>2.5585489191501387</v>
      </c>
      <c r="AU41" s="10">
        <f t="shared" si="219"/>
        <v>2.0056779618469718</v>
      </c>
      <c r="AV41" s="10">
        <f t="shared" si="220"/>
        <v>3.1613636503041174</v>
      </c>
      <c r="AW41" s="10">
        <f t="shared" si="221"/>
        <v>0.42238640536433292</v>
      </c>
      <c r="AX41" s="14"/>
      <c r="AY41" s="28"/>
      <c r="AZ41" s="14"/>
    </row>
    <row r="42" spans="1:52" x14ac:dyDescent="0.35">
      <c r="A42" s="7">
        <v>4</v>
      </c>
      <c r="B42" s="14"/>
      <c r="C42" s="10">
        <f t="shared" si="247"/>
        <v>-14.401057691586349</v>
      </c>
      <c r="D42" s="10"/>
      <c r="E42" s="10">
        <f t="shared" si="247"/>
        <v>28.873316524285425</v>
      </c>
      <c r="F42" s="10">
        <f t="shared" si="247"/>
        <v>8.8689174955691996</v>
      </c>
      <c r="G42" s="10">
        <f t="shared" si="247"/>
        <v>1.4700377018460491</v>
      </c>
      <c r="H42" s="10">
        <f t="shared" si="247"/>
        <v>4.7583982184201101</v>
      </c>
      <c r="I42" s="10">
        <f t="shared" si="247"/>
        <v>-14.807058627394129</v>
      </c>
      <c r="J42" s="10"/>
      <c r="K42" s="10">
        <f t="shared" si="247"/>
        <v>-5.8676620598434445E-3</v>
      </c>
      <c r="L42" s="10"/>
      <c r="M42" s="10">
        <f t="shared" si="247"/>
        <v>-14.756685959080373</v>
      </c>
      <c r="N42" s="14"/>
      <c r="O42" s="14"/>
      <c r="S42" s="31"/>
      <c r="T42" s="31"/>
      <c r="U42" s="31"/>
      <c r="V42" s="31"/>
      <c r="W42" s="31"/>
      <c r="X42" s="31"/>
      <c r="Y42" s="31"/>
      <c r="Z42" s="31"/>
      <c r="AA42" s="27" t="s">
        <v>14</v>
      </c>
      <c r="AB42" s="14">
        <f t="shared" ref="AB42:AO42" si="250">AB16/AB$23*100</f>
        <v>8.2431083669372889</v>
      </c>
      <c r="AC42" s="14">
        <f t="shared" si="250"/>
        <v>7.9042431946179939</v>
      </c>
      <c r="AD42" s="14">
        <f t="shared" si="250"/>
        <v>7.3200677766871518</v>
      </c>
      <c r="AE42" s="14">
        <f t="shared" si="250"/>
        <v>7.6125079677014194</v>
      </c>
      <c r="AF42" s="14">
        <f t="shared" si="250"/>
        <v>9.6100620289719938</v>
      </c>
      <c r="AG42" s="14">
        <f t="shared" si="250"/>
        <v>8.4254770727962072</v>
      </c>
      <c r="AH42" s="14">
        <f t="shared" si="250"/>
        <v>8.1006406183788684</v>
      </c>
      <c r="AI42" s="14">
        <f t="shared" si="250"/>
        <v>8.7492257454809437</v>
      </c>
      <c r="AJ42" s="14">
        <f t="shared" si="250"/>
        <v>8.2552547939527994</v>
      </c>
      <c r="AK42" s="14">
        <f t="shared" si="250"/>
        <v>7.9450534726369231</v>
      </c>
      <c r="AL42" s="14">
        <f t="shared" si="250"/>
        <v>7.8913566389164123</v>
      </c>
      <c r="AM42" s="14">
        <f t="shared" si="250"/>
        <v>8.5877624007939417</v>
      </c>
      <c r="AN42" s="14">
        <f t="shared" si="250"/>
        <v>8.4983120584788221</v>
      </c>
      <c r="AO42" s="14">
        <f t="shared" si="250"/>
        <v>8.3232008222179381</v>
      </c>
      <c r="AP42" s="10">
        <f t="shared" si="214"/>
        <v>8.2475909256120499</v>
      </c>
      <c r="AQ42" s="10">
        <f t="shared" si="215"/>
        <v>7.3200677766871518</v>
      </c>
      <c r="AR42" s="10">
        <f t="shared" si="216"/>
        <v>9.6100620289719938</v>
      </c>
      <c r="AS42" s="10">
        <f t="shared" si="217"/>
        <v>0.55091010539129148</v>
      </c>
      <c r="AT42" s="10">
        <f t="shared" si="218"/>
        <v>8.3668715626722854</v>
      </c>
      <c r="AU42" s="10">
        <f t="shared" si="219"/>
        <v>7.6125079677014194</v>
      </c>
      <c r="AV42" s="10">
        <f t="shared" si="220"/>
        <v>9.6100620289719938</v>
      </c>
      <c r="AW42" s="10">
        <f t="shared" si="221"/>
        <v>0.62972142161878975</v>
      </c>
      <c r="AX42" s="14"/>
      <c r="AY42" s="28"/>
      <c r="AZ42" s="14"/>
    </row>
    <row r="43" spans="1:52" x14ac:dyDescent="0.35">
      <c r="A43" s="7">
        <v>5</v>
      </c>
      <c r="B43" s="14"/>
      <c r="C43" s="10">
        <f t="shared" si="247"/>
        <v>-18.185680537101863</v>
      </c>
      <c r="D43" s="10"/>
      <c r="E43" s="10">
        <f t="shared" si="247"/>
        <v>25.366772927199776</v>
      </c>
      <c r="F43" s="10">
        <f t="shared" si="247"/>
        <v>-1.8734263432325198</v>
      </c>
      <c r="G43" s="10">
        <f t="shared" si="247"/>
        <v>6.7486731144548067</v>
      </c>
      <c r="H43" s="10">
        <f t="shared" si="247"/>
        <v>2.8398943056906627</v>
      </c>
      <c r="I43" s="10">
        <f t="shared" si="247"/>
        <v>-14.556016536886554</v>
      </c>
      <c r="J43" s="10"/>
      <c r="K43" s="10">
        <f t="shared" si="247"/>
        <v>-9.3010140053952899</v>
      </c>
      <c r="L43" s="10"/>
      <c r="M43" s="10">
        <f t="shared" si="247"/>
        <v>8.96079707527098</v>
      </c>
      <c r="N43" s="14"/>
      <c r="O43" s="14"/>
      <c r="S43" s="31"/>
      <c r="T43" s="31"/>
      <c r="U43" s="31"/>
      <c r="V43" s="31"/>
      <c r="W43" s="31"/>
      <c r="X43" s="31"/>
      <c r="Y43" s="31"/>
      <c r="Z43" s="31"/>
      <c r="AA43" s="27" t="s">
        <v>15</v>
      </c>
      <c r="AB43" s="14">
        <f t="shared" ref="AB43:AO43" si="251">AB17/AB$23*100</f>
        <v>3.8762199796453594</v>
      </c>
      <c r="AC43" s="14">
        <f t="shared" si="251"/>
        <v>3.9867202465359401</v>
      </c>
      <c r="AD43" s="14">
        <f t="shared" si="251"/>
        <v>2.8817030259670573</v>
      </c>
      <c r="AE43" s="14">
        <f t="shared" si="251"/>
        <v>3.0722479602193853</v>
      </c>
      <c r="AF43" s="14">
        <f t="shared" si="251"/>
        <v>4.315326633071459</v>
      </c>
      <c r="AG43" s="14">
        <f t="shared" si="251"/>
        <v>4.1388006093884977</v>
      </c>
      <c r="AH43" s="14">
        <f t="shared" si="251"/>
        <v>5.2754730377190224</v>
      </c>
      <c r="AI43" s="14">
        <f t="shared" si="251"/>
        <v>4.0116303544846597</v>
      </c>
      <c r="AJ43" s="14">
        <f t="shared" si="251"/>
        <v>5.3203681605919746</v>
      </c>
      <c r="AK43" s="14">
        <f t="shared" si="251"/>
        <v>4.5683718693339888</v>
      </c>
      <c r="AL43" s="14">
        <f t="shared" si="251"/>
        <v>4.614737010661254</v>
      </c>
      <c r="AM43" s="14">
        <f t="shared" si="251"/>
        <v>4.7963905507962279</v>
      </c>
      <c r="AN43" s="14">
        <f t="shared" si="251"/>
        <v>4.8766736366793317</v>
      </c>
      <c r="AO43" s="14">
        <f t="shared" si="251"/>
        <v>5.0368252410137684</v>
      </c>
      <c r="AP43" s="10">
        <f t="shared" si="214"/>
        <v>4.3408205940077078</v>
      </c>
      <c r="AQ43" s="10">
        <f t="shared" si="215"/>
        <v>2.8817030259670573</v>
      </c>
      <c r="AR43" s="10">
        <f t="shared" si="216"/>
        <v>5.3203681605919746</v>
      </c>
      <c r="AS43" s="10">
        <f t="shared" si="217"/>
        <v>0.74257208772091221</v>
      </c>
      <c r="AT43" s="10">
        <f t="shared" si="218"/>
        <v>4.2706201576936467</v>
      </c>
      <c r="AU43" s="10">
        <f t="shared" si="219"/>
        <v>3.0722479602193853</v>
      </c>
      <c r="AV43" s="10">
        <f t="shared" si="220"/>
        <v>5.2754730377190224</v>
      </c>
      <c r="AW43" s="10">
        <f t="shared" si="221"/>
        <v>0.65224510754341913</v>
      </c>
      <c r="AX43" s="14"/>
      <c r="AY43" s="28"/>
      <c r="AZ43" s="14"/>
    </row>
    <row r="44" spans="1:52" x14ac:dyDescent="0.35">
      <c r="A44" s="7">
        <v>6</v>
      </c>
      <c r="B44" s="14"/>
      <c r="C44" s="10">
        <f t="shared" si="247"/>
        <v>-10.066063451847027</v>
      </c>
      <c r="D44" s="10"/>
      <c r="E44" s="10">
        <f t="shared" si="247"/>
        <v>22.280079982080441</v>
      </c>
      <c r="F44" s="10">
        <f t="shared" si="247"/>
        <v>5.4069072939274676</v>
      </c>
      <c r="G44" s="10">
        <f t="shared" si="247"/>
        <v>-1.6738273922457314</v>
      </c>
      <c r="H44" s="10">
        <f t="shared" si="247"/>
        <v>5.6846245823812573</v>
      </c>
      <c r="I44" s="10">
        <f t="shared" si="247"/>
        <v>-8.1194025854403407</v>
      </c>
      <c r="J44" s="10"/>
      <c r="K44" s="10">
        <f t="shared" si="247"/>
        <v>-9.7820104159521719</v>
      </c>
      <c r="L44" s="10"/>
      <c r="M44" s="10">
        <f t="shared" si="247"/>
        <v>-3.7303080129038948</v>
      </c>
      <c r="N44" s="14"/>
      <c r="O44" s="14"/>
      <c r="S44" s="31"/>
      <c r="T44" s="31"/>
      <c r="U44" s="31"/>
      <c r="V44" s="31"/>
      <c r="W44" s="31"/>
      <c r="X44" s="31"/>
      <c r="Y44" s="31"/>
      <c r="Z44" s="31"/>
      <c r="AA44" s="27" t="s">
        <v>21</v>
      </c>
      <c r="AB44" s="14">
        <f t="shared" ref="AB44:AO44" si="252">AB18/AB$23*100</f>
        <v>5.1415280049159069</v>
      </c>
      <c r="AC44" s="14">
        <f t="shared" si="252"/>
        <v>4.6061838694928268</v>
      </c>
      <c r="AD44" s="14">
        <f t="shared" si="252"/>
        <v>3.987444140038479</v>
      </c>
      <c r="AE44" s="14">
        <f t="shared" si="252"/>
        <v>4.4100723755244102</v>
      </c>
      <c r="AF44" s="14">
        <f t="shared" si="252"/>
        <v>4.0433417083081844</v>
      </c>
      <c r="AG44" s="14">
        <f t="shared" si="252"/>
        <v>5.6923997599029565</v>
      </c>
      <c r="AH44" s="14">
        <f t="shared" si="252"/>
        <v>5.7688051391590518</v>
      </c>
      <c r="AI44" s="14">
        <f t="shared" si="252"/>
        <v>5.3712713007617232</v>
      </c>
      <c r="AJ44" s="14">
        <f t="shared" si="252"/>
        <v>5.6523742572049303</v>
      </c>
      <c r="AK44" s="14">
        <f t="shared" si="252"/>
        <v>6.4018844648381314</v>
      </c>
      <c r="AL44" s="14">
        <f t="shared" si="252"/>
        <v>6.1244387429898461</v>
      </c>
      <c r="AM44" s="14">
        <f t="shared" si="252"/>
        <v>6.8798677580101701</v>
      </c>
      <c r="AN44" s="14">
        <f t="shared" si="252"/>
        <v>6.0389561398585831</v>
      </c>
      <c r="AO44" s="14">
        <f t="shared" si="252"/>
        <v>6.3633503805355982</v>
      </c>
      <c r="AP44" s="10">
        <f t="shared" si="214"/>
        <v>5.4629941458243412</v>
      </c>
      <c r="AQ44" s="10">
        <f t="shared" si="215"/>
        <v>3.987444140038479</v>
      </c>
      <c r="AR44" s="10">
        <f t="shared" si="216"/>
        <v>6.8798677580101701</v>
      </c>
      <c r="AS44" s="10">
        <f t="shared" si="217"/>
        <v>0.91138622396785351</v>
      </c>
      <c r="AT44" s="10">
        <f t="shared" si="218"/>
        <v>5.3967282969996822</v>
      </c>
      <c r="AU44" s="10">
        <f t="shared" si="219"/>
        <v>4.0433417083081844</v>
      </c>
      <c r="AV44" s="10">
        <f t="shared" si="220"/>
        <v>6.8798677580101701</v>
      </c>
      <c r="AW44" s="10">
        <f t="shared" si="221"/>
        <v>0.99042978328664533</v>
      </c>
      <c r="AX44" s="14"/>
      <c r="AY44" s="28"/>
      <c r="AZ44" s="14"/>
    </row>
    <row r="45" spans="1:52" x14ac:dyDescent="0.35">
      <c r="A45" s="7">
        <v>7</v>
      </c>
      <c r="B45" s="14"/>
      <c r="C45" s="10">
        <f t="shared" si="247"/>
        <v>0.45604285873375322</v>
      </c>
      <c r="D45" s="10"/>
      <c r="E45" s="10">
        <f t="shared" si="247"/>
        <v>-4.3942184186772</v>
      </c>
      <c r="F45" s="10">
        <f t="shared" si="247"/>
        <v>-1.5494979305122341</v>
      </c>
      <c r="G45" s="10">
        <f t="shared" si="247"/>
        <v>-10.476141865400278</v>
      </c>
      <c r="H45" s="10">
        <f t="shared" si="247"/>
        <v>8.2251136337217599</v>
      </c>
      <c r="I45" s="10">
        <f t="shared" si="247"/>
        <v>14.413438637070769</v>
      </c>
      <c r="J45" s="10"/>
      <c r="K45" s="10">
        <f t="shared" si="247"/>
        <v>5.3442950383114853</v>
      </c>
      <c r="L45" s="10"/>
      <c r="M45" s="10">
        <f t="shared" si="247"/>
        <v>-12.019031953247971</v>
      </c>
      <c r="N45" s="14"/>
      <c r="O45" s="14"/>
      <c r="S45" s="31"/>
      <c r="T45" s="31"/>
      <c r="U45" s="31"/>
      <c r="V45" s="31"/>
      <c r="W45" s="31"/>
      <c r="X45" s="31"/>
      <c r="Y45" s="31"/>
      <c r="Z45" s="31"/>
      <c r="AA45" s="27" t="s">
        <v>16</v>
      </c>
      <c r="AB45" s="14">
        <f t="shared" ref="AB45:AO45" si="253">AB19/AB$23*100</f>
        <v>4.4467094221310273</v>
      </c>
      <c r="AC45" s="14">
        <f t="shared" si="253"/>
        <v>3.9635465956211173</v>
      </c>
      <c r="AD45" s="14">
        <f t="shared" si="253"/>
        <v>2.982728955419145</v>
      </c>
      <c r="AE45" s="14">
        <f t="shared" si="253"/>
        <v>2.9191597858105394</v>
      </c>
      <c r="AF45" s="14">
        <f t="shared" si="253"/>
        <v>3.3608668345217816</v>
      </c>
      <c r="AG45" s="14">
        <f t="shared" si="253"/>
        <v>4.2828195460601997</v>
      </c>
      <c r="AH45" s="14">
        <f t="shared" si="253"/>
        <v>3.5354440949891575</v>
      </c>
      <c r="AI45" s="14">
        <f t="shared" si="253"/>
        <v>4.2685926309069959</v>
      </c>
      <c r="AJ45" s="14">
        <f t="shared" si="253"/>
        <v>3.4358495694492128</v>
      </c>
      <c r="AK45" s="14">
        <f t="shared" si="253"/>
        <v>4.7642831311293588</v>
      </c>
      <c r="AL45" s="14">
        <f t="shared" si="253"/>
        <v>4.6440025655361135</v>
      </c>
      <c r="AM45" s="14">
        <f t="shared" si="253"/>
        <v>3.7878193251062147</v>
      </c>
      <c r="AN45" s="14">
        <f t="shared" si="253"/>
        <v>4.7124802246575799</v>
      </c>
      <c r="AO45" s="14">
        <f t="shared" si="253"/>
        <v>4.7457773644819605</v>
      </c>
      <c r="AP45" s="10">
        <f t="shared" si="214"/>
        <v>3.9892914318443142</v>
      </c>
      <c r="AQ45" s="10">
        <f t="shared" si="215"/>
        <v>2.9191597858105394</v>
      </c>
      <c r="AR45" s="10">
        <f t="shared" si="216"/>
        <v>4.7642831311293588</v>
      </c>
      <c r="AS45" s="10">
        <f t="shared" si="217"/>
        <v>0.65660708718606997</v>
      </c>
      <c r="AT45" s="10">
        <f t="shared" si="218"/>
        <v>3.8603164930181704</v>
      </c>
      <c r="AU45" s="10">
        <f t="shared" si="219"/>
        <v>2.9191597858105394</v>
      </c>
      <c r="AV45" s="10">
        <f t="shared" si="220"/>
        <v>4.7642831311293588</v>
      </c>
      <c r="AW45" s="10">
        <f t="shared" si="221"/>
        <v>0.58785739217592592</v>
      </c>
      <c r="AX45" s="14"/>
      <c r="AY45" s="28"/>
      <c r="AZ45" s="14"/>
    </row>
    <row r="46" spans="1:52" x14ac:dyDescent="0.35">
      <c r="A46" s="7">
        <v>8</v>
      </c>
      <c r="B46" s="14"/>
      <c r="C46" s="10">
        <f t="shared" si="247"/>
        <v>-16.074664511725565</v>
      </c>
      <c r="D46" s="10"/>
      <c r="E46" s="10">
        <f t="shared" si="247"/>
        <v>-10.7886929977935</v>
      </c>
      <c r="F46" s="10">
        <f t="shared" si="247"/>
        <v>0.48120770683007486</v>
      </c>
      <c r="G46" s="10">
        <f t="shared" si="247"/>
        <v>-2.3181969671660978</v>
      </c>
      <c r="H46" s="10">
        <f t="shared" si="247"/>
        <v>16.028260233611721</v>
      </c>
      <c r="I46" s="10">
        <f t="shared" si="247"/>
        <v>-0.70944211755100306</v>
      </c>
      <c r="J46" s="10"/>
      <c r="K46" s="10">
        <f t="shared" si="247"/>
        <v>7.2528845223135034</v>
      </c>
      <c r="L46" s="10"/>
      <c r="M46" s="10">
        <f t="shared" si="247"/>
        <v>6.1286441314807965</v>
      </c>
      <c r="N46" s="14"/>
      <c r="O46" s="14"/>
      <c r="S46" s="31"/>
      <c r="T46" s="31"/>
      <c r="U46" s="31"/>
      <c r="V46" s="31"/>
      <c r="W46" s="31"/>
      <c r="X46" s="31"/>
      <c r="Y46" s="31"/>
      <c r="Z46" s="31"/>
      <c r="AA46" s="27" t="s">
        <v>17</v>
      </c>
      <c r="AB46" s="14">
        <f t="shared" ref="AB46:AO46" si="254">AB20/AB$23*100</f>
        <v>7.1275565178944316</v>
      </c>
      <c r="AC46" s="14">
        <f t="shared" si="254"/>
        <v>7.6616103227685626</v>
      </c>
      <c r="AD46" s="14">
        <f t="shared" si="254"/>
        <v>5.6152552231258026</v>
      </c>
      <c r="AE46" s="14">
        <f t="shared" si="254"/>
        <v>6.4347180391790477</v>
      </c>
      <c r="AF46" s="14">
        <f t="shared" si="254"/>
        <v>7.3563128139149168</v>
      </c>
      <c r="AG46" s="14">
        <f t="shared" si="254"/>
        <v>7.4215296819191607</v>
      </c>
      <c r="AH46" s="14">
        <f t="shared" si="254"/>
        <v>7.3199812363297712</v>
      </c>
      <c r="AI46" s="14">
        <f t="shared" si="254"/>
        <v>6.8246646898371468</v>
      </c>
      <c r="AJ46" s="14">
        <f t="shared" si="254"/>
        <v>7.5309852664168941</v>
      </c>
      <c r="AK46" s="14">
        <f t="shared" si="254"/>
        <v>7.3842284464065848</v>
      </c>
      <c r="AL46" s="14">
        <f t="shared" si="254"/>
        <v>6.6946760745414569</v>
      </c>
      <c r="AM46" s="14">
        <f t="shared" si="254"/>
        <v>6.6631008678994919</v>
      </c>
      <c r="AN46" s="14">
        <f t="shared" si="254"/>
        <v>6.853297286680327</v>
      </c>
      <c r="AO46" s="14">
        <f t="shared" si="254"/>
        <v>6.226311336160971</v>
      </c>
      <c r="AP46" s="10">
        <f t="shared" si="214"/>
        <v>6.9367305573624707</v>
      </c>
      <c r="AQ46" s="10">
        <f t="shared" si="215"/>
        <v>5.6152552231258026</v>
      </c>
      <c r="AR46" s="10">
        <f t="shared" si="216"/>
        <v>7.6616103227685626</v>
      </c>
      <c r="AS46" s="10">
        <f t="shared" si="217"/>
        <v>0.57707560708118277</v>
      </c>
      <c r="AT46" s="10">
        <f t="shared" si="218"/>
        <v>7.1332682622818355</v>
      </c>
      <c r="AU46" s="10">
        <f t="shared" si="219"/>
        <v>6.4347180391790477</v>
      </c>
      <c r="AV46" s="10">
        <f t="shared" si="220"/>
        <v>7.6616103227685626</v>
      </c>
      <c r="AW46" s="10">
        <f t="shared" si="221"/>
        <v>0.43327615039380118</v>
      </c>
      <c r="AX46" s="14"/>
      <c r="AY46" s="28"/>
      <c r="AZ46" s="14"/>
    </row>
    <row r="47" spans="1:52" x14ac:dyDescent="0.35">
      <c r="A47" s="7">
        <v>9</v>
      </c>
      <c r="B47" s="14"/>
      <c r="C47" s="10">
        <f t="shared" si="247"/>
        <v>0.86693590682131394</v>
      </c>
      <c r="D47" s="10"/>
      <c r="E47" s="10">
        <f t="shared" si="247"/>
        <v>-1.8807324122565658</v>
      </c>
      <c r="F47" s="10">
        <f t="shared" si="247"/>
        <v>-10.360205982247729</v>
      </c>
      <c r="G47" s="10">
        <f t="shared" si="247"/>
        <v>-5.2541910696965779</v>
      </c>
      <c r="H47" s="10">
        <f t="shared" si="247"/>
        <v>18.03815371569241</v>
      </c>
      <c r="I47" s="10">
        <f t="shared" si="247"/>
        <v>9.2021748094514599</v>
      </c>
      <c r="J47" s="10"/>
      <c r="K47" s="10">
        <f t="shared" si="247"/>
        <v>2.0419035681944044</v>
      </c>
      <c r="L47" s="10"/>
      <c r="M47" s="10">
        <f t="shared" si="247"/>
        <v>-12.654038535958714</v>
      </c>
      <c r="N47" s="14"/>
      <c r="O47" s="14"/>
      <c r="S47" s="31"/>
      <c r="T47" s="31"/>
      <c r="U47" s="31"/>
      <c r="V47" s="31"/>
      <c r="W47" s="31"/>
      <c r="X47" s="31"/>
      <c r="Y47" s="31"/>
      <c r="Z47" s="31"/>
      <c r="AA47" s="27" t="s">
        <v>18</v>
      </c>
      <c r="AB47" s="14">
        <f t="shared" ref="AB47:AO47" si="255">AB21/AB$23*100</f>
        <v>3.6638243645114024</v>
      </c>
      <c r="AC47" s="14">
        <f t="shared" si="255"/>
        <v>3.8168556594155101</v>
      </c>
      <c r="AD47" s="14">
        <f t="shared" si="255"/>
        <v>3.1850888195328442</v>
      </c>
      <c r="AE47" s="14">
        <f t="shared" si="255"/>
        <v>3.3862342669422634</v>
      </c>
      <c r="AF47" s="14">
        <f t="shared" si="255"/>
        <v>2.5510364321501444</v>
      </c>
      <c r="AG47" s="14">
        <f t="shared" si="255"/>
        <v>3.1268931979107686</v>
      </c>
      <c r="AH47" s="14">
        <f t="shared" si="255"/>
        <v>3.4541216356104387</v>
      </c>
      <c r="AI47" s="14">
        <f t="shared" si="255"/>
        <v>3.9359588829561871</v>
      </c>
      <c r="AJ47" s="14">
        <f t="shared" si="255"/>
        <v>3.6748112526876646</v>
      </c>
      <c r="AK47" s="14">
        <f t="shared" si="255"/>
        <v>2.6456925466765062</v>
      </c>
      <c r="AL47" s="14">
        <f t="shared" si="255"/>
        <v>3.1295702374871115</v>
      </c>
      <c r="AM47" s="14">
        <f t="shared" si="255"/>
        <v>3.3725302224407812</v>
      </c>
      <c r="AN47" s="14">
        <f t="shared" si="255"/>
        <v>2.9333411711406252</v>
      </c>
      <c r="AO47" s="14">
        <f t="shared" si="255"/>
        <v>2.9367339080555301</v>
      </c>
      <c r="AP47" s="10">
        <f t="shared" si="214"/>
        <v>3.2723351855369835</v>
      </c>
      <c r="AQ47" s="10">
        <f t="shared" si="215"/>
        <v>2.5510364321501444</v>
      </c>
      <c r="AR47" s="10">
        <f t="shared" si="216"/>
        <v>3.9359588829561871</v>
      </c>
      <c r="AS47" s="10">
        <f t="shared" si="217"/>
        <v>0.42042590657792528</v>
      </c>
      <c r="AT47" s="10">
        <f t="shared" si="218"/>
        <v>3.2861653555128245</v>
      </c>
      <c r="AU47" s="10">
        <f t="shared" si="219"/>
        <v>2.5510364321501444</v>
      </c>
      <c r="AV47" s="10">
        <f t="shared" si="220"/>
        <v>3.9359588829561871</v>
      </c>
      <c r="AW47" s="10">
        <f t="shared" si="221"/>
        <v>0.49649246710906186</v>
      </c>
      <c r="AX47" s="14"/>
      <c r="AY47" s="28"/>
      <c r="AZ47" s="14"/>
    </row>
    <row r="48" spans="1:52" x14ac:dyDescent="0.35">
      <c r="A48" s="2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AA48" s="27" t="s">
        <v>19</v>
      </c>
      <c r="AB48" s="14">
        <f t="shared" ref="AB48:AO48" si="256">AB22/AB$23*100</f>
        <v>10.137228288969959</v>
      </c>
      <c r="AC48" s="14">
        <f t="shared" si="256"/>
        <v>10.820929819964723</v>
      </c>
      <c r="AD48" s="14">
        <f t="shared" si="256"/>
        <v>10.321315585335922</v>
      </c>
      <c r="AE48" s="14">
        <f t="shared" si="256"/>
        <v>9.2507046607503742</v>
      </c>
      <c r="AF48" s="14">
        <f t="shared" si="256"/>
        <v>7.9648241206159458</v>
      </c>
      <c r="AG48" s="14">
        <f t="shared" si="256"/>
        <v>8.6243750203420397</v>
      </c>
      <c r="AH48" s="14">
        <f t="shared" si="256"/>
        <v>11.48874435598279</v>
      </c>
      <c r="AI48" s="14">
        <f t="shared" si="256"/>
        <v>11.385800223212089</v>
      </c>
      <c r="AJ48" s="14">
        <f t="shared" si="256"/>
        <v>12.634840554456082</v>
      </c>
      <c r="AK48" s="14">
        <f t="shared" si="256"/>
        <v>9.0433567883790857</v>
      </c>
      <c r="AL48" s="14">
        <f t="shared" si="256"/>
        <v>9.3162283514017208</v>
      </c>
      <c r="AM48" s="14">
        <f t="shared" si="256"/>
        <v>8.2675111966714265</v>
      </c>
      <c r="AN48" s="14">
        <f t="shared" si="256"/>
        <v>9.7482465311793796</v>
      </c>
      <c r="AO48" s="14">
        <f t="shared" si="256"/>
        <v>10.026503287332691</v>
      </c>
      <c r="AP48" s="10">
        <f t="shared" si="214"/>
        <v>9.9307577703281584</v>
      </c>
      <c r="AQ48" s="10">
        <f t="shared" si="215"/>
        <v>7.9648241206159458</v>
      </c>
      <c r="AR48" s="10">
        <f t="shared" si="216"/>
        <v>12.634840554456082</v>
      </c>
      <c r="AS48" s="10">
        <f t="shared" si="217"/>
        <v>1.3258408963362218</v>
      </c>
      <c r="AT48" s="10">
        <f t="shared" si="218"/>
        <v>9.6057807732398075</v>
      </c>
      <c r="AU48" s="10">
        <f t="shared" si="219"/>
        <v>7.9648241206159458</v>
      </c>
      <c r="AV48" s="10">
        <f t="shared" si="220"/>
        <v>11.48874435598279</v>
      </c>
      <c r="AW48" s="10">
        <f t="shared" si="221"/>
        <v>1.4182418458660933</v>
      </c>
      <c r="AX48" s="14"/>
      <c r="AY48" s="28"/>
      <c r="AZ48" s="14"/>
    </row>
    <row r="49" spans="1:52" x14ac:dyDescent="0.35">
      <c r="AA49" s="7" t="s">
        <v>37</v>
      </c>
      <c r="AB49" s="18">
        <f>SUM(AB28:AB48)</f>
        <v>99.999999999999986</v>
      </c>
      <c r="AC49" s="18">
        <f t="shared" ref="AC49:AP49" si="257">SUM(AC28:AC48)</f>
        <v>99.999999999999986</v>
      </c>
      <c r="AD49" s="18">
        <f t="shared" ref="AD49:AO49" si="258">SUM(AD28:AD48)</f>
        <v>100</v>
      </c>
      <c r="AE49" s="18">
        <f t="shared" si="258"/>
        <v>100.00000000000001</v>
      </c>
      <c r="AF49" s="18">
        <f t="shared" si="258"/>
        <v>100</v>
      </c>
      <c r="AG49" s="18">
        <f t="shared" si="258"/>
        <v>100</v>
      </c>
      <c r="AH49" s="18">
        <f t="shared" si="258"/>
        <v>99.999999999999986</v>
      </c>
      <c r="AI49" s="18">
        <f t="shared" si="258"/>
        <v>100</v>
      </c>
      <c r="AJ49" s="18">
        <f t="shared" si="258"/>
        <v>99.999999999999986</v>
      </c>
      <c r="AK49" s="18">
        <f t="shared" si="258"/>
        <v>99.999999999999986</v>
      </c>
      <c r="AL49" s="18">
        <f t="shared" si="258"/>
        <v>100.00000000000001</v>
      </c>
      <c r="AM49" s="18">
        <f t="shared" si="258"/>
        <v>99.999999999999986</v>
      </c>
      <c r="AN49" s="18">
        <f t="shared" si="258"/>
        <v>99.999999999999986</v>
      </c>
      <c r="AO49" s="18">
        <f t="shared" si="258"/>
        <v>100.00000000000001</v>
      </c>
      <c r="AP49" s="18">
        <f t="shared" si="257"/>
        <v>99.999999999999986</v>
      </c>
      <c r="AQ49" s="18"/>
      <c r="AR49" s="18"/>
      <c r="AT49" s="18"/>
      <c r="AU49" s="18"/>
      <c r="AV49" s="18"/>
      <c r="AW49" s="28"/>
      <c r="AX49" s="14"/>
      <c r="AY49" s="28"/>
      <c r="AZ49" s="14"/>
    </row>
    <row r="50" spans="1:52" x14ac:dyDescent="0.35">
      <c r="A50" s="19" t="s">
        <v>52</v>
      </c>
      <c r="B50" s="11" t="s">
        <v>22</v>
      </c>
      <c r="C50" s="11" t="s">
        <v>23</v>
      </c>
      <c r="D50" s="11" t="s">
        <v>24</v>
      </c>
      <c r="E50" s="11" t="s">
        <v>25</v>
      </c>
      <c r="F50" s="11" t="s">
        <v>26</v>
      </c>
      <c r="G50" s="11" t="s">
        <v>27</v>
      </c>
      <c r="H50" s="11" t="s">
        <v>28</v>
      </c>
      <c r="I50" s="11" t="s">
        <v>29</v>
      </c>
      <c r="J50" s="11" t="s">
        <v>30</v>
      </c>
      <c r="K50" s="11" t="s">
        <v>31</v>
      </c>
      <c r="L50" s="15" t="s">
        <v>32</v>
      </c>
      <c r="M50" s="15" t="s">
        <v>33</v>
      </c>
      <c r="N50" s="15" t="s">
        <v>34</v>
      </c>
      <c r="O50" s="15" t="s">
        <v>35</v>
      </c>
      <c r="AW50" s="18"/>
      <c r="AX50" s="18"/>
      <c r="AY50" s="18"/>
      <c r="AZ50" s="14"/>
    </row>
    <row r="51" spans="1:52" x14ac:dyDescent="0.35">
      <c r="A51" s="7">
        <v>1</v>
      </c>
      <c r="B51" s="10">
        <f>(B2-$P2)/$P2*100</f>
        <v>-21.630169221252942</v>
      </c>
      <c r="C51" s="10">
        <f t="shared" ref="C51:O51" si="259">(C2-$P2)/$P2*100</f>
        <v>-19.161619637183342</v>
      </c>
      <c r="D51" s="10">
        <f t="shared" si="259"/>
        <v>34.914934761515561</v>
      </c>
      <c r="E51" s="10">
        <f t="shared" si="259"/>
        <v>29.964368822031812</v>
      </c>
      <c r="F51" s="10">
        <f t="shared" si="259"/>
        <v>10.623341726198282</v>
      </c>
      <c r="G51" s="10">
        <f t="shared" si="259"/>
        <v>-17.423718489979326</v>
      </c>
      <c r="H51" s="10">
        <f t="shared" si="259"/>
        <v>-4.6491924470693613</v>
      </c>
      <c r="I51" s="10">
        <f t="shared" si="259"/>
        <v>-10.986222909354295</v>
      </c>
      <c r="J51" s="10">
        <f t="shared" si="259"/>
        <v>-16.084923249269728</v>
      </c>
      <c r="K51" s="10">
        <f t="shared" si="259"/>
        <v>15.653943087358716</v>
      </c>
      <c r="L51" s="10">
        <f t="shared" si="259"/>
        <v>6.1577323116026523</v>
      </c>
      <c r="M51" s="10">
        <f t="shared" si="259"/>
        <v>-22.276191295039581</v>
      </c>
      <c r="N51" s="10">
        <f t="shared" si="259"/>
        <v>10.858397963784332</v>
      </c>
      <c r="O51" s="10">
        <f t="shared" si="259"/>
        <v>4.0393185766569593</v>
      </c>
      <c r="AA51" s="7" t="s">
        <v>36</v>
      </c>
      <c r="AB51" s="11" t="s">
        <v>22</v>
      </c>
      <c r="AC51" s="11" t="s">
        <v>23</v>
      </c>
      <c r="AD51" s="11" t="s">
        <v>24</v>
      </c>
      <c r="AE51" s="11" t="s">
        <v>25</v>
      </c>
      <c r="AF51" s="11" t="s">
        <v>26</v>
      </c>
      <c r="AG51" s="11" t="s">
        <v>27</v>
      </c>
      <c r="AH51" s="11" t="s">
        <v>28</v>
      </c>
      <c r="AI51" s="11" t="s">
        <v>29</v>
      </c>
      <c r="AJ51" s="11" t="s">
        <v>30</v>
      </c>
      <c r="AK51" s="11" t="s">
        <v>31</v>
      </c>
      <c r="AL51" s="15" t="s">
        <v>32</v>
      </c>
      <c r="AM51" s="15" t="s">
        <v>33</v>
      </c>
      <c r="AN51" s="15" t="s">
        <v>34</v>
      </c>
      <c r="AO51" s="15" t="s">
        <v>35</v>
      </c>
      <c r="AP51" s="7" t="s">
        <v>48</v>
      </c>
      <c r="AQ51" s="7" t="s">
        <v>41</v>
      </c>
      <c r="AR51" s="7" t="s">
        <v>42</v>
      </c>
      <c r="AS51" s="7" t="s">
        <v>43</v>
      </c>
      <c r="AT51" s="7" t="s">
        <v>44</v>
      </c>
      <c r="AU51" s="7" t="s">
        <v>45</v>
      </c>
      <c r="AV51" s="7" t="s">
        <v>46</v>
      </c>
      <c r="AW51" s="7" t="s">
        <v>47</v>
      </c>
    </row>
    <row r="52" spans="1:52" x14ac:dyDescent="0.35">
      <c r="A52" s="7">
        <v>2</v>
      </c>
      <c r="B52" s="10">
        <f t="shared" ref="B52:O59" si="260">(B3-$P3)/$P3*100</f>
        <v>0.71044054571274784</v>
      </c>
      <c r="C52" s="10">
        <f t="shared" si="260"/>
        <v>1.2019806866771965</v>
      </c>
      <c r="D52" s="10">
        <f t="shared" si="260"/>
        <v>-15.25007779686754</v>
      </c>
      <c r="E52" s="10">
        <f t="shared" si="260"/>
        <v>-13.650597784376615</v>
      </c>
      <c r="F52" s="10">
        <f t="shared" si="260"/>
        <v>1.0304037696370374</v>
      </c>
      <c r="G52" s="10">
        <f t="shared" si="260"/>
        <v>9.6479846363286672</v>
      </c>
      <c r="H52" s="10">
        <f t="shared" si="260"/>
        <v>12.575631312278535</v>
      </c>
      <c r="I52" s="10">
        <f t="shared" si="260"/>
        <v>-2.0398315560261544</v>
      </c>
      <c r="J52" s="10">
        <f t="shared" si="260"/>
        <v>12.541013441346117</v>
      </c>
      <c r="K52" s="10">
        <f t="shared" si="260"/>
        <v>-1.7254139144829574</v>
      </c>
      <c r="L52" s="10">
        <f t="shared" si="260"/>
        <v>-0.26272490194541259</v>
      </c>
      <c r="M52" s="10">
        <f t="shared" si="260"/>
        <v>5.1522829159492636</v>
      </c>
      <c r="N52" s="10">
        <f t="shared" si="260"/>
        <v>-8.2807948563026272</v>
      </c>
      <c r="O52" s="10">
        <f t="shared" si="260"/>
        <v>-1.6502964979282952</v>
      </c>
      <c r="P52" s="15"/>
      <c r="Q52" s="15"/>
      <c r="R52" s="15"/>
      <c r="AA52" s="27" t="s">
        <v>5</v>
      </c>
      <c r="AB52" s="17">
        <f>AB2/86400</f>
        <v>3.2974300833333335E-5</v>
      </c>
      <c r="AC52" s="17">
        <f t="shared" ref="AC52:AO52" si="261">AC2/86400</f>
        <v>3.6561476446759261E-5</v>
      </c>
      <c r="AD52" s="17">
        <f t="shared" si="261"/>
        <v>4.8904006053240745E-5</v>
      </c>
      <c r="AE52" s="17">
        <f t="shared" si="261"/>
        <v>4.5177206678240736E-5</v>
      </c>
      <c r="AF52" s="17">
        <f t="shared" si="261"/>
        <v>5.3099017384259262E-5</v>
      </c>
      <c r="AG52" s="17">
        <f t="shared" si="261"/>
        <v>3.7944066516203706E-5</v>
      </c>
      <c r="AH52" s="17">
        <f t="shared" si="261"/>
        <v>4.5260141087962958E-5</v>
      </c>
      <c r="AI52" s="17">
        <f t="shared" si="261"/>
        <v>3.8391282442129627E-5</v>
      </c>
      <c r="AJ52" s="17">
        <f t="shared" si="261"/>
        <v>1.6931216921296295E-5</v>
      </c>
      <c r="AK52" s="17">
        <f t="shared" si="261"/>
        <v>4.4459666585648139E-5</v>
      </c>
      <c r="AL52" s="17">
        <f t="shared" si="261"/>
        <v>3.8703073819444445E-5</v>
      </c>
      <c r="AM52" s="17">
        <f t="shared" si="261"/>
        <v>1.8412750902777779E-5</v>
      </c>
      <c r="AN52" s="17">
        <f t="shared" si="261"/>
        <v>3.3056185428240738E-5</v>
      </c>
      <c r="AO52" s="17">
        <f t="shared" si="261"/>
        <v>3.8540354409722226E-5</v>
      </c>
      <c r="AP52" s="17">
        <f>AP2/86400</f>
        <v>3.7743910393518521E-5</v>
      </c>
      <c r="AQ52" s="17">
        <f t="shared" ref="AQ52:AR52" si="262">AQ2/86400</f>
        <v>1.6931216921296295E-5</v>
      </c>
      <c r="AR52" s="17">
        <f t="shared" si="262"/>
        <v>5.3099017384259262E-5</v>
      </c>
      <c r="AS52" s="10">
        <f>AS2</f>
        <v>27.219864063939646</v>
      </c>
      <c r="AT52" s="17">
        <f>AT2/86400</f>
        <v>3.9913201005497683E-5</v>
      </c>
      <c r="AU52" s="17">
        <f t="shared" ref="AU52:AV52" si="263">AU2/86400</f>
        <v>1.8412750902777779E-5</v>
      </c>
      <c r="AV52" s="17">
        <f t="shared" si="263"/>
        <v>5.3099017384259262E-5</v>
      </c>
      <c r="AW52" s="10">
        <f>AW2</f>
        <v>25.594949119736697</v>
      </c>
    </row>
    <row r="53" spans="1:52" x14ac:dyDescent="0.35">
      <c r="A53" s="7">
        <v>3</v>
      </c>
      <c r="B53" s="10">
        <f t="shared" si="260"/>
        <v>-7.6718128901164935</v>
      </c>
      <c r="C53" s="10">
        <f t="shared" si="260"/>
        <v>-5.463694678096445</v>
      </c>
      <c r="D53" s="10">
        <f t="shared" si="260"/>
        <v>23.945992363726557</v>
      </c>
      <c r="E53" s="10">
        <f t="shared" si="260"/>
        <v>31.509052189539648</v>
      </c>
      <c r="F53" s="10">
        <f t="shared" si="260"/>
        <v>16.028186475995206</v>
      </c>
      <c r="G53" s="10">
        <f t="shared" si="260"/>
        <v>-3.4498248234833691</v>
      </c>
      <c r="H53" s="10">
        <f t="shared" si="260"/>
        <v>0.4424266476306043</v>
      </c>
      <c r="I53" s="10">
        <f t="shared" si="260"/>
        <v>-2.2627245448022868</v>
      </c>
      <c r="J53" s="10">
        <f t="shared" si="260"/>
        <v>-5.7001920509239312</v>
      </c>
      <c r="K53" s="10">
        <f t="shared" si="260"/>
        <v>-7.1980897046686909</v>
      </c>
      <c r="L53" s="10">
        <f t="shared" si="260"/>
        <v>-15.487395582164925</v>
      </c>
      <c r="M53" s="10">
        <f t="shared" si="260"/>
        <v>3.5575632878381955</v>
      </c>
      <c r="N53" s="10">
        <f t="shared" si="260"/>
        <v>-17.494952356154194</v>
      </c>
      <c r="O53" s="10">
        <f t="shared" si="260"/>
        <v>-10.754534334319914</v>
      </c>
      <c r="P53" s="14"/>
      <c r="Q53" s="14"/>
      <c r="R53" s="14"/>
      <c r="AA53" s="27" t="s">
        <v>6</v>
      </c>
      <c r="AB53" s="17">
        <f t="shared" ref="AB53:AO73" si="264">AB3/86400</f>
        <v>2.3583606282407405E-4</v>
      </c>
      <c r="AC53" s="17">
        <f t="shared" si="264"/>
        <v>2.407160703703704E-4</v>
      </c>
      <c r="AD53" s="17">
        <f t="shared" si="264"/>
        <v>4.1385739480324072E-4</v>
      </c>
      <c r="AE53" s="17">
        <f t="shared" si="264"/>
        <v>4.006036365162037E-4</v>
      </c>
      <c r="AF53" s="17">
        <f t="shared" si="264"/>
        <v>3.263416477662037E-4</v>
      </c>
      <c r="AG53" s="17">
        <f t="shared" si="264"/>
        <v>2.4529452212962958E-4</v>
      </c>
      <c r="AH53" s="17">
        <f t="shared" si="264"/>
        <v>2.8179537247685187E-4</v>
      </c>
      <c r="AI53" s="17">
        <f t="shared" si="264"/>
        <v>2.6692806752314814E-4</v>
      </c>
      <c r="AJ53" s="17">
        <f t="shared" si="264"/>
        <v>2.7089947090277777E-4</v>
      </c>
      <c r="AK53" s="17">
        <f t="shared" si="264"/>
        <v>3.5223607960648147E-4</v>
      </c>
      <c r="AL53" s="17">
        <f t="shared" si="264"/>
        <v>3.2542044596064817E-4</v>
      </c>
      <c r="AM53" s="17">
        <f t="shared" si="264"/>
        <v>2.4818174184027778E-4</v>
      </c>
      <c r="AN53" s="17">
        <f t="shared" si="264"/>
        <v>3.4719072814814816E-4</v>
      </c>
      <c r="AO53" s="17">
        <f t="shared" si="264"/>
        <v>3.1831695641203704E-4</v>
      </c>
      <c r="AP53" s="17">
        <f t="shared" ref="AP53:AR73" si="265">AP3/86400</f>
        <v>3.0525844266286381E-4</v>
      </c>
      <c r="AQ53" s="17">
        <f t="shared" si="265"/>
        <v>2.3583606282407405E-4</v>
      </c>
      <c r="AR53" s="17">
        <f t="shared" si="265"/>
        <v>4.1385739480324072E-4</v>
      </c>
      <c r="AS53" s="10">
        <f t="shared" ref="AS53:AS73" si="266">AS3</f>
        <v>19.2545103534951</v>
      </c>
      <c r="AT53" s="17">
        <f t="shared" ref="AT53:AV73" si="267">AT3/86400</f>
        <v>2.9526214227864581E-4</v>
      </c>
      <c r="AU53" s="17">
        <f t="shared" si="267"/>
        <v>2.407160703703704E-4</v>
      </c>
      <c r="AV53" s="17">
        <f t="shared" si="267"/>
        <v>4.006036365162037E-4</v>
      </c>
      <c r="AW53" s="10">
        <f t="shared" ref="AW53:AW73" si="268">AW3</f>
        <v>19.823577047710426</v>
      </c>
    </row>
    <row r="54" spans="1:52" x14ac:dyDescent="0.35">
      <c r="A54" s="7">
        <v>4</v>
      </c>
      <c r="B54" s="10">
        <f t="shared" si="260"/>
        <v>-13.000611956906813</v>
      </c>
      <c r="C54" s="10">
        <f t="shared" si="260"/>
        <v>-12.25094715962061</v>
      </c>
      <c r="D54" s="10">
        <f t="shared" si="260"/>
        <v>25.679165135773403</v>
      </c>
      <c r="E54" s="10">
        <f t="shared" si="260"/>
        <v>32.110411138724189</v>
      </c>
      <c r="F54" s="10">
        <f t="shared" si="260"/>
        <v>11.603533132144939</v>
      </c>
      <c r="G54" s="10">
        <f t="shared" si="260"/>
        <v>4.0188051381961989</v>
      </c>
      <c r="H54" s="10">
        <f t="shared" si="260"/>
        <v>7.3897640886867881</v>
      </c>
      <c r="I54" s="10">
        <f t="shared" si="260"/>
        <v>-12.66714619910265</v>
      </c>
      <c r="J54" s="10">
        <f t="shared" si="260"/>
        <v>-6.8929825156970024</v>
      </c>
      <c r="K54" s="10">
        <f t="shared" si="260"/>
        <v>2.5058273574877119</v>
      </c>
      <c r="L54" s="10">
        <f t="shared" si="260"/>
        <v>-11.192861698836039</v>
      </c>
      <c r="M54" s="10">
        <f t="shared" si="260"/>
        <v>-12.615508248745172</v>
      </c>
      <c r="N54" s="10">
        <f t="shared" si="260"/>
        <v>-9.5639447750821951</v>
      </c>
      <c r="O54" s="10">
        <f t="shared" si="260"/>
        <v>-5.1235034370227028</v>
      </c>
      <c r="P54" s="14"/>
      <c r="Q54" s="14"/>
      <c r="R54" s="14"/>
      <c r="AA54" s="27" t="s">
        <v>2</v>
      </c>
      <c r="AB54" s="17">
        <f t="shared" si="264"/>
        <v>1.6729654826388892E-5</v>
      </c>
      <c r="AC54" s="17">
        <f t="shared" si="264"/>
        <v>9.4406126736110864E-6</v>
      </c>
      <c r="AD54" s="17">
        <f t="shared" si="264"/>
        <v>1.74855127199074E-5</v>
      </c>
      <c r="AE54" s="17">
        <f t="shared" si="264"/>
        <v>1.1253884270833305E-5</v>
      </c>
      <c r="AF54" s="17">
        <f t="shared" si="264"/>
        <v>1.3274754351851839E-5</v>
      </c>
      <c r="AG54" s="17">
        <f t="shared" si="264"/>
        <v>1.6662729895833366E-5</v>
      </c>
      <c r="AH54" s="17">
        <f t="shared" si="264"/>
        <v>1.7715419502314819E-5</v>
      </c>
      <c r="AI54" s="17">
        <f t="shared" si="264"/>
        <v>1.1165700844907435E-5</v>
      </c>
      <c r="AJ54" s="17">
        <f t="shared" si="264"/>
        <v>2.0223397997685176E-5</v>
      </c>
      <c r="AK54" s="17">
        <f t="shared" si="264"/>
        <v>1.6112370879629621E-5</v>
      </c>
      <c r="AL54" s="17">
        <f t="shared" si="264"/>
        <v>1.3699924409722206E-5</v>
      </c>
      <c r="AM54" s="17">
        <f t="shared" si="264"/>
        <v>1.8241370613425908E-5</v>
      </c>
      <c r="AN54" s="17">
        <f t="shared" si="264"/>
        <v>1.3000755856481404E-5</v>
      </c>
      <c r="AO54" s="17">
        <f t="shared" si="264"/>
        <v>1.8209876550925893E-5</v>
      </c>
      <c r="AP54" s="17">
        <f t="shared" si="265"/>
        <v>1.522971181382274E-5</v>
      </c>
      <c r="AQ54" s="17">
        <f t="shared" si="265"/>
        <v>9.4406126736110864E-6</v>
      </c>
      <c r="AR54" s="17">
        <f t="shared" si="265"/>
        <v>2.0223397997685176E-5</v>
      </c>
      <c r="AS54" s="10">
        <f t="shared" si="266"/>
        <v>21.253680806057623</v>
      </c>
      <c r="AT54" s="17">
        <f t="shared" si="267"/>
        <v>1.4233355379050922E-5</v>
      </c>
      <c r="AU54" s="17">
        <f t="shared" si="267"/>
        <v>9.4406126736110864E-6</v>
      </c>
      <c r="AV54" s="17">
        <f t="shared" si="267"/>
        <v>1.8241370613425908E-5</v>
      </c>
      <c r="AW54" s="10">
        <f t="shared" si="268"/>
        <v>23.721450125342795</v>
      </c>
    </row>
    <row r="55" spans="1:52" x14ac:dyDescent="0.35">
      <c r="A55" s="7">
        <v>5</v>
      </c>
      <c r="B55" s="10">
        <f t="shared" si="260"/>
        <v>-12.063128723788074</v>
      </c>
      <c r="C55" s="10">
        <f t="shared" si="260"/>
        <v>-15.865309316581067</v>
      </c>
      <c r="D55" s="10">
        <f t="shared" si="260"/>
        <v>15.008734416073835</v>
      </c>
      <c r="E55" s="10">
        <f t="shared" si="260"/>
        <v>28.922354075091118</v>
      </c>
      <c r="F55" s="10">
        <f t="shared" si="260"/>
        <v>0.90958375788715229</v>
      </c>
      <c r="G55" s="10">
        <f t="shared" si="260"/>
        <v>9.7762182990834035</v>
      </c>
      <c r="H55" s="10">
        <f t="shared" si="260"/>
        <v>5.7565809277255697</v>
      </c>
      <c r="I55" s="10">
        <f t="shared" si="260"/>
        <v>-12.132702849306806</v>
      </c>
      <c r="J55" s="10">
        <f t="shared" si="260"/>
        <v>0.33130534047986532</v>
      </c>
      <c r="K55" s="10">
        <f t="shared" si="260"/>
        <v>-6.7286609232708514</v>
      </c>
      <c r="L55" s="10">
        <f t="shared" si="260"/>
        <v>-7.2357086957932841</v>
      </c>
      <c r="M55" s="10">
        <f t="shared" si="260"/>
        <v>12.051081262174478</v>
      </c>
      <c r="N55" s="10">
        <f t="shared" si="260"/>
        <v>-11.132010120688662</v>
      </c>
      <c r="O55" s="10">
        <f t="shared" si="260"/>
        <v>-7.5983374490866744</v>
      </c>
      <c r="P55" s="14"/>
      <c r="Q55" s="14"/>
      <c r="R55" s="14"/>
      <c r="AA55" s="27" t="s">
        <v>3</v>
      </c>
      <c r="AB55" s="17">
        <f t="shared" si="264"/>
        <v>2.2343579406249996E-4</v>
      </c>
      <c r="AC55" s="17">
        <f t="shared" si="264"/>
        <v>2.3249007936342598E-4</v>
      </c>
      <c r="AD55" s="17">
        <f t="shared" si="264"/>
        <v>1.6588561350694452E-4</v>
      </c>
      <c r="AE55" s="17">
        <f t="shared" si="264"/>
        <v>1.8089254219907409E-4</v>
      </c>
      <c r="AF55" s="17">
        <f t="shared" si="264"/>
        <v>2.0686885865740746E-4</v>
      </c>
      <c r="AG55" s="17">
        <f t="shared" si="264"/>
        <v>2.4978164105324068E-4</v>
      </c>
      <c r="AH55" s="17">
        <f t="shared" si="264"/>
        <v>2.4635508524305558E-4</v>
      </c>
      <c r="AI55" s="17">
        <f t="shared" si="264"/>
        <v>2.2090471991898146E-4</v>
      </c>
      <c r="AJ55" s="17">
        <f t="shared" si="264"/>
        <v>2.4039640548611111E-4</v>
      </c>
      <c r="AK55" s="17">
        <f t="shared" si="264"/>
        <v>2.1567827748842595E-4</v>
      </c>
      <c r="AL55" s="17">
        <f t="shared" si="264"/>
        <v>2.1331727135416665E-4</v>
      </c>
      <c r="AM55" s="17">
        <f t="shared" si="264"/>
        <v>2.23154971875E-4</v>
      </c>
      <c r="AN55" s="17">
        <f t="shared" si="264"/>
        <v>1.9706055261574075E-4</v>
      </c>
      <c r="AO55" s="17">
        <f t="shared" si="264"/>
        <v>2.0807718148148146E-4</v>
      </c>
      <c r="AP55" s="17">
        <f t="shared" si="265"/>
        <v>2.1602135673611108E-4</v>
      </c>
      <c r="AQ55" s="17">
        <f t="shared" si="265"/>
        <v>1.6588561350694452E-4</v>
      </c>
      <c r="AR55" s="17">
        <f t="shared" si="265"/>
        <v>2.4978164105324068E-4</v>
      </c>
      <c r="AS55" s="10">
        <f t="shared" si="266"/>
        <v>10.981979834386149</v>
      </c>
      <c r="AT55" s="17">
        <f t="shared" si="267"/>
        <v>2.220157719748264E-4</v>
      </c>
      <c r="AU55" s="17">
        <f t="shared" si="267"/>
        <v>1.8089254219907409E-4</v>
      </c>
      <c r="AV55" s="17">
        <f t="shared" si="267"/>
        <v>2.4978164105324068E-4</v>
      </c>
      <c r="AW55" s="10">
        <f t="shared" si="268"/>
        <v>9.9795924085263721</v>
      </c>
    </row>
    <row r="56" spans="1:52" x14ac:dyDescent="0.35">
      <c r="A56" s="7">
        <v>6</v>
      </c>
      <c r="B56" s="10">
        <f t="shared" si="260"/>
        <v>-1.453626004513324</v>
      </c>
      <c r="C56" s="10">
        <f t="shared" si="260"/>
        <v>-9.2452683706184153</v>
      </c>
      <c r="D56" s="10">
        <f t="shared" si="260"/>
        <v>16.303475817712567</v>
      </c>
      <c r="E56" s="10">
        <f t="shared" si="260"/>
        <v>23.396086820364388</v>
      </c>
      <c r="F56" s="10">
        <f t="shared" si="260"/>
        <v>6.3689186808976412</v>
      </c>
      <c r="G56" s="10">
        <f t="shared" si="260"/>
        <v>-0.77643935464694935</v>
      </c>
      <c r="H56" s="10">
        <f t="shared" si="260"/>
        <v>6.649170596357477</v>
      </c>
      <c r="I56" s="10">
        <f t="shared" si="260"/>
        <v>-7.2808410222217903</v>
      </c>
      <c r="J56" s="10">
        <f t="shared" si="260"/>
        <v>-2.7675066099831298</v>
      </c>
      <c r="K56" s="10">
        <f t="shared" si="260"/>
        <v>-8.9586228836019988</v>
      </c>
      <c r="L56" s="10">
        <f t="shared" si="260"/>
        <v>-9.6011776297756697</v>
      </c>
      <c r="M56" s="10">
        <f t="shared" si="260"/>
        <v>-2.8516887431681144</v>
      </c>
      <c r="N56" s="10">
        <f t="shared" si="260"/>
        <v>-9.2964170135590187</v>
      </c>
      <c r="O56" s="10">
        <f t="shared" si="260"/>
        <v>-0.48606428324370315</v>
      </c>
      <c r="P56" s="14"/>
      <c r="Q56" s="14"/>
      <c r="R56" s="14"/>
      <c r="AA56" s="27" t="s">
        <v>7</v>
      </c>
      <c r="AB56" s="17">
        <f t="shared" si="264"/>
        <v>7.4405811712963043E-5</v>
      </c>
      <c r="AC56" s="17">
        <f t="shared" si="264"/>
        <v>7.4175904930555539E-5</v>
      </c>
      <c r="AD56" s="17">
        <f t="shared" si="264"/>
        <v>8.1347106747685187E-5</v>
      </c>
      <c r="AE56" s="17">
        <f t="shared" si="264"/>
        <v>7.7567817256944449E-5</v>
      </c>
      <c r="AF56" s="17">
        <f t="shared" si="264"/>
        <v>9.5427059710648135E-5</v>
      </c>
      <c r="AG56" s="17">
        <f t="shared" si="264"/>
        <v>7.6043503819444474E-5</v>
      </c>
      <c r="AH56" s="17">
        <f t="shared" si="264"/>
        <v>8.7561938356481436E-5</v>
      </c>
      <c r="AI56" s="17">
        <f t="shared" si="264"/>
        <v>7.3910304861111076E-5</v>
      </c>
      <c r="AJ56" s="17">
        <f t="shared" si="264"/>
        <v>9.0904509942129643E-5</v>
      </c>
      <c r="AK56" s="17">
        <f t="shared" si="264"/>
        <v>7.5172167627314798E-5</v>
      </c>
      <c r="AL56" s="17">
        <f t="shared" si="264"/>
        <v>8.4514361307870352E-5</v>
      </c>
      <c r="AM56" s="17">
        <f t="shared" si="264"/>
        <v>8.7049109768518507E-5</v>
      </c>
      <c r="AN56" s="17">
        <f t="shared" si="264"/>
        <v>7.6425631979166659E-5</v>
      </c>
      <c r="AO56" s="17">
        <f t="shared" si="264"/>
        <v>8.091038885416669E-5</v>
      </c>
      <c r="AP56" s="17">
        <f t="shared" si="265"/>
        <v>8.1101115491071427E-5</v>
      </c>
      <c r="AQ56" s="17">
        <f t="shared" si="265"/>
        <v>7.3910304861111076E-5</v>
      </c>
      <c r="AR56" s="17">
        <f t="shared" si="265"/>
        <v>9.5427059710648135E-5</v>
      </c>
      <c r="AS56" s="10">
        <f t="shared" si="266"/>
        <v>8.5821249007308715</v>
      </c>
      <c r="AT56" s="17">
        <f t="shared" si="267"/>
        <v>8.08634757913773E-5</v>
      </c>
      <c r="AU56" s="17">
        <f t="shared" si="267"/>
        <v>7.3910304861111076E-5</v>
      </c>
      <c r="AV56" s="17">
        <f t="shared" si="267"/>
        <v>9.5427059710648135E-5</v>
      </c>
      <c r="AW56" s="10">
        <f t="shared" si="268"/>
        <v>9.9678437200888013</v>
      </c>
    </row>
    <row r="57" spans="1:52" x14ac:dyDescent="0.35">
      <c r="A57" s="7">
        <v>7</v>
      </c>
      <c r="B57" s="10">
        <f t="shared" si="260"/>
        <v>-0.38060522515246537</v>
      </c>
      <c r="C57" s="10">
        <f t="shared" si="260"/>
        <v>-2.5647625546925101</v>
      </c>
      <c r="D57" s="10">
        <f t="shared" si="260"/>
        <v>-3.9558252873502515</v>
      </c>
      <c r="E57" s="10">
        <f t="shared" si="260"/>
        <v>-7.2691720236270063</v>
      </c>
      <c r="F57" s="10">
        <f t="shared" si="260"/>
        <v>-4.5099948915985921</v>
      </c>
      <c r="G57" s="10">
        <f t="shared" si="260"/>
        <v>-13.168206449947984</v>
      </c>
      <c r="H57" s="10">
        <f t="shared" si="260"/>
        <v>4.9706851311660705</v>
      </c>
      <c r="I57" s="10">
        <f t="shared" si="260"/>
        <v>10.972921521643418</v>
      </c>
      <c r="J57" s="10">
        <f t="shared" si="260"/>
        <v>16.66515863234218</v>
      </c>
      <c r="K57" s="10">
        <f t="shared" si="260"/>
        <v>2.1764953951102504</v>
      </c>
      <c r="L57" s="10">
        <f t="shared" si="260"/>
        <v>16.52196099631221</v>
      </c>
      <c r="M57" s="10">
        <f t="shared" si="260"/>
        <v>-14.664700416695764</v>
      </c>
      <c r="N57" s="10">
        <f t="shared" si="260"/>
        <v>2.8713710956826257</v>
      </c>
      <c r="O57" s="10">
        <f t="shared" si="260"/>
        <v>-7.6653259231923467</v>
      </c>
      <c r="P57" s="14"/>
      <c r="Q57" s="14"/>
      <c r="R57" s="14"/>
      <c r="AA57" s="27" t="s">
        <v>0</v>
      </c>
      <c r="AB57" s="17">
        <f t="shared" si="264"/>
        <v>9.3759973124999928E-5</v>
      </c>
      <c r="AC57" s="17">
        <f t="shared" si="264"/>
        <v>9.707839925925922E-5</v>
      </c>
      <c r="AD57" s="17">
        <f t="shared" si="264"/>
        <v>1.3276224069444446E-4</v>
      </c>
      <c r="AE57" s="17">
        <f t="shared" si="264"/>
        <v>1.4415049969907406E-4</v>
      </c>
      <c r="AF57" s="17">
        <f t="shared" si="264"/>
        <v>1.2439006466435188E-4</v>
      </c>
      <c r="AG57" s="17">
        <f t="shared" si="264"/>
        <v>1.0219671202546295E-4</v>
      </c>
      <c r="AH57" s="17">
        <f t="shared" si="264"/>
        <v>1.0561959350694442E-4</v>
      </c>
      <c r="AI57" s="17">
        <f t="shared" si="264"/>
        <v>1.0199357520833337E-4</v>
      </c>
      <c r="AJ57" s="17">
        <f t="shared" si="264"/>
        <v>9.56916099768518E-5</v>
      </c>
      <c r="AK57" s="17">
        <f t="shared" si="264"/>
        <v>1.0124480347222218E-4</v>
      </c>
      <c r="AL57" s="17">
        <f t="shared" si="264"/>
        <v>8.857709750000006E-5</v>
      </c>
      <c r="AM57" s="17">
        <f t="shared" si="264"/>
        <v>1.1135046611111113E-4</v>
      </c>
      <c r="AN57" s="17">
        <f t="shared" si="264"/>
        <v>8.9065255740740788E-5</v>
      </c>
      <c r="AO57" s="17">
        <f t="shared" si="264"/>
        <v>9.3281263113425894E-5</v>
      </c>
      <c r="AP57" s="17">
        <f t="shared" si="265"/>
        <v>1.0579725386408729E-4</v>
      </c>
      <c r="AQ57" s="17">
        <f t="shared" si="265"/>
        <v>8.857709750000006E-5</v>
      </c>
      <c r="AR57" s="17">
        <f t="shared" si="265"/>
        <v>1.4415049969907406E-4</v>
      </c>
      <c r="AS57" s="10">
        <f t="shared" si="266"/>
        <v>15.900758038419854</v>
      </c>
      <c r="AT57" s="17">
        <f t="shared" si="267"/>
        <v>1.1100301424334489E-4</v>
      </c>
      <c r="AU57" s="17">
        <f t="shared" si="267"/>
        <v>9.707839925925922E-5</v>
      </c>
      <c r="AV57" s="17">
        <f t="shared" si="267"/>
        <v>1.4415049969907406E-4</v>
      </c>
      <c r="AW57" s="10">
        <f t="shared" si="268"/>
        <v>14.264073104498557</v>
      </c>
    </row>
    <row r="58" spans="1:52" x14ac:dyDescent="0.35">
      <c r="A58" s="7">
        <v>8</v>
      </c>
      <c r="B58" s="10">
        <f t="shared" si="260"/>
        <v>-12.141179544622741</v>
      </c>
      <c r="C58" s="10">
        <f t="shared" si="260"/>
        <v>-15.997511476522758</v>
      </c>
      <c r="D58" s="10">
        <f t="shared" si="260"/>
        <v>-19.017194237290855</v>
      </c>
      <c r="E58" s="10">
        <f t="shared" si="260"/>
        <v>-10.706680539105252</v>
      </c>
      <c r="F58" s="10">
        <f t="shared" si="260"/>
        <v>0.57358064892583471</v>
      </c>
      <c r="G58" s="10">
        <f t="shared" si="260"/>
        <v>-2.2283975336074575</v>
      </c>
      <c r="H58" s="10">
        <f t="shared" si="260"/>
        <v>16.13492566895663</v>
      </c>
      <c r="I58" s="10">
        <f t="shared" si="260"/>
        <v>-0.61816374656753303</v>
      </c>
      <c r="J58" s="10">
        <f t="shared" si="260"/>
        <v>14.432072677240226</v>
      </c>
      <c r="K58" s="10">
        <f t="shared" si="260"/>
        <v>7.3514827051746101</v>
      </c>
      <c r="L58" s="10">
        <f t="shared" si="260"/>
        <v>2.1162452655012749</v>
      </c>
      <c r="M58" s="10">
        <f t="shared" si="260"/>
        <v>6.2262087937971753</v>
      </c>
      <c r="N58" s="10">
        <f t="shared" si="260"/>
        <v>5.588147065702481</v>
      </c>
      <c r="O58" s="10">
        <f t="shared" si="260"/>
        <v>8.2864642524182575</v>
      </c>
      <c r="P58" s="14"/>
      <c r="Q58" s="14"/>
      <c r="R58" s="14"/>
      <c r="AA58" s="27" t="s">
        <v>1</v>
      </c>
      <c r="AB58" s="17">
        <f t="shared" si="264"/>
        <v>1.0583270344907416E-4</v>
      </c>
      <c r="AC58" s="17">
        <f t="shared" si="264"/>
        <v>1.0728772990740737E-4</v>
      </c>
      <c r="AD58" s="17">
        <f t="shared" si="264"/>
        <v>1.3518098597222223E-4</v>
      </c>
      <c r="AE58" s="17">
        <f t="shared" si="264"/>
        <v>1.4014235324074075E-4</v>
      </c>
      <c r="AF58" s="17">
        <f t="shared" si="264"/>
        <v>1.2643665490740736E-4</v>
      </c>
      <c r="AG58" s="17">
        <f t="shared" si="264"/>
        <v>1.065229486805556E-4</v>
      </c>
      <c r="AH58" s="17">
        <f t="shared" si="264"/>
        <v>1.115142353240741E-4</v>
      </c>
      <c r="AI58" s="17">
        <f t="shared" si="264"/>
        <v>1.0929232804398146E-4</v>
      </c>
      <c r="AJ58" s="17">
        <f t="shared" si="264"/>
        <v>1.081632653125E-4</v>
      </c>
      <c r="AK58" s="17">
        <f t="shared" si="264"/>
        <v>9.9371955578703684E-5</v>
      </c>
      <c r="AL58" s="17">
        <f t="shared" si="264"/>
        <v>9.4120055428240773E-5</v>
      </c>
      <c r="AM58" s="17">
        <f t="shared" si="264"/>
        <v>1.1251758418981476E-4</v>
      </c>
      <c r="AN58" s="17">
        <f t="shared" si="264"/>
        <v>8.9292013101851863E-5</v>
      </c>
      <c r="AO58" s="17">
        <f t="shared" si="264"/>
        <v>9.9647266319444433E-5</v>
      </c>
      <c r="AP58" s="17">
        <f t="shared" si="265"/>
        <v>1.1038014853257277E-4</v>
      </c>
      <c r="AQ58" s="17">
        <f t="shared" si="265"/>
        <v>8.9292013101851863E-5</v>
      </c>
      <c r="AR58" s="17">
        <f t="shared" si="265"/>
        <v>1.4014235324074075E-4</v>
      </c>
      <c r="AS58" s="10">
        <f t="shared" si="266"/>
        <v>13.203486804948053</v>
      </c>
      <c r="AT58" s="17">
        <f t="shared" si="267"/>
        <v>1.1413572373408565E-4</v>
      </c>
      <c r="AU58" s="17">
        <f t="shared" si="267"/>
        <v>9.9371955578703684E-5</v>
      </c>
      <c r="AV58" s="17">
        <f t="shared" si="267"/>
        <v>1.4014235324074075E-4</v>
      </c>
      <c r="AW58" s="10">
        <f t="shared" si="268"/>
        <v>11.39199393658318</v>
      </c>
    </row>
    <row r="59" spans="1:52" x14ac:dyDescent="0.35">
      <c r="A59" s="7">
        <v>9</v>
      </c>
      <c r="B59" s="10">
        <f t="shared" si="260"/>
        <v>-3.4016037772443983</v>
      </c>
      <c r="C59" s="10">
        <f t="shared" si="260"/>
        <v>1.4291565194542714E-2</v>
      </c>
      <c r="D59" s="10">
        <f t="shared" si="260"/>
        <v>-5.6486016977285152</v>
      </c>
      <c r="E59" s="10">
        <f t="shared" si="260"/>
        <v>-2.7101502741269474</v>
      </c>
      <c r="F59" s="10">
        <f t="shared" si="260"/>
        <v>-11.117945497845099</v>
      </c>
      <c r="G59" s="10">
        <f t="shared" si="260"/>
        <v>-6.0550925459930465</v>
      </c>
      <c r="H59" s="10">
        <f t="shared" si="260"/>
        <v>17.04035832360546</v>
      </c>
      <c r="I59" s="10">
        <f t="shared" si="260"/>
        <v>8.2790713602634138</v>
      </c>
      <c r="J59" s="10">
        <f t="shared" si="260"/>
        <v>21.405266409292185</v>
      </c>
      <c r="K59" s="10">
        <f t="shared" si="260"/>
        <v>1.1793270370046465</v>
      </c>
      <c r="L59" s="10">
        <f t="shared" si="260"/>
        <v>-2.5013584324070277</v>
      </c>
      <c r="M59" s="10">
        <f t="shared" si="260"/>
        <v>-13.392387918109701</v>
      </c>
      <c r="N59" s="10">
        <f t="shared" si="260"/>
        <v>-1.3717378710143331</v>
      </c>
      <c r="O59" s="10">
        <f t="shared" si="260"/>
        <v>-1.7194366808914872</v>
      </c>
      <c r="P59" s="14"/>
      <c r="Q59" s="14"/>
      <c r="R59" s="14"/>
      <c r="AA59" s="27" t="s">
        <v>8</v>
      </c>
      <c r="AB59" s="17">
        <f t="shared" si="264"/>
        <v>1.0624527589120358E-4</v>
      </c>
      <c r="AC59" s="17">
        <f t="shared" si="264"/>
        <v>1.0641639371527779E-4</v>
      </c>
      <c r="AD59" s="17">
        <f t="shared" si="264"/>
        <v>1.4619971445601848E-4</v>
      </c>
      <c r="AE59" s="17">
        <f t="shared" si="264"/>
        <v>1.5456034266203699E-4</v>
      </c>
      <c r="AF59" s="17">
        <f t="shared" si="264"/>
        <v>1.3097600151620371E-4</v>
      </c>
      <c r="AG59" s="17">
        <f t="shared" si="264"/>
        <v>1.3191373771990743E-4</v>
      </c>
      <c r="AH59" s="17">
        <f t="shared" si="264"/>
        <v>1.3230820106481484E-4</v>
      </c>
      <c r="AI59" s="17">
        <f t="shared" si="264"/>
        <v>1.0816746451388892E-4</v>
      </c>
      <c r="AJ59" s="17">
        <f t="shared" si="264"/>
        <v>1.1254724112268531E-4</v>
      </c>
      <c r="AK59" s="17">
        <f t="shared" si="264"/>
        <v>1.1715771185185187E-4</v>
      </c>
      <c r="AL59" s="17">
        <f t="shared" si="264"/>
        <v>1.0509574200231472E-4</v>
      </c>
      <c r="AM59" s="17">
        <f t="shared" si="264"/>
        <v>1.0829370328703705E-4</v>
      </c>
      <c r="AN59" s="17">
        <f t="shared" si="264"/>
        <v>1.074242042476851E-4</v>
      </c>
      <c r="AO59" s="17">
        <f t="shared" si="264"/>
        <v>1.1539430586805568E-4</v>
      </c>
      <c r="AP59" s="17">
        <f t="shared" si="265"/>
        <v>1.2019285999421296E-4</v>
      </c>
      <c r="AQ59" s="17">
        <f t="shared" si="265"/>
        <v>1.0509574200231472E-4</v>
      </c>
      <c r="AR59" s="17">
        <f t="shared" si="265"/>
        <v>1.5456034266203699E-4</v>
      </c>
      <c r="AS59" s="10">
        <f t="shared" si="266"/>
        <v>13.475134570670203</v>
      </c>
      <c r="AT59" s="17">
        <f t="shared" si="267"/>
        <v>1.2372419454137733E-4</v>
      </c>
      <c r="AU59" s="17">
        <f t="shared" si="267"/>
        <v>1.0641639371527779E-4</v>
      </c>
      <c r="AV59" s="17">
        <f t="shared" si="267"/>
        <v>1.5456034266203699E-4</v>
      </c>
      <c r="AW59" s="10">
        <f t="shared" si="268"/>
        <v>13.548731790646565</v>
      </c>
    </row>
    <row r="60" spans="1:52" x14ac:dyDescent="0.35">
      <c r="P60" s="14"/>
      <c r="Q60" s="14"/>
      <c r="R60" s="14"/>
      <c r="AA60" s="27" t="s">
        <v>9</v>
      </c>
      <c r="AB60" s="17">
        <f t="shared" si="264"/>
        <v>5.6033215752314801E-5</v>
      </c>
      <c r="AC60" s="17">
        <f t="shared" si="264"/>
        <v>5.7260435034722205E-5</v>
      </c>
      <c r="AD60" s="17">
        <f t="shared" si="264"/>
        <v>8.8227513229166557E-5</v>
      </c>
      <c r="AE60" s="17">
        <f t="shared" si="264"/>
        <v>9.1862979756944461E-5</v>
      </c>
      <c r="AF60" s="17">
        <f t="shared" si="264"/>
        <v>7.7196187118055491E-5</v>
      </c>
      <c r="AG60" s="17">
        <f t="shared" si="264"/>
        <v>6.2110785671296251E-5</v>
      </c>
      <c r="AH60" s="17">
        <f t="shared" si="264"/>
        <v>6.8004115219907476E-5</v>
      </c>
      <c r="AI60" s="17">
        <f t="shared" si="264"/>
        <v>5.4733035185185195E-5</v>
      </c>
      <c r="AJ60" s="17">
        <f t="shared" si="264"/>
        <v>6.1123708738425767E-5</v>
      </c>
      <c r="AK60" s="17">
        <f t="shared" si="264"/>
        <v>7.4044679594907365E-5</v>
      </c>
      <c r="AL60" s="17">
        <f t="shared" si="264"/>
        <v>6.055471571759259E-5</v>
      </c>
      <c r="AM60" s="17">
        <f t="shared" si="264"/>
        <v>5.4703115810185289E-5</v>
      </c>
      <c r="AN60" s="17">
        <f t="shared" si="264"/>
        <v>6.1264644745370471E-5</v>
      </c>
      <c r="AO60" s="17">
        <f t="shared" si="264"/>
        <v>6.1577223483796149E-5</v>
      </c>
      <c r="AP60" s="17">
        <f t="shared" si="265"/>
        <v>6.6335453932705004E-5</v>
      </c>
      <c r="AQ60" s="17">
        <f t="shared" si="265"/>
        <v>5.4703115810185289E-5</v>
      </c>
      <c r="AR60" s="17">
        <f t="shared" si="265"/>
        <v>9.1862979756944461E-5</v>
      </c>
      <c r="AS60" s="10">
        <f t="shared" si="266"/>
        <v>18.20685448938465</v>
      </c>
      <c r="AT60" s="17">
        <f t="shared" si="267"/>
        <v>6.7489416673900465E-5</v>
      </c>
      <c r="AU60" s="17">
        <f t="shared" si="267"/>
        <v>5.4703115810185289E-5</v>
      </c>
      <c r="AV60" s="17">
        <f t="shared" si="267"/>
        <v>9.1862979756944461E-5</v>
      </c>
      <c r="AW60" s="10">
        <f t="shared" si="268"/>
        <v>19.329773306123098</v>
      </c>
    </row>
    <row r="61" spans="1:52" x14ac:dyDescent="0.35">
      <c r="Q61" s="14"/>
      <c r="R61" s="14"/>
      <c r="AA61" s="27" t="s">
        <v>10</v>
      </c>
      <c r="AB61" s="17">
        <f t="shared" si="264"/>
        <v>5.7534433530092639E-5</v>
      </c>
      <c r="AC61" s="17">
        <f t="shared" si="264"/>
        <v>5.5060048715277849E-5</v>
      </c>
      <c r="AD61" s="17">
        <f t="shared" si="264"/>
        <v>7.2157134456018605E-5</v>
      </c>
      <c r="AE61" s="17">
        <f t="shared" si="264"/>
        <v>8.2999496087962955E-5</v>
      </c>
      <c r="AF61" s="17">
        <f t="shared" si="264"/>
        <v>6.7290774328703724E-5</v>
      </c>
      <c r="AG61" s="17">
        <f t="shared" si="264"/>
        <v>7.9986562523148182E-5</v>
      </c>
      <c r="AH61" s="17">
        <f t="shared" si="264"/>
        <v>7.3108780555555499E-5</v>
      </c>
      <c r="AI61" s="17">
        <f t="shared" si="264"/>
        <v>5.6082556481481402E-5</v>
      </c>
      <c r="AJ61" s="17">
        <f t="shared" si="264"/>
        <v>7.1520954062500097E-5</v>
      </c>
      <c r="AK61" s="17">
        <f t="shared" si="264"/>
        <v>5.9541393715277819E-5</v>
      </c>
      <c r="AL61" s="17">
        <f t="shared" si="264"/>
        <v>6.2555639537037016E-5</v>
      </c>
      <c r="AM61" s="17">
        <f t="shared" si="264"/>
        <v>8.0977576215277648E-5</v>
      </c>
      <c r="AN61" s="17">
        <f t="shared" si="264"/>
        <v>6.1537068530092615E-5</v>
      </c>
      <c r="AO61" s="17">
        <f t="shared" si="264"/>
        <v>6.456286218750002E-5</v>
      </c>
      <c r="AP61" s="17">
        <f t="shared" si="265"/>
        <v>6.749394863756615E-5</v>
      </c>
      <c r="AQ61" s="17">
        <f t="shared" si="265"/>
        <v>5.5060048715277849E-5</v>
      </c>
      <c r="AR61" s="17">
        <f t="shared" si="265"/>
        <v>8.2999496087962955E-5</v>
      </c>
      <c r="AS61" s="10">
        <f t="shared" si="266"/>
        <v>14.01699839974307</v>
      </c>
      <c r="AT61" s="17">
        <f t="shared" si="267"/>
        <v>6.9380898577835637E-5</v>
      </c>
      <c r="AU61" s="17">
        <f t="shared" si="267"/>
        <v>5.5060048715277849E-5</v>
      </c>
      <c r="AV61" s="17">
        <f t="shared" si="267"/>
        <v>8.2999496087962955E-5</v>
      </c>
      <c r="AW61" s="10">
        <f t="shared" si="268"/>
        <v>16.608199302753651</v>
      </c>
    </row>
    <row r="62" spans="1:52" x14ac:dyDescent="0.35">
      <c r="A62" s="19" t="s">
        <v>54</v>
      </c>
      <c r="B62" s="11"/>
      <c r="C62" s="11" t="s">
        <v>23</v>
      </c>
      <c r="D62" s="11"/>
      <c r="E62" s="11" t="s">
        <v>25</v>
      </c>
      <c r="F62" s="11" t="s">
        <v>26</v>
      </c>
      <c r="G62" s="11" t="s">
        <v>27</v>
      </c>
      <c r="H62" s="11" t="s">
        <v>28</v>
      </c>
      <c r="I62" s="11" t="s">
        <v>29</v>
      </c>
      <c r="J62" s="11"/>
      <c r="K62" s="11" t="s">
        <v>31</v>
      </c>
      <c r="L62" s="15"/>
      <c r="M62" s="15" t="s">
        <v>33</v>
      </c>
      <c r="N62" s="15"/>
      <c r="O62" s="15"/>
      <c r="P62" s="7" t="s">
        <v>20</v>
      </c>
      <c r="AA62" s="27" t="s">
        <v>11</v>
      </c>
      <c r="AB62" s="17">
        <f t="shared" si="264"/>
        <v>9.5719954652777846E-5</v>
      </c>
      <c r="AC62" s="17">
        <f t="shared" si="264"/>
        <v>9.1567985219907433E-5</v>
      </c>
      <c r="AD62" s="17">
        <f t="shared" si="264"/>
        <v>1.282774838425925E-4</v>
      </c>
      <c r="AE62" s="17">
        <f t="shared" si="264"/>
        <v>1.4168346351851858E-4</v>
      </c>
      <c r="AF62" s="17">
        <f t="shared" si="264"/>
        <v>1.0857216343749995E-4</v>
      </c>
      <c r="AG62" s="17">
        <f t="shared" si="264"/>
        <v>1.1132894516203695E-4</v>
      </c>
      <c r="AH62" s="17">
        <f t="shared" si="264"/>
        <v>1.112013941319444E-4</v>
      </c>
      <c r="AI62" s="17">
        <f t="shared" si="264"/>
        <v>9.7050579490740835E-5</v>
      </c>
      <c r="AJ62" s="17">
        <f t="shared" si="264"/>
        <v>1.0333417317129626E-4</v>
      </c>
      <c r="AK62" s="17">
        <f t="shared" si="264"/>
        <v>1.0300978416666674E-4</v>
      </c>
      <c r="AL62" s="17">
        <f t="shared" si="264"/>
        <v>9.9111866967592654E-5</v>
      </c>
      <c r="AM62" s="17">
        <f t="shared" si="264"/>
        <v>1.1430251113425931E-4</v>
      </c>
      <c r="AN62" s="17">
        <f t="shared" si="264"/>
        <v>9.334005207175912E-5</v>
      </c>
      <c r="AO62" s="17">
        <f t="shared" si="264"/>
        <v>9.647266313657417E-5</v>
      </c>
      <c r="AP62" s="17">
        <f t="shared" si="265"/>
        <v>1.0678378715029764E-4</v>
      </c>
      <c r="AQ62" s="17">
        <f t="shared" si="265"/>
        <v>9.1567985219907433E-5</v>
      </c>
      <c r="AR62" s="17">
        <f t="shared" si="265"/>
        <v>1.4168346351851858E-4</v>
      </c>
      <c r="AS62" s="10">
        <f t="shared" si="266"/>
        <v>13.245209382245926</v>
      </c>
      <c r="AT62" s="17">
        <f t="shared" si="267"/>
        <v>1.0983960328269678E-4</v>
      </c>
      <c r="AU62" s="17">
        <f t="shared" si="267"/>
        <v>9.1567985219907433E-5</v>
      </c>
      <c r="AV62" s="17">
        <f t="shared" si="267"/>
        <v>1.4168346351851858E-4</v>
      </c>
      <c r="AW62" s="10">
        <f t="shared" si="268"/>
        <v>13.693879628909336</v>
      </c>
    </row>
    <row r="63" spans="1:52" x14ac:dyDescent="0.35">
      <c r="A63" s="7">
        <v>1</v>
      </c>
      <c r="B63" s="14"/>
      <c r="C63" s="14">
        <f>C15-$W15</f>
        <v>-1.1835007146937269</v>
      </c>
      <c r="D63" s="14"/>
      <c r="E63" s="14">
        <f>E15-$W15</f>
        <v>3.1919772010113103</v>
      </c>
      <c r="F63" s="14">
        <f t="shared" ref="F63:M63" si="269">F15-$W15</f>
        <v>1.6082354192022716</v>
      </c>
      <c r="G63" s="14">
        <f t="shared" si="269"/>
        <v>-1.5112177341186825</v>
      </c>
      <c r="H63" s="14">
        <f t="shared" si="269"/>
        <v>-1.2962965430975384</v>
      </c>
      <c r="I63" s="14">
        <f t="shared" si="269"/>
        <v>-0.92164191822989849</v>
      </c>
      <c r="J63" s="14"/>
      <c r="K63" s="14">
        <f t="shared" si="269"/>
        <v>2.0490235067193066</v>
      </c>
      <c r="L63" s="14"/>
      <c r="M63" s="14">
        <f t="shared" si="269"/>
        <v>-1.9365792167930351</v>
      </c>
      <c r="N63" s="14"/>
      <c r="O63" s="14"/>
      <c r="P63" s="10">
        <f>T15-$W15</f>
        <v>-5.8726638509138365</v>
      </c>
      <c r="AA63" s="27" t="s">
        <v>4</v>
      </c>
      <c r="AB63" s="17">
        <f t="shared" si="264"/>
        <v>9.7085747870370365E-5</v>
      </c>
      <c r="AC63" s="17">
        <f t="shared" si="264"/>
        <v>8.9409590995370383E-5</v>
      </c>
      <c r="AD63" s="17">
        <f t="shared" si="264"/>
        <v>1.1457965901620383E-4</v>
      </c>
      <c r="AE63" s="17">
        <f t="shared" si="264"/>
        <v>1.2156714537037051E-4</v>
      </c>
      <c r="AF63" s="17">
        <f t="shared" si="264"/>
        <v>1.0479234903935195E-4</v>
      </c>
      <c r="AG63" s="17">
        <f t="shared" si="264"/>
        <v>9.7752897453703782E-5</v>
      </c>
      <c r="AH63" s="17">
        <f t="shared" si="264"/>
        <v>1.0506844714120367E-4</v>
      </c>
      <c r="AI63" s="17">
        <f t="shared" si="264"/>
        <v>9.1344902164351902E-5</v>
      </c>
      <c r="AJ63" s="17">
        <f t="shared" si="264"/>
        <v>9.5791341226851928E-5</v>
      </c>
      <c r="AK63" s="17">
        <f t="shared" si="264"/>
        <v>8.9691987905092603E-5</v>
      </c>
      <c r="AL63" s="17">
        <f t="shared" si="264"/>
        <v>8.9058956921296244E-5</v>
      </c>
      <c r="AM63" s="17">
        <f t="shared" si="264"/>
        <v>9.5708406817129638E-5</v>
      </c>
      <c r="AN63" s="17">
        <f t="shared" si="264"/>
        <v>8.9359200462963066E-5</v>
      </c>
      <c r="AO63" s="17">
        <f t="shared" si="264"/>
        <v>9.8038968668981452E-5</v>
      </c>
      <c r="AP63" s="17">
        <f t="shared" si="265"/>
        <v>9.8517828646660098E-5</v>
      </c>
      <c r="AQ63" s="17">
        <f t="shared" si="265"/>
        <v>8.9058956921296244E-5</v>
      </c>
      <c r="AR63" s="17">
        <f t="shared" si="265"/>
        <v>1.2156714537037051E-4</v>
      </c>
      <c r="AS63" s="10">
        <f t="shared" si="266"/>
        <v>10.053880621037424</v>
      </c>
      <c r="AT63" s="17">
        <f t="shared" si="267"/>
        <v>9.9416965860821808E-5</v>
      </c>
      <c r="AU63" s="17">
        <f t="shared" si="267"/>
        <v>8.9409590995370383E-5</v>
      </c>
      <c r="AV63" s="17">
        <f t="shared" si="267"/>
        <v>1.2156714537037051E-4</v>
      </c>
      <c r="AW63" s="10">
        <f t="shared" si="268"/>
        <v>10.938833332181169</v>
      </c>
    </row>
    <row r="64" spans="1:52" x14ac:dyDescent="0.35">
      <c r="A64" s="7">
        <v>2</v>
      </c>
      <c r="B64" s="14"/>
      <c r="C64" s="14">
        <f t="shared" ref="C64:M71" si="270">C16-$W16</f>
        <v>0.99676255267051417</v>
      </c>
      <c r="D64" s="14"/>
      <c r="E64" s="14">
        <f t="shared" si="270"/>
        <v>-2.4538065577773924</v>
      </c>
      <c r="F64" s="14">
        <f t="shared" si="270"/>
        <v>-0.19614009332611815</v>
      </c>
      <c r="G64" s="14">
        <f t="shared" si="270"/>
        <v>1.3886419074728966</v>
      </c>
      <c r="H64" s="14">
        <f t="shared" si="270"/>
        <v>0.13586864229608686</v>
      </c>
      <c r="I64" s="14">
        <f t="shared" si="270"/>
        <v>-0.312255173214119</v>
      </c>
      <c r="J64" s="14"/>
      <c r="K64" s="14">
        <f t="shared" si="270"/>
        <v>-0.67627604256193941</v>
      </c>
      <c r="L64" s="14"/>
      <c r="M64" s="14">
        <f t="shared" si="270"/>
        <v>1.1172047644400696</v>
      </c>
      <c r="N64" s="14"/>
      <c r="O64" s="14"/>
      <c r="P64" s="10">
        <f t="shared" ref="P64:P70" si="271">T16-$W16</f>
        <v>-7.3789572847625573</v>
      </c>
      <c r="AA64" s="27" t="s">
        <v>12</v>
      </c>
      <c r="AB64" s="17">
        <f t="shared" si="264"/>
        <v>1.2087007642361115E-4</v>
      </c>
      <c r="AC64" s="17">
        <f t="shared" si="264"/>
        <v>1.2211304274305552E-4</v>
      </c>
      <c r="AD64" s="17">
        <f t="shared" si="264"/>
        <v>1.3016712858796288E-4</v>
      </c>
      <c r="AE64" s="17">
        <f t="shared" si="264"/>
        <v>1.2534984672453694E-4</v>
      </c>
      <c r="AF64" s="17">
        <f t="shared" si="264"/>
        <v>1.1446523053240746E-4</v>
      </c>
      <c r="AG64" s="17">
        <f t="shared" si="264"/>
        <v>1.0737906274305548E-4</v>
      </c>
      <c r="AH64" s="17">
        <f t="shared" si="264"/>
        <v>1.4520870076388902E-4</v>
      </c>
      <c r="AI64" s="17">
        <f t="shared" si="264"/>
        <v>1.3931930796296283E-4</v>
      </c>
      <c r="AJ64" s="17">
        <f t="shared" si="264"/>
        <v>1.6371960821759252E-4</v>
      </c>
      <c r="AK64" s="17">
        <f t="shared" si="264"/>
        <v>1.3744855967592586E-4</v>
      </c>
      <c r="AL64" s="17">
        <f t="shared" si="264"/>
        <v>1.5867346938657417E-4</v>
      </c>
      <c r="AM64" s="17">
        <f t="shared" si="264"/>
        <v>1.2055933483796303E-4</v>
      </c>
      <c r="AN64" s="17">
        <f t="shared" si="264"/>
        <v>1.485176786805555E-4</v>
      </c>
      <c r="AO64" s="17">
        <f t="shared" si="264"/>
        <v>1.2540522381944446E-4</v>
      </c>
      <c r="AP64" s="17">
        <f t="shared" si="265"/>
        <v>1.3279973364996691E-4</v>
      </c>
      <c r="AQ64" s="17">
        <f t="shared" si="265"/>
        <v>1.0737906274305548E-4</v>
      </c>
      <c r="AR64" s="17">
        <f t="shared" si="265"/>
        <v>1.6371960821759252E-4</v>
      </c>
      <c r="AS64" s="10">
        <f t="shared" si="266"/>
        <v>12.52475044018008</v>
      </c>
      <c r="AT64" s="17">
        <f t="shared" si="267"/>
        <v>1.2648038574797452E-4</v>
      </c>
      <c r="AU64" s="17">
        <f t="shared" si="267"/>
        <v>1.0737906274305548E-4</v>
      </c>
      <c r="AV64" s="17">
        <f t="shared" si="267"/>
        <v>1.4520870076388902E-4</v>
      </c>
      <c r="AW64" s="10">
        <f t="shared" si="268"/>
        <v>10.354119322637716</v>
      </c>
    </row>
    <row r="65" spans="1:49" x14ac:dyDescent="0.35">
      <c r="A65" s="7">
        <v>3</v>
      </c>
      <c r="B65" s="14"/>
      <c r="C65" s="14">
        <f t="shared" si="270"/>
        <v>-8.6277680000600654E-2</v>
      </c>
      <c r="D65" s="14"/>
      <c r="E65" s="14">
        <f t="shared" si="270"/>
        <v>1.5722813086384182</v>
      </c>
      <c r="F65" s="14">
        <f t="shared" si="270"/>
        <v>0.89291255237960776</v>
      </c>
      <c r="G65" s="14">
        <f t="shared" si="270"/>
        <v>-0.32938441203687852</v>
      </c>
      <c r="H65" s="14">
        <f t="shared" si="270"/>
        <v>-0.99481314399289289</v>
      </c>
      <c r="I65" s="14">
        <f t="shared" si="270"/>
        <v>-0.41830907934299866</v>
      </c>
      <c r="J65" s="14"/>
      <c r="K65" s="14">
        <f t="shared" si="270"/>
        <v>-1.0881711524580204</v>
      </c>
      <c r="L65" s="14"/>
      <c r="M65" s="14">
        <f t="shared" si="270"/>
        <v>0.45176160681336341</v>
      </c>
      <c r="N65" s="14"/>
      <c r="O65" s="14"/>
      <c r="P65" s="10">
        <f t="shared" si="271"/>
        <v>4.3471316552711539</v>
      </c>
      <c r="AA65" s="27" t="s">
        <v>13</v>
      </c>
      <c r="AB65" s="17">
        <f t="shared" si="264"/>
        <v>7.8508440416666611E-5</v>
      </c>
      <c r="AC65" s="17">
        <f t="shared" si="264"/>
        <v>7.2894095914351911E-5</v>
      </c>
      <c r="AD65" s="17">
        <f t="shared" si="264"/>
        <v>6.2055933483796475E-5</v>
      </c>
      <c r="AE65" s="17">
        <f t="shared" si="264"/>
        <v>6.0241874537036838E-5</v>
      </c>
      <c r="AF65" s="17">
        <f t="shared" si="264"/>
        <v>7.6648715046296318E-5</v>
      </c>
      <c r="AG65" s="17">
        <f t="shared" si="264"/>
        <v>6.6406315613425939E-5</v>
      </c>
      <c r="AH65" s="17">
        <f t="shared" si="264"/>
        <v>6.4879902569444354E-5</v>
      </c>
      <c r="AI65" s="17">
        <f t="shared" si="264"/>
        <v>8.2782186956018573E-5</v>
      </c>
      <c r="AJ65" s="17">
        <f t="shared" si="264"/>
        <v>6.9774344918981424E-5</v>
      </c>
      <c r="AK65" s="17">
        <f t="shared" si="264"/>
        <v>6.704774502314803E-5</v>
      </c>
      <c r="AL65" s="17">
        <f t="shared" si="264"/>
        <v>7.4533887627314856E-5</v>
      </c>
      <c r="AM65" s="17">
        <f t="shared" si="264"/>
        <v>5.0230956585648053E-5</v>
      </c>
      <c r="AN65" s="17">
        <f t="shared" si="264"/>
        <v>5.7369352060185237E-5</v>
      </c>
      <c r="AO65" s="17">
        <f t="shared" si="264"/>
        <v>5.9393633993055515E-5</v>
      </c>
      <c r="AP65" s="17">
        <f t="shared" si="265"/>
        <v>6.7340527481812151E-5</v>
      </c>
      <c r="AQ65" s="17">
        <f t="shared" si="265"/>
        <v>5.0230956585648053E-5</v>
      </c>
      <c r="AR65" s="17">
        <f t="shared" si="265"/>
        <v>8.2782186956018573E-5</v>
      </c>
      <c r="AS65" s="10">
        <f t="shared" si="266"/>
        <v>13.528684063518009</v>
      </c>
      <c r="AT65" s="17">
        <f t="shared" si="267"/>
        <v>6.7641474030671254E-5</v>
      </c>
      <c r="AU65" s="17">
        <f t="shared" si="267"/>
        <v>5.0230956585648053E-5</v>
      </c>
      <c r="AV65" s="17">
        <f t="shared" si="267"/>
        <v>8.2782186956018573E-5</v>
      </c>
      <c r="AW65" s="10">
        <f t="shared" si="268"/>
        <v>14.840177189359805</v>
      </c>
    </row>
    <row r="66" spans="1:49" x14ac:dyDescent="0.35">
      <c r="A66" s="7">
        <v>4</v>
      </c>
      <c r="B66" s="14"/>
      <c r="C66" s="14">
        <f t="shared" si="270"/>
        <v>-0.46037856335220351</v>
      </c>
      <c r="D66" s="14"/>
      <c r="E66" s="14">
        <f t="shared" si="270"/>
        <v>1.5308133133951403</v>
      </c>
      <c r="F66" s="14">
        <f t="shared" si="270"/>
        <v>0.596290099154416</v>
      </c>
      <c r="G66" s="14">
        <f t="shared" si="270"/>
        <v>0.39476474904101178</v>
      </c>
      <c r="H66" s="14">
        <f t="shared" si="270"/>
        <v>-0.27674379826208728</v>
      </c>
      <c r="I66" s="14">
        <f t="shared" si="270"/>
        <v>-0.96759456106317998</v>
      </c>
      <c r="J66" s="14"/>
      <c r="K66" s="14">
        <f t="shared" si="270"/>
        <v>-0.13687967144896707</v>
      </c>
      <c r="L66" s="14"/>
      <c r="M66" s="14">
        <f t="shared" si="270"/>
        <v>-0.68027156746413286</v>
      </c>
      <c r="N66" s="14"/>
      <c r="O66" s="14"/>
      <c r="P66" s="10">
        <f t="shared" si="271"/>
        <v>1.1731004446555007</v>
      </c>
      <c r="AA66" s="27" t="s">
        <v>14</v>
      </c>
      <c r="AB66" s="17">
        <f t="shared" si="264"/>
        <v>2.0045561435185199E-4</v>
      </c>
      <c r="AC66" s="17">
        <f t="shared" si="264"/>
        <v>1.9228605021990737E-4</v>
      </c>
      <c r="AD66" s="17">
        <f t="shared" si="264"/>
        <v>1.9959687578703696E-4</v>
      </c>
      <c r="AE66" s="17">
        <f t="shared" si="264"/>
        <v>2.1514077853009283E-4</v>
      </c>
      <c r="AF66" s="17">
        <f t="shared" si="264"/>
        <v>2.5697856303240742E-4</v>
      </c>
      <c r="AG66" s="17">
        <f t="shared" si="264"/>
        <v>2.1557067270833348E-4</v>
      </c>
      <c r="AH66" s="17">
        <f t="shared" si="264"/>
        <v>2.3476473923611106E-4</v>
      </c>
      <c r="AI66" s="17">
        <f t="shared" si="264"/>
        <v>2.2910367850694435E-4</v>
      </c>
      <c r="AJ66" s="17">
        <f t="shared" si="264"/>
        <v>2.3471907281249991E-4</v>
      </c>
      <c r="AK66" s="17">
        <f t="shared" si="264"/>
        <v>2.1542475013888905E-4</v>
      </c>
      <c r="AL66" s="17">
        <f t="shared" si="264"/>
        <v>2.0664525069444433E-4</v>
      </c>
      <c r="AM66" s="17">
        <f t="shared" si="264"/>
        <v>2.1507516586805563E-4</v>
      </c>
      <c r="AN66" s="17">
        <f t="shared" si="264"/>
        <v>2.2081994835648148E-4</v>
      </c>
      <c r="AO66" s="17">
        <f t="shared" si="264"/>
        <v>2.1831695641203711E-4</v>
      </c>
      <c r="AP66" s="17">
        <f t="shared" si="265"/>
        <v>2.1820700833250669E-4</v>
      </c>
      <c r="AQ66" s="17">
        <f t="shared" si="265"/>
        <v>1.9228605021990737E-4</v>
      </c>
      <c r="AR66" s="17">
        <f t="shared" si="265"/>
        <v>2.5697856303240742E-4</v>
      </c>
      <c r="AS66" s="10">
        <f t="shared" si="266"/>
        <v>7.7068898636728527</v>
      </c>
      <c r="AT66" s="17">
        <f t="shared" si="267"/>
        <v>2.2179304978009264E-4</v>
      </c>
      <c r="AU66" s="17">
        <f t="shared" si="267"/>
        <v>1.9228605021990737E-4</v>
      </c>
      <c r="AV66" s="17">
        <f t="shared" si="267"/>
        <v>2.5697856303240742E-4</v>
      </c>
      <c r="AW66" s="10">
        <f t="shared" si="268"/>
        <v>8.5190360749913463</v>
      </c>
    </row>
    <row r="67" spans="1:49" x14ac:dyDescent="0.35">
      <c r="A67" s="7">
        <v>5</v>
      </c>
      <c r="B67" s="14"/>
      <c r="C67" s="14">
        <f t="shared" si="270"/>
        <v>-0.72657183085750709</v>
      </c>
      <c r="D67" s="14"/>
      <c r="E67" s="14">
        <f t="shared" si="270"/>
        <v>1.1961819526444684</v>
      </c>
      <c r="F67" s="14">
        <f t="shared" si="270"/>
        <v>-0.17733190576839331</v>
      </c>
      <c r="G67" s="14">
        <f t="shared" si="270"/>
        <v>0.72351042835555113</v>
      </c>
      <c r="H67" s="14">
        <f t="shared" si="270"/>
        <v>-0.39427710343672384</v>
      </c>
      <c r="I67" s="14">
        <f t="shared" si="270"/>
        <v>-0.90597352261991393</v>
      </c>
      <c r="J67" s="14"/>
      <c r="K67" s="14">
        <f t="shared" si="270"/>
        <v>-0.7589352549558166</v>
      </c>
      <c r="L67" s="14"/>
      <c r="M67" s="14">
        <f t="shared" si="270"/>
        <v>1.0433972366383362</v>
      </c>
      <c r="N67" s="14"/>
      <c r="O67" s="14"/>
      <c r="P67" s="10">
        <f t="shared" si="271"/>
        <v>2.1911005580207252</v>
      </c>
      <c r="AA67" s="27" t="s">
        <v>15</v>
      </c>
      <c r="AB67" s="17">
        <f t="shared" si="264"/>
        <v>9.4261778784721984E-5</v>
      </c>
      <c r="AC67" s="17">
        <f t="shared" si="264"/>
        <v>9.6984704374999928E-5</v>
      </c>
      <c r="AD67" s="17">
        <f t="shared" si="264"/>
        <v>7.8575627777777813E-5</v>
      </c>
      <c r="AE67" s="17">
        <f t="shared" si="264"/>
        <v>8.6826289155092392E-5</v>
      </c>
      <c r="AF67" s="17">
        <f t="shared" si="264"/>
        <v>1.1539430586805552E-4</v>
      </c>
      <c r="AG67" s="17">
        <f t="shared" si="264"/>
        <v>1.0589359200231478E-4</v>
      </c>
      <c r="AH67" s="17">
        <f t="shared" si="264"/>
        <v>1.5288853195601873E-4</v>
      </c>
      <c r="AI67" s="17">
        <f t="shared" si="264"/>
        <v>1.0504692618055555E-4</v>
      </c>
      <c r="AJ67" s="17">
        <f t="shared" si="264"/>
        <v>1.5127236079861138E-4</v>
      </c>
      <c r="AK67" s="17">
        <f t="shared" si="264"/>
        <v>1.2386831276620379E-4</v>
      </c>
      <c r="AL67" s="17">
        <f t="shared" si="264"/>
        <v>1.2084278155092597E-4</v>
      </c>
      <c r="AM67" s="17">
        <f t="shared" si="264"/>
        <v>1.2012261694444445E-4</v>
      </c>
      <c r="AN67" s="17">
        <f t="shared" si="264"/>
        <v>1.2671537749999986E-4</v>
      </c>
      <c r="AO67" s="17">
        <f t="shared" si="264"/>
        <v>1.321155622800925E-4</v>
      </c>
      <c r="AP67" s="17">
        <f t="shared" si="265"/>
        <v>1.1505776913855819E-4</v>
      </c>
      <c r="AQ67" s="17">
        <f t="shared" si="265"/>
        <v>7.8575627777777813E-5</v>
      </c>
      <c r="AR67" s="17">
        <f t="shared" si="265"/>
        <v>1.5288853195601873E-4</v>
      </c>
      <c r="AS67" s="10">
        <f t="shared" si="266"/>
        <v>19.25054693522592</v>
      </c>
      <c r="AT67" s="17">
        <f t="shared" si="267"/>
        <v>1.1337815990596064E-4</v>
      </c>
      <c r="AU67" s="17">
        <f t="shared" si="267"/>
        <v>8.6826289155092392E-5</v>
      </c>
      <c r="AV67" s="17">
        <f t="shared" si="267"/>
        <v>1.5288853195601873E-4</v>
      </c>
      <c r="AW67" s="10">
        <f t="shared" si="268"/>
        <v>17.70247011437079</v>
      </c>
    </row>
    <row r="68" spans="1:49" x14ac:dyDescent="0.35">
      <c r="A68" s="7">
        <v>6</v>
      </c>
      <c r="B68" s="14"/>
      <c r="C68" s="14">
        <f t="shared" si="270"/>
        <v>-6.9615508127994108E-2</v>
      </c>
      <c r="D68" s="14"/>
      <c r="E68" s="14">
        <f t="shared" si="270"/>
        <v>0.55656512098125521</v>
      </c>
      <c r="F68" s="14">
        <f t="shared" si="270"/>
        <v>0.17390416103851258</v>
      </c>
      <c r="G68" s="14">
        <f t="shared" si="270"/>
        <v>7.5677528271529848E-2</v>
      </c>
      <c r="H68" s="14">
        <f t="shared" si="270"/>
        <v>-0.11952386653015834</v>
      </c>
      <c r="I68" s="14">
        <f t="shared" si="270"/>
        <v>-0.25658327737109143</v>
      </c>
      <c r="J68" s="14"/>
      <c r="K68" s="14">
        <f t="shared" si="270"/>
        <v>-0.43702883796631919</v>
      </c>
      <c r="L68" s="14"/>
      <c r="M68" s="14">
        <f t="shared" si="270"/>
        <v>7.6604679704267653E-2</v>
      </c>
      <c r="N68" s="14"/>
      <c r="O68" s="14"/>
      <c r="P68" s="10">
        <f t="shared" si="271"/>
        <v>1.6512601581455408</v>
      </c>
      <c r="AA68" s="27" t="s">
        <v>21</v>
      </c>
      <c r="AB68" s="17">
        <f t="shared" si="264"/>
        <v>1.2503149407407406E-4</v>
      </c>
      <c r="AC68" s="17">
        <f t="shared" si="264"/>
        <v>1.1205435878472237E-4</v>
      </c>
      <c r="AD68" s="17">
        <f t="shared" si="264"/>
        <v>1.0872595951388873E-4</v>
      </c>
      <c r="AE68" s="17">
        <f t="shared" si="264"/>
        <v>1.2463519358796304E-4</v>
      </c>
      <c r="AF68" s="17">
        <f t="shared" si="264"/>
        <v>1.081212731944443E-4</v>
      </c>
      <c r="AG68" s="17">
        <f t="shared" si="264"/>
        <v>1.4564331906249996E-4</v>
      </c>
      <c r="AH68" s="17">
        <f t="shared" si="264"/>
        <v>1.671857940625E-4</v>
      </c>
      <c r="AI68" s="17">
        <f t="shared" si="264"/>
        <v>1.4064993281250011E-4</v>
      </c>
      <c r="AJ68" s="17">
        <f t="shared" si="264"/>
        <v>1.6071218611111112E-4</v>
      </c>
      <c r="AK68" s="17">
        <f t="shared" si="264"/>
        <v>1.7358276643518488E-4</v>
      </c>
      <c r="AL68" s="17">
        <f t="shared" si="264"/>
        <v>1.6037624927083338E-4</v>
      </c>
      <c r="AM68" s="17">
        <f t="shared" si="264"/>
        <v>1.7230200722222213E-4</v>
      </c>
      <c r="AN68" s="17">
        <f t="shared" si="264"/>
        <v>1.5691609978009285E-4</v>
      </c>
      <c r="AO68" s="17">
        <f t="shared" si="264"/>
        <v>1.6691022087962951E-4</v>
      </c>
      <c r="AP68" s="17">
        <f t="shared" si="265"/>
        <v>1.444890610565476E-4</v>
      </c>
      <c r="AQ68" s="17">
        <f t="shared" si="265"/>
        <v>1.081212731944443E-4</v>
      </c>
      <c r="AR68" s="17">
        <f t="shared" si="265"/>
        <v>1.7358276643518488E-4</v>
      </c>
      <c r="AS68" s="10">
        <f t="shared" si="266"/>
        <v>16.898724735026722</v>
      </c>
      <c r="AT68" s="17">
        <f t="shared" si="267"/>
        <v>1.430218306452546E-4</v>
      </c>
      <c r="AU68" s="17">
        <f t="shared" si="267"/>
        <v>1.081212731944443E-4</v>
      </c>
      <c r="AV68" s="17">
        <f t="shared" si="267"/>
        <v>1.7358276643518488E-4</v>
      </c>
      <c r="AW68" s="10">
        <f t="shared" si="268"/>
        <v>18.504211221733108</v>
      </c>
    </row>
    <row r="69" spans="1:49" x14ac:dyDescent="0.35">
      <c r="A69" s="7">
        <v>7</v>
      </c>
      <c r="B69" s="14"/>
      <c r="C69" s="14">
        <f t="shared" si="270"/>
        <v>0.68924293736310815</v>
      </c>
      <c r="D69" s="14"/>
      <c r="E69" s="14">
        <f t="shared" si="270"/>
        <v>-0.75990649360238649</v>
      </c>
      <c r="F69" s="14">
        <f t="shared" si="270"/>
        <v>-0.17988990281646711</v>
      </c>
      <c r="G69" s="14">
        <f t="shared" si="270"/>
        <v>-0.53453645388700632</v>
      </c>
      <c r="H69" s="14">
        <f t="shared" si="270"/>
        <v>-7.7673403727529511E-2</v>
      </c>
      <c r="I69" s="14">
        <f t="shared" si="270"/>
        <v>1.1549646056197069</v>
      </c>
      <c r="J69" s="14"/>
      <c r="K69" s="14">
        <f t="shared" si="270"/>
        <v>0.21514763468943787</v>
      </c>
      <c r="L69" s="14"/>
      <c r="M69" s="14">
        <f t="shared" si="270"/>
        <v>-0.50734892363886708</v>
      </c>
      <c r="N69" s="14"/>
      <c r="O69" s="14"/>
      <c r="P69" s="10">
        <f t="shared" si="271"/>
        <v>-2.9029368703935026</v>
      </c>
      <c r="AA69" s="27" t="s">
        <v>16</v>
      </c>
      <c r="AB69" s="17">
        <f t="shared" si="264"/>
        <v>1.0813492063657411E-4</v>
      </c>
      <c r="AC69" s="17">
        <f t="shared" si="264"/>
        <v>9.6420960358796056E-5</v>
      </c>
      <c r="AD69" s="17">
        <f t="shared" si="264"/>
        <v>8.1330309907407512E-5</v>
      </c>
      <c r="AE69" s="17">
        <f t="shared" si="264"/>
        <v>8.2499790034722413E-5</v>
      </c>
      <c r="AF69" s="17">
        <f t="shared" si="264"/>
        <v>8.9871504166666823E-5</v>
      </c>
      <c r="AG69" s="17">
        <f t="shared" si="264"/>
        <v>1.0957839925925912E-4</v>
      </c>
      <c r="AH69" s="17">
        <f t="shared" si="264"/>
        <v>1.0246073738425894E-4</v>
      </c>
      <c r="AI69" s="17">
        <f t="shared" si="264"/>
        <v>1.117756361805556E-4</v>
      </c>
      <c r="AJ69" s="17">
        <f t="shared" si="264"/>
        <v>9.7690434201388909E-5</v>
      </c>
      <c r="AK69" s="17">
        <f t="shared" si="264"/>
        <v>1.2918031409722249E-4</v>
      </c>
      <c r="AL69" s="17">
        <f t="shared" si="264"/>
        <v>1.2160913747685177E-4</v>
      </c>
      <c r="AM69" s="17">
        <f t="shared" si="264"/>
        <v>9.4863578148148296E-5</v>
      </c>
      <c r="AN69" s="17">
        <f t="shared" si="264"/>
        <v>1.2244897959490719E-4</v>
      </c>
      <c r="AO69" s="17">
        <f t="shared" si="264"/>
        <v>1.2448139750000033E-4</v>
      </c>
      <c r="AP69" s="17">
        <f t="shared" si="265"/>
        <v>1.051675784961971E-4</v>
      </c>
      <c r="AQ69" s="17">
        <f t="shared" si="265"/>
        <v>8.1330309907407512E-5</v>
      </c>
      <c r="AR69" s="17">
        <f t="shared" si="265"/>
        <v>1.2918031409722249E-4</v>
      </c>
      <c r="AS69" s="10">
        <f t="shared" si="266"/>
        <v>14.807137257756237</v>
      </c>
      <c r="AT69" s="17">
        <f t="shared" si="267"/>
        <v>1.0208136495370372E-4</v>
      </c>
      <c r="AU69" s="17">
        <f t="shared" si="267"/>
        <v>8.2499790034722413E-5</v>
      </c>
      <c r="AV69" s="17">
        <f t="shared" si="267"/>
        <v>1.2918031409722249E-4</v>
      </c>
      <c r="AW69" s="10">
        <f t="shared" si="268"/>
        <v>14.346421124643848</v>
      </c>
    </row>
    <row r="70" spans="1:49" x14ac:dyDescent="0.35">
      <c r="A70" s="7">
        <v>8</v>
      </c>
      <c r="B70" s="14"/>
      <c r="C70" s="14">
        <f t="shared" si="270"/>
        <v>-1.5370727067188525</v>
      </c>
      <c r="D70" s="14"/>
      <c r="E70" s="14">
        <f t="shared" si="270"/>
        <v>-2.9393917139204042</v>
      </c>
      <c r="F70" s="14">
        <f t="shared" si="270"/>
        <v>-6.5489647013979635E-2</v>
      </c>
      <c r="G70" s="14">
        <f t="shared" si="270"/>
        <v>0.2224574247220481</v>
      </c>
      <c r="H70" s="14">
        <f t="shared" si="270"/>
        <v>1.1106987778913293</v>
      </c>
      <c r="I70" s="14">
        <f t="shared" si="270"/>
        <v>9.7907383361711453E-2</v>
      </c>
      <c r="J70" s="14"/>
      <c r="K70" s="14">
        <f t="shared" si="270"/>
        <v>0.88108978944342553</v>
      </c>
      <c r="L70" s="14"/>
      <c r="M70" s="14">
        <f t="shared" si="270"/>
        <v>2.2298006922347255</v>
      </c>
      <c r="N70" s="14"/>
      <c r="O70" s="14"/>
      <c r="P70" s="10">
        <f t="shared" si="271"/>
        <v>-0.43577568095336616</v>
      </c>
      <c r="AA70" s="27" t="s">
        <v>17</v>
      </c>
      <c r="AB70" s="17">
        <f t="shared" si="264"/>
        <v>1.7332766439814834E-4</v>
      </c>
      <c r="AC70" s="17">
        <f t="shared" si="264"/>
        <v>1.8638353489583339E-4</v>
      </c>
      <c r="AD70" s="17">
        <f t="shared" si="264"/>
        <v>1.5311161501157394E-4</v>
      </c>
      <c r="AE70" s="17">
        <f t="shared" si="264"/>
        <v>1.8185468631944438E-4</v>
      </c>
      <c r="AF70" s="17">
        <f t="shared" si="264"/>
        <v>1.9671201813657409E-4</v>
      </c>
      <c r="AG70" s="17">
        <f t="shared" si="264"/>
        <v>1.898841017824077E-4</v>
      </c>
      <c r="AH70" s="17">
        <f t="shared" si="264"/>
        <v>2.1214044260416682E-4</v>
      </c>
      <c r="AI70" s="17">
        <f t="shared" si="264"/>
        <v>1.7870790290509258E-4</v>
      </c>
      <c r="AJ70" s="17">
        <f t="shared" si="264"/>
        <v>2.1412614428240726E-4</v>
      </c>
      <c r="AK70" s="17">
        <f t="shared" si="264"/>
        <v>2.0021835894675922E-4</v>
      </c>
      <c r="AL70" s="17">
        <f t="shared" si="264"/>
        <v>1.7530864197916674E-4</v>
      </c>
      <c r="AM70" s="17">
        <f t="shared" si="264"/>
        <v>1.6687321533564797E-4</v>
      </c>
      <c r="AN70" s="17">
        <f t="shared" si="264"/>
        <v>1.7807592172453711E-4</v>
      </c>
      <c r="AO70" s="17">
        <f t="shared" si="264"/>
        <v>1.6331569664351835E-4</v>
      </c>
      <c r="AP70" s="17">
        <f t="shared" si="265"/>
        <v>1.8357428178323413E-4</v>
      </c>
      <c r="AQ70" s="17">
        <f t="shared" si="265"/>
        <v>1.5311161501157394E-4</v>
      </c>
      <c r="AR70" s="17">
        <f t="shared" si="265"/>
        <v>2.1412614428240726E-4</v>
      </c>
      <c r="AS70" s="10">
        <f t="shared" si="266"/>
        <v>9.6672866291120734</v>
      </c>
      <c r="AT70" s="17">
        <f t="shared" si="267"/>
        <v>1.8909678261574077E-4</v>
      </c>
      <c r="AU70" s="17">
        <f t="shared" si="267"/>
        <v>1.6687321533564797E-4</v>
      </c>
      <c r="AV70" s="17">
        <f t="shared" si="267"/>
        <v>2.1214044260416682E-4</v>
      </c>
      <c r="AW70" s="10">
        <f t="shared" si="268"/>
        <v>7.4115358822445812</v>
      </c>
    </row>
    <row r="71" spans="1:49" x14ac:dyDescent="0.35">
      <c r="A71" s="7">
        <v>9</v>
      </c>
      <c r="B71" s="14"/>
      <c r="C71" s="14">
        <f t="shared" si="270"/>
        <v>2.37741151371727</v>
      </c>
      <c r="D71" s="14"/>
      <c r="E71" s="14">
        <f t="shared" si="270"/>
        <v>-1.8947141313704208</v>
      </c>
      <c r="F71" s="14">
        <f t="shared" si="270"/>
        <v>-2.6524906828498551</v>
      </c>
      <c r="G71" s="14">
        <f t="shared" si="270"/>
        <v>-0.42991343782047409</v>
      </c>
      <c r="H71" s="14">
        <f t="shared" si="270"/>
        <v>1.9127604388595216</v>
      </c>
      <c r="I71" s="14">
        <f t="shared" si="270"/>
        <v>2.5294855428597778</v>
      </c>
      <c r="J71" s="14"/>
      <c r="K71" s="14">
        <f t="shared" si="270"/>
        <v>-4.7969971461107264E-2</v>
      </c>
      <c r="L71" s="14"/>
      <c r="M71" s="14">
        <f t="shared" si="270"/>
        <v>-1.7945692719347264</v>
      </c>
      <c r="N71" s="14"/>
      <c r="O71" s="14"/>
      <c r="AA71" s="27" t="s">
        <v>18</v>
      </c>
      <c r="AB71" s="17">
        <f t="shared" si="264"/>
        <v>8.9096749814814637E-5</v>
      </c>
      <c r="AC71" s="17">
        <f t="shared" ref="AC71:AO73" si="272">AC21/86400</f>
        <v>9.2852418750000087E-5</v>
      </c>
      <c r="AD71" s="17">
        <f t="shared" si="272"/>
        <v>8.6848072569444397E-5</v>
      </c>
      <c r="AE71" s="17">
        <f t="shared" si="272"/>
        <v>9.5700008402777533E-5</v>
      </c>
      <c r="AF71" s="17">
        <f t="shared" si="272"/>
        <v>6.821617535879633E-5</v>
      </c>
      <c r="AG71" s="17">
        <f t="shared" si="272"/>
        <v>8.000335937499981E-5</v>
      </c>
      <c r="AH71" s="17">
        <f t="shared" si="272"/>
        <v>1.0010393045138888E-4</v>
      </c>
      <c r="AI71" s="17">
        <f t="shared" si="272"/>
        <v>1.0306542370370369E-4</v>
      </c>
      <c r="AJ71" s="17">
        <f t="shared" si="272"/>
        <v>1.04484756863426E-4</v>
      </c>
      <c r="AK71" s="17">
        <f t="shared" si="272"/>
        <v>7.1736163611110939E-5</v>
      </c>
      <c r="AL71" s="17">
        <f t="shared" si="272"/>
        <v>8.1951793067129439E-5</v>
      </c>
      <c r="AM71" s="17">
        <f t="shared" si="272"/>
        <v>8.44629209722224E-5</v>
      </c>
      <c r="AN71" s="17">
        <f t="shared" si="272"/>
        <v>7.6219870659722266E-5</v>
      </c>
      <c r="AO71" s="17">
        <f t="shared" si="272"/>
        <v>7.703031829861125E-5</v>
      </c>
      <c r="AP71" s="17">
        <f t="shared" si="265"/>
        <v>8.6555140135581972E-5</v>
      </c>
      <c r="AQ71" s="17">
        <f t="shared" si="265"/>
        <v>6.821617535879633E-5</v>
      </c>
      <c r="AR71" s="17">
        <f t="shared" si="265"/>
        <v>1.04484756863426E-4</v>
      </c>
      <c r="AS71" s="10">
        <f t="shared" si="266"/>
        <v>13.32554391763188</v>
      </c>
      <c r="AT71" s="17">
        <f t="shared" si="267"/>
        <v>8.7017550078124961E-5</v>
      </c>
      <c r="AU71" s="17">
        <f t="shared" si="267"/>
        <v>6.821617535879633E-5</v>
      </c>
      <c r="AV71" s="17">
        <f t="shared" si="267"/>
        <v>1.0306542370370369E-4</v>
      </c>
      <c r="AW71" s="10">
        <f t="shared" si="268"/>
        <v>14.926602137158271</v>
      </c>
    </row>
    <row r="72" spans="1:49" x14ac:dyDescent="0.35">
      <c r="AA72" s="27" t="s">
        <v>19</v>
      </c>
      <c r="AB72" s="17">
        <f t="shared" si="264"/>
        <v>2.4651675484953694E-4</v>
      </c>
      <c r="AC72" s="17">
        <f t="shared" si="272"/>
        <v>2.6324011085648142E-4</v>
      </c>
      <c r="AD72" s="17">
        <f t="shared" si="272"/>
        <v>2.8143214075231478E-4</v>
      </c>
      <c r="AE72" s="17">
        <f t="shared" si="272"/>
        <v>2.6143864953703707E-4</v>
      </c>
      <c r="AF72" s="17">
        <f t="shared" si="272"/>
        <v>2.1298395901620342E-4</v>
      </c>
      <c r="AG72" s="17">
        <f t="shared" si="272"/>
        <v>2.2065959099537027E-4</v>
      </c>
      <c r="AH72" s="17">
        <f t="shared" si="272"/>
        <v>3.3295540438657399E-4</v>
      </c>
      <c r="AI72" s="17">
        <f t="shared" si="272"/>
        <v>2.9814394893518516E-4</v>
      </c>
      <c r="AJ72" s="17">
        <f t="shared" si="272"/>
        <v>3.5924246241898132E-4</v>
      </c>
      <c r="AK72" s="17">
        <f t="shared" si="272"/>
        <v>2.4520450155092601E-4</v>
      </c>
      <c r="AL72" s="17">
        <f t="shared" si="272"/>
        <v>2.4395733601851861E-4</v>
      </c>
      <c r="AM72" s="17">
        <f t="shared" si="272"/>
        <v>2.0705467372685168E-4</v>
      </c>
      <c r="AN72" s="17">
        <f t="shared" si="272"/>
        <v>2.5329821743055555E-4</v>
      </c>
      <c r="AO72" s="17">
        <f t="shared" si="272"/>
        <v>2.6299445704861083E-4</v>
      </c>
      <c r="AP72" s="17">
        <f t="shared" si="265"/>
        <v>2.6350872910879615E-4</v>
      </c>
      <c r="AQ72" s="17">
        <f t="shared" si="265"/>
        <v>2.0705467372685168E-4</v>
      </c>
      <c r="AR72" s="17">
        <f t="shared" si="265"/>
        <v>3.5924246241898132E-4</v>
      </c>
      <c r="AS72" s="10">
        <f t="shared" si="266"/>
        <v>16.373278039151547</v>
      </c>
      <c r="AT72" s="17">
        <f t="shared" si="267"/>
        <v>2.5521010487557862E-4</v>
      </c>
      <c r="AU72" s="17">
        <f t="shared" si="267"/>
        <v>2.0705467372685168E-4</v>
      </c>
      <c r="AV72" s="17">
        <f t="shared" si="267"/>
        <v>3.3295540438657399E-4</v>
      </c>
      <c r="AW72" s="10">
        <f t="shared" si="268"/>
        <v>17.135269523056298</v>
      </c>
    </row>
    <row r="73" spans="1:49" x14ac:dyDescent="0.35">
      <c r="AA73" s="27" t="s">
        <v>37</v>
      </c>
      <c r="AB73" s="11">
        <f t="shared" si="264"/>
        <v>2.4317964222800928E-3</v>
      </c>
      <c r="AC73" s="11">
        <f t="shared" si="272"/>
        <v>2.4326940035300925E-3</v>
      </c>
      <c r="AD73" s="11">
        <f t="shared" si="272"/>
        <v>2.7267080288888887E-3</v>
      </c>
      <c r="AE73" s="11">
        <f t="shared" si="272"/>
        <v>2.826148484085648E-3</v>
      </c>
      <c r="AF73" s="11">
        <f t="shared" si="272"/>
        <v>2.6740572772337963E-3</v>
      </c>
      <c r="AG73" s="11">
        <f t="shared" si="272"/>
        <v>2.5585574661921295E-3</v>
      </c>
      <c r="AH73" s="11">
        <f t="shared" si="272"/>
        <v>2.8981009070254632E-3</v>
      </c>
      <c r="AI73" s="11">
        <f t="shared" si="272"/>
        <v>2.6185594608217596E-3</v>
      </c>
      <c r="AJ73" s="11">
        <f t="shared" si="272"/>
        <v>2.843268665486111E-3</v>
      </c>
      <c r="AK73" s="11">
        <f t="shared" si="272"/>
        <v>2.7114323507175927E-3</v>
      </c>
      <c r="AL73" s="11">
        <f t="shared" si="272"/>
        <v>2.6186276979976849E-3</v>
      </c>
      <c r="AM73" s="11">
        <f t="shared" si="272"/>
        <v>2.5044377782060187E-3</v>
      </c>
      <c r="AN73" s="11">
        <f t="shared" si="272"/>
        <v>2.5983977387152779E-3</v>
      </c>
      <c r="AO73" s="11">
        <f t="shared" si="272"/>
        <v>2.622992777361111E-3</v>
      </c>
      <c r="AP73" s="11">
        <f t="shared" si="265"/>
        <v>2.6475556470386911E-3</v>
      </c>
      <c r="AQ73" s="11">
        <f t="shared" si="265"/>
        <v>2.4317964222800928E-3</v>
      </c>
      <c r="AR73" s="11">
        <f t="shared" si="265"/>
        <v>2.8981009070254632E-3</v>
      </c>
      <c r="AS73" s="18">
        <f t="shared" si="266"/>
        <v>5.4417022557557129</v>
      </c>
      <c r="AT73" s="11">
        <f t="shared" si="267"/>
        <v>2.6529984659765622E-3</v>
      </c>
      <c r="AU73" s="11">
        <f t="shared" si="267"/>
        <v>2.4326940035300925E-3</v>
      </c>
      <c r="AV73" s="11">
        <f t="shared" si="267"/>
        <v>2.8981009070254632E-3</v>
      </c>
      <c r="AW73" s="18">
        <f t="shared" si="268"/>
        <v>5.9534054611531761</v>
      </c>
    </row>
    <row r="74" spans="1:49" x14ac:dyDescent="0.35">
      <c r="A74" s="19" t="s">
        <v>55</v>
      </c>
      <c r="B74" s="11" t="s">
        <v>22</v>
      </c>
      <c r="C74" s="11" t="s">
        <v>23</v>
      </c>
      <c r="D74" s="11" t="s">
        <v>24</v>
      </c>
      <c r="E74" s="11" t="s">
        <v>25</v>
      </c>
      <c r="F74" s="11" t="s">
        <v>26</v>
      </c>
      <c r="G74" s="11" t="s">
        <v>27</v>
      </c>
      <c r="H74" s="11" t="s">
        <v>28</v>
      </c>
      <c r="I74" s="11" t="s">
        <v>29</v>
      </c>
      <c r="J74" s="11" t="s">
        <v>30</v>
      </c>
      <c r="K74" s="11" t="s">
        <v>31</v>
      </c>
      <c r="L74" s="15" t="s">
        <v>32</v>
      </c>
      <c r="M74" s="15" t="s">
        <v>33</v>
      </c>
      <c r="N74" s="15" t="s">
        <v>34</v>
      </c>
      <c r="O74" s="15" t="s">
        <v>35</v>
      </c>
      <c r="P74" s="7" t="s">
        <v>20</v>
      </c>
      <c r="AA74" s="2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1:49" x14ac:dyDescent="0.35">
      <c r="A75" s="7">
        <v>1</v>
      </c>
      <c r="B75" s="14">
        <f t="shared" ref="B75:O75" si="273">B15-$P15</f>
        <v>-1.8706131318136521</v>
      </c>
      <c r="C75" s="14">
        <f t="shared" si="273"/>
        <v>-1.5266337957938916</v>
      </c>
      <c r="D75" s="14">
        <f t="shared" si="273"/>
        <v>4.046835915317839</v>
      </c>
      <c r="E75" s="14">
        <f t="shared" si="273"/>
        <v>2.8488441199111456</v>
      </c>
      <c r="F75" s="14">
        <f t="shared" si="273"/>
        <v>1.2651023381021069</v>
      </c>
      <c r="G75" s="14">
        <f t="shared" si="273"/>
        <v>-1.8543508152188473</v>
      </c>
      <c r="H75" s="14">
        <f t="shared" si="273"/>
        <v>-1.6394296241977031</v>
      </c>
      <c r="I75" s="14">
        <f t="shared" si="273"/>
        <v>-1.2647749993300632</v>
      </c>
      <c r="J75" s="14">
        <f t="shared" si="273"/>
        <v>-2.8013639982486094</v>
      </c>
      <c r="K75" s="14">
        <f t="shared" si="273"/>
        <v>1.7058904256191418</v>
      </c>
      <c r="L75" s="14">
        <f t="shared" si="273"/>
        <v>0.98053133142855842</v>
      </c>
      <c r="M75" s="14">
        <f t="shared" si="273"/>
        <v>-2.2797122978931998</v>
      </c>
      <c r="N75" s="14">
        <f t="shared" si="273"/>
        <v>1.7093033412966445</v>
      </c>
      <c r="O75" s="14">
        <f t="shared" si="273"/>
        <v>0.680371190820523</v>
      </c>
      <c r="P75" s="10">
        <f>T15-$P15</f>
        <v>-6.2157969320140012</v>
      </c>
      <c r="AA75" s="27" t="s">
        <v>40</v>
      </c>
      <c r="AB75" s="11" t="s">
        <v>22</v>
      </c>
      <c r="AC75" s="11" t="s">
        <v>23</v>
      </c>
      <c r="AD75" s="11" t="s">
        <v>24</v>
      </c>
      <c r="AE75" s="11" t="s">
        <v>25</v>
      </c>
      <c r="AF75" s="11" t="s">
        <v>26</v>
      </c>
      <c r="AG75" s="11" t="s">
        <v>27</v>
      </c>
      <c r="AH75" s="11" t="s">
        <v>28</v>
      </c>
      <c r="AI75" s="11" t="s">
        <v>29</v>
      </c>
      <c r="AJ75" s="11" t="s">
        <v>30</v>
      </c>
      <c r="AK75" s="11" t="s">
        <v>31</v>
      </c>
      <c r="AL75" s="15" t="s">
        <v>32</v>
      </c>
      <c r="AM75" s="15" t="s">
        <v>33</v>
      </c>
      <c r="AN75" s="15" t="s">
        <v>34</v>
      </c>
      <c r="AO75" s="15" t="s">
        <v>35</v>
      </c>
    </row>
    <row r="76" spans="1:49" x14ac:dyDescent="0.35">
      <c r="A76" s="7">
        <v>2</v>
      </c>
      <c r="B76" s="14">
        <f t="shared" ref="B76:O76" si="274">B16-$P16</f>
        <v>1.1057460522428393</v>
      </c>
      <c r="C76" s="14">
        <f t="shared" si="274"/>
        <v>1.164085795751804</v>
      </c>
      <c r="D76" s="14">
        <f t="shared" si="274"/>
        <v>-2.1216649368648586</v>
      </c>
      <c r="E76" s="14">
        <f t="shared" si="274"/>
        <v>-2.2864833146961026</v>
      </c>
      <c r="F76" s="14">
        <f t="shared" si="274"/>
        <v>-2.8816850244828274E-2</v>
      </c>
      <c r="G76" s="14">
        <f t="shared" si="274"/>
        <v>1.5559651505541865</v>
      </c>
      <c r="H76" s="14">
        <f t="shared" si="274"/>
        <v>0.30319188537737674</v>
      </c>
      <c r="I76" s="14">
        <f t="shared" si="274"/>
        <v>-0.14493193013282912</v>
      </c>
      <c r="J76" s="14">
        <f t="shared" si="274"/>
        <v>0.53337685319383432</v>
      </c>
      <c r="K76" s="14">
        <f t="shared" si="274"/>
        <v>-0.50895279948064953</v>
      </c>
      <c r="L76" s="14">
        <f t="shared" si="274"/>
        <v>6.6738399463893927E-2</v>
      </c>
      <c r="M76" s="14">
        <f t="shared" si="274"/>
        <v>1.2845280075213594</v>
      </c>
      <c r="N76" s="14">
        <f t="shared" si="274"/>
        <v>-0.80448731250613292</v>
      </c>
      <c r="O76" s="14">
        <f t="shared" si="274"/>
        <v>-0.11829500017986838</v>
      </c>
      <c r="P76" s="10">
        <f t="shared" ref="P76:P83" si="275">T16-$P16</f>
        <v>-7.2116340416812674</v>
      </c>
      <c r="AA76" s="27" t="s">
        <v>5</v>
      </c>
      <c r="AB76" s="14">
        <f t="shared" ref="AB76:AO76" si="276">AB2-$AP2</f>
        <v>-0.41209426599999999</v>
      </c>
      <c r="AC76" s="14">
        <f t="shared" si="276"/>
        <v>-0.10216229300000013</v>
      </c>
      <c r="AD76" s="14">
        <f t="shared" si="276"/>
        <v>0.96423226500000014</v>
      </c>
      <c r="AE76" s="14">
        <f t="shared" si="276"/>
        <v>0.64223679899999953</v>
      </c>
      <c r="AF76" s="14">
        <f t="shared" si="276"/>
        <v>1.326681244</v>
      </c>
      <c r="AG76" s="14">
        <f t="shared" si="276"/>
        <v>1.7293489000000051E-2</v>
      </c>
      <c r="AH76" s="14">
        <f t="shared" si="276"/>
        <v>0.64940233199999975</v>
      </c>
      <c r="AI76" s="14">
        <f t="shared" si="276"/>
        <v>5.5932944999999901E-2</v>
      </c>
      <c r="AJ76" s="14">
        <f t="shared" si="276"/>
        <v>-1.7982167160000002</v>
      </c>
      <c r="AK76" s="14">
        <f t="shared" si="276"/>
        <v>0.5802413349999993</v>
      </c>
      <c r="AL76" s="14">
        <f t="shared" si="276"/>
        <v>8.2871719999999982E-2</v>
      </c>
      <c r="AM76" s="14">
        <f t="shared" si="276"/>
        <v>-1.67021218</v>
      </c>
      <c r="AN76" s="14">
        <f t="shared" si="276"/>
        <v>-0.40501943699999998</v>
      </c>
      <c r="AO76" s="14">
        <f t="shared" si="276"/>
        <v>6.8812763000000388E-2</v>
      </c>
    </row>
    <row r="77" spans="1:49" x14ac:dyDescent="0.35">
      <c r="A77" s="7">
        <v>3</v>
      </c>
      <c r="B77" s="14">
        <f t="shared" ref="B77:O77" si="277">B17-$P17</f>
        <v>4.3554314052617116E-2</v>
      </c>
      <c r="C77" s="14">
        <f t="shared" si="277"/>
        <v>0.23674682009034775</v>
      </c>
      <c r="D77" s="14">
        <f t="shared" si="277"/>
        <v>1.6625511954932808</v>
      </c>
      <c r="E77" s="14">
        <f t="shared" si="277"/>
        <v>1.8953058087293666</v>
      </c>
      <c r="F77" s="14">
        <f t="shared" si="277"/>
        <v>1.2159370524705562</v>
      </c>
      <c r="G77" s="14">
        <f t="shared" si="277"/>
        <v>-6.3599119459301079E-3</v>
      </c>
      <c r="H77" s="14">
        <f t="shared" si="277"/>
        <v>-0.67178864390194448</v>
      </c>
      <c r="I77" s="14">
        <f t="shared" si="277"/>
        <v>-9.528457925205025E-2</v>
      </c>
      <c r="J77" s="14">
        <f t="shared" si="277"/>
        <v>-0.99433180334486693</v>
      </c>
      <c r="K77" s="14">
        <f t="shared" si="277"/>
        <v>-0.76514665236707202</v>
      </c>
      <c r="L77" s="14">
        <f t="shared" si="277"/>
        <v>-1.1872403489164025</v>
      </c>
      <c r="M77" s="14">
        <f t="shared" si="277"/>
        <v>0.77478610690431182</v>
      </c>
      <c r="N77" s="14">
        <f t="shared" si="277"/>
        <v>-1.2999434412591651</v>
      </c>
      <c r="O77" s="14">
        <f t="shared" si="277"/>
        <v>-0.80878591675303468</v>
      </c>
      <c r="P77" s="10">
        <f t="shared" si="275"/>
        <v>4.6701561553621023</v>
      </c>
      <c r="AA77" s="27" t="s">
        <v>6</v>
      </c>
      <c r="AB77" s="14">
        <f t="shared" ref="AB77:AO77" si="278">AB3-$AP3</f>
        <v>-5.998093618071433</v>
      </c>
      <c r="AC77" s="14">
        <f t="shared" si="278"/>
        <v>-5.5764609660714299</v>
      </c>
      <c r="AD77" s="14">
        <f t="shared" si="278"/>
        <v>9.3829494649285685</v>
      </c>
      <c r="AE77" s="14">
        <f t="shared" si="278"/>
        <v>8.2378247489285705</v>
      </c>
      <c r="AF77" s="14">
        <f t="shared" si="278"/>
        <v>1.8215889209285692</v>
      </c>
      <c r="AG77" s="14">
        <f t="shared" si="278"/>
        <v>-5.1808827340714352</v>
      </c>
      <c r="AH77" s="14">
        <f t="shared" si="278"/>
        <v>-2.0272092640714305</v>
      </c>
      <c r="AI77" s="14">
        <f t="shared" si="278"/>
        <v>-3.3117444120714339</v>
      </c>
      <c r="AJ77" s="14">
        <f t="shared" si="278"/>
        <v>-2.9686151600714332</v>
      </c>
      <c r="AK77" s="14">
        <f t="shared" si="278"/>
        <v>4.0588678319285698</v>
      </c>
      <c r="AL77" s="14">
        <f t="shared" si="278"/>
        <v>1.7419970849285704</v>
      </c>
      <c r="AM77" s="14">
        <f t="shared" si="278"/>
        <v>-4.9314269510714297</v>
      </c>
      <c r="AN77" s="14">
        <f t="shared" si="278"/>
        <v>3.6229494659285706</v>
      </c>
      <c r="AO77" s="14">
        <f t="shared" si="278"/>
        <v>1.1282555879285709</v>
      </c>
    </row>
    <row r="78" spans="1:49" x14ac:dyDescent="0.35">
      <c r="A78" s="7">
        <v>4</v>
      </c>
      <c r="B78" s="14">
        <f t="shared" ref="B78:O78" si="279">B18-$P18</f>
        <v>-0.35911526451262077</v>
      </c>
      <c r="C78" s="14">
        <f t="shared" si="279"/>
        <v>-0.30409643489824223</v>
      </c>
      <c r="D78" s="14">
        <f t="shared" si="279"/>
        <v>1.5651359573248653</v>
      </c>
      <c r="E78" s="14">
        <f t="shared" si="279"/>
        <v>1.6870954418491015</v>
      </c>
      <c r="F78" s="14">
        <f t="shared" si="279"/>
        <v>0.75257222760837728</v>
      </c>
      <c r="G78" s="14">
        <f t="shared" si="279"/>
        <v>0.55104687749497305</v>
      </c>
      <c r="H78" s="14">
        <f t="shared" si="279"/>
        <v>-0.120461669808126</v>
      </c>
      <c r="I78" s="14">
        <f t="shared" si="279"/>
        <v>-0.8113124326092187</v>
      </c>
      <c r="J78" s="14">
        <f t="shared" si="279"/>
        <v>-0.924165018786689</v>
      </c>
      <c r="K78" s="14">
        <f t="shared" si="279"/>
        <v>1.9402457004994211E-2</v>
      </c>
      <c r="L78" s="14">
        <f t="shared" si="279"/>
        <v>-0.70645930704208748</v>
      </c>
      <c r="M78" s="14">
        <f t="shared" si="279"/>
        <v>-0.52398943901017159</v>
      </c>
      <c r="N78" s="14">
        <f t="shared" si="279"/>
        <v>-0.5402758137048167</v>
      </c>
      <c r="O78" s="14">
        <f t="shared" si="279"/>
        <v>-0.28537758091032206</v>
      </c>
      <c r="P78" s="10">
        <f t="shared" si="275"/>
        <v>1.329382573109462</v>
      </c>
      <c r="AA78" s="27" t="s">
        <v>2</v>
      </c>
      <c r="AB78" s="14">
        <f t="shared" ref="AB78:AO78" si="280">AB4-$AP4</f>
        <v>0.12959507628571565</v>
      </c>
      <c r="AC78" s="14">
        <f t="shared" si="280"/>
        <v>-0.50017816571428675</v>
      </c>
      <c r="AD78" s="14">
        <f t="shared" si="280"/>
        <v>0.19490119828571473</v>
      </c>
      <c r="AE78" s="14">
        <f t="shared" si="280"/>
        <v>-0.34351149971428718</v>
      </c>
      <c r="AF78" s="14">
        <f t="shared" si="280"/>
        <v>-0.16890832471428574</v>
      </c>
      <c r="AG78" s="14">
        <f t="shared" si="280"/>
        <v>0.12381276228571814</v>
      </c>
      <c r="AH78" s="14">
        <f t="shared" si="280"/>
        <v>0.21476514428571569</v>
      </c>
      <c r="AI78" s="14">
        <f t="shared" si="280"/>
        <v>-0.35113054771428232</v>
      </c>
      <c r="AJ78" s="14">
        <f t="shared" si="280"/>
        <v>0.43145448628571437</v>
      </c>
      <c r="AK78" s="14">
        <f t="shared" si="280"/>
        <v>7.6261743285714445E-2</v>
      </c>
      <c r="AL78" s="14">
        <f t="shared" si="280"/>
        <v>-0.13217363171428609</v>
      </c>
      <c r="AM78" s="14">
        <f t="shared" si="280"/>
        <v>0.26020732028571381</v>
      </c>
      <c r="AN78" s="14">
        <f t="shared" si="280"/>
        <v>-0.19258179471429138</v>
      </c>
      <c r="AO78" s="14">
        <f t="shared" si="280"/>
        <v>0.25748623328571263</v>
      </c>
    </row>
    <row r="79" spans="1:49" x14ac:dyDescent="0.35">
      <c r="A79" s="7">
        <v>5</v>
      </c>
      <c r="B79" s="14">
        <f t="shared" ref="B79:O79" si="281">B19-$P19</f>
        <v>-0.27703875052818638</v>
      </c>
      <c r="C79" s="14">
        <f t="shared" si="281"/>
        <v>-0.55175150765172898</v>
      </c>
      <c r="D79" s="14">
        <f t="shared" si="281"/>
        <v>0.77164661528572509</v>
      </c>
      <c r="E79" s="14">
        <f t="shared" si="281"/>
        <v>1.3710022758502465</v>
      </c>
      <c r="F79" s="14">
        <f t="shared" si="281"/>
        <v>-2.5115825626151889E-3</v>
      </c>
      <c r="G79" s="14">
        <f t="shared" si="281"/>
        <v>0.89833075156132924</v>
      </c>
      <c r="H79" s="14">
        <f t="shared" si="281"/>
        <v>-0.21945678023094572</v>
      </c>
      <c r="I79" s="14">
        <f t="shared" si="281"/>
        <v>-0.73115319941413581</v>
      </c>
      <c r="J79" s="14">
        <f t="shared" si="281"/>
        <v>-0.42935210452192241</v>
      </c>
      <c r="K79" s="14">
        <f t="shared" si="281"/>
        <v>-0.58411493175003848</v>
      </c>
      <c r="L79" s="14">
        <f t="shared" si="281"/>
        <v>-0.40539555029705099</v>
      </c>
      <c r="M79" s="14">
        <f t="shared" si="281"/>
        <v>1.2182175598441143</v>
      </c>
      <c r="N79" s="14">
        <f t="shared" si="281"/>
        <v>-0.61865924242747639</v>
      </c>
      <c r="O79" s="14">
        <f t="shared" si="281"/>
        <v>-0.43976355315733606</v>
      </c>
      <c r="P79" s="10">
        <f t="shared" si="275"/>
        <v>2.3659208812265033</v>
      </c>
      <c r="AA79" s="27" t="s">
        <v>3</v>
      </c>
      <c r="AB79" s="14">
        <f t="shared" ref="AB79:AO79" si="282">AB5-$AP5</f>
        <v>0.64060738499999914</v>
      </c>
      <c r="AC79" s="14">
        <f t="shared" si="282"/>
        <v>1.4228976350000053</v>
      </c>
      <c r="AD79" s="14">
        <f t="shared" si="282"/>
        <v>-4.3317282149999912</v>
      </c>
      <c r="AE79" s="14">
        <f t="shared" si="282"/>
        <v>-3.0351295759999957</v>
      </c>
      <c r="AF79" s="14">
        <f t="shared" si="282"/>
        <v>-0.7907758339999944</v>
      </c>
      <c r="AG79" s="14">
        <f t="shared" si="282"/>
        <v>2.9168885649999972</v>
      </c>
      <c r="AH79" s="14">
        <f t="shared" si="282"/>
        <v>2.6208341430000033</v>
      </c>
      <c r="AI79" s="14">
        <f t="shared" si="282"/>
        <v>0.4219225790000003</v>
      </c>
      <c r="AJ79" s="14">
        <f t="shared" si="282"/>
        <v>2.106004212000002</v>
      </c>
      <c r="AK79" s="14">
        <f t="shared" si="282"/>
        <v>-2.9642046999995841E-2</v>
      </c>
      <c r="AL79" s="14">
        <f t="shared" si="282"/>
        <v>-0.23363297699999919</v>
      </c>
      <c r="AM79" s="14">
        <f t="shared" si="282"/>
        <v>0.61634434800000193</v>
      </c>
      <c r="AN79" s="14">
        <f t="shared" si="282"/>
        <v>-1.6382134759999971</v>
      </c>
      <c r="AO79" s="14">
        <f t="shared" si="282"/>
        <v>-0.68637674200000021</v>
      </c>
    </row>
    <row r="80" spans="1:49" x14ac:dyDescent="0.35">
      <c r="A80" s="7">
        <v>6</v>
      </c>
      <c r="B80" s="14">
        <f t="shared" ref="B80:O80" si="283">B20-$P20</f>
        <v>0.27086277378491319</v>
      </c>
      <c r="C80" s="14">
        <f t="shared" si="283"/>
        <v>-4.6151672774014774E-2</v>
      </c>
      <c r="D80" s="14">
        <f t="shared" si="283"/>
        <v>0.48064016276988841</v>
      </c>
      <c r="E80" s="14">
        <f t="shared" si="283"/>
        <v>0.58002895633523455</v>
      </c>
      <c r="F80" s="14">
        <f t="shared" si="283"/>
        <v>0.19736799639249192</v>
      </c>
      <c r="G80" s="14">
        <f t="shared" si="283"/>
        <v>9.9141363625509182E-2</v>
      </c>
      <c r="H80" s="14">
        <f t="shared" si="283"/>
        <v>-9.6060031176179006E-2</v>
      </c>
      <c r="I80" s="14">
        <f t="shared" si="283"/>
        <v>-0.2331194420171121</v>
      </c>
      <c r="J80" s="14">
        <f t="shared" si="283"/>
        <v>-0.35242710381596742</v>
      </c>
      <c r="K80" s="14">
        <f t="shared" si="283"/>
        <v>-0.41356500261233986</v>
      </c>
      <c r="L80" s="14">
        <f t="shared" si="283"/>
        <v>-0.32050588516510059</v>
      </c>
      <c r="M80" s="14">
        <f t="shared" si="283"/>
        <v>0.10006851505824699</v>
      </c>
      <c r="N80" s="14">
        <f t="shared" si="283"/>
        <v>-0.28247244516268077</v>
      </c>
      <c r="O80" s="14">
        <f t="shared" si="283"/>
        <v>1.6191814757103629E-2</v>
      </c>
      <c r="P80" s="10">
        <f t="shared" si="275"/>
        <v>1.6747239934995202</v>
      </c>
      <c r="AA80" s="27" t="s">
        <v>7</v>
      </c>
      <c r="AB80" s="14">
        <f t="shared" ref="AB80:AO80" si="284">AB6-$AP6</f>
        <v>-0.5784742464285646</v>
      </c>
      <c r="AC80" s="14">
        <f t="shared" si="284"/>
        <v>-0.59833819242857267</v>
      </c>
      <c r="AD80" s="14">
        <f t="shared" si="284"/>
        <v>2.1253644571428865E-2</v>
      </c>
      <c r="AE80" s="14">
        <f t="shared" si="284"/>
        <v>-0.30527696742857025</v>
      </c>
      <c r="AF80" s="14">
        <f t="shared" si="284"/>
        <v>1.2377615805714282</v>
      </c>
      <c r="AG80" s="14">
        <f t="shared" si="284"/>
        <v>-0.43697764842856834</v>
      </c>
      <c r="AH80" s="14">
        <f t="shared" si="284"/>
        <v>0.55821509557142512</v>
      </c>
      <c r="AI80" s="14">
        <f t="shared" si="284"/>
        <v>-0.62128603842857366</v>
      </c>
      <c r="AJ80" s="14">
        <f t="shared" si="284"/>
        <v>0.84701328057142966</v>
      </c>
      <c r="AK80" s="14">
        <f t="shared" si="284"/>
        <v>-0.51226109542857223</v>
      </c>
      <c r="AL80" s="14">
        <f t="shared" si="284"/>
        <v>0.29490443857142701</v>
      </c>
      <c r="AM80" s="14">
        <f t="shared" si="284"/>
        <v>0.51390670557142748</v>
      </c>
      <c r="AN80" s="14">
        <f t="shared" si="284"/>
        <v>-0.40396177542857181</v>
      </c>
      <c r="AO80" s="14">
        <f t="shared" si="284"/>
        <v>-1.6478781428569178E-2</v>
      </c>
    </row>
    <row r="81" spans="1:41" x14ac:dyDescent="0.35">
      <c r="A81" s="7">
        <v>7</v>
      </c>
      <c r="B81" s="14">
        <f t="shared" ref="B81:O81" si="285">B21-$P21</f>
        <v>0.63094967228473564</v>
      </c>
      <c r="C81" s="14">
        <f t="shared" si="285"/>
        <v>0.44823169737508728</v>
      </c>
      <c r="D81" s="14">
        <f t="shared" si="285"/>
        <v>-0.5182278249171155</v>
      </c>
      <c r="E81" s="14">
        <f t="shared" si="285"/>
        <v>-1.0009177335904074</v>
      </c>
      <c r="F81" s="14">
        <f t="shared" si="285"/>
        <v>-0.42090114280448798</v>
      </c>
      <c r="G81" s="14">
        <f t="shared" si="285"/>
        <v>-0.7755476938750272</v>
      </c>
      <c r="H81" s="14">
        <f t="shared" si="285"/>
        <v>-0.31868464371555039</v>
      </c>
      <c r="I81" s="14">
        <f t="shared" si="285"/>
        <v>0.91395336563168605</v>
      </c>
      <c r="J81" s="14">
        <f t="shared" si="285"/>
        <v>0.64429993128070251</v>
      </c>
      <c r="K81" s="14">
        <f t="shared" si="285"/>
        <v>-2.5863605298583003E-2</v>
      </c>
      <c r="L81" s="14">
        <f t="shared" si="285"/>
        <v>1.3378423495103053</v>
      </c>
      <c r="M81" s="14">
        <f t="shared" si="285"/>
        <v>-0.74836016362688795</v>
      </c>
      <c r="N81" s="14">
        <f t="shared" si="285"/>
        <v>0.35574847560500977</v>
      </c>
      <c r="O81" s="14">
        <f t="shared" si="285"/>
        <v>-0.5225226838594903</v>
      </c>
      <c r="P81" s="10">
        <f t="shared" si="275"/>
        <v>-3.1439481103815234</v>
      </c>
      <c r="AA81" s="27" t="s">
        <v>0</v>
      </c>
      <c r="AB81" s="14">
        <f t="shared" ref="AB81:AO81" si="286">AB7-$AP7</f>
        <v>-1.0400210558571477</v>
      </c>
      <c r="AC81" s="14">
        <f t="shared" si="286"/>
        <v>-0.75330903785714476</v>
      </c>
      <c r="AD81" s="14">
        <f t="shared" si="286"/>
        <v>2.3297748621428607</v>
      </c>
      <c r="AE81" s="14">
        <f t="shared" si="286"/>
        <v>3.3137204401428573</v>
      </c>
      <c r="AF81" s="14">
        <f t="shared" si="286"/>
        <v>1.6064188531428609</v>
      </c>
      <c r="AG81" s="14">
        <f t="shared" si="286"/>
        <v>-0.31108681485714307</v>
      </c>
      <c r="AH81" s="14">
        <f t="shared" si="286"/>
        <v>-1.5349854857143796E-2</v>
      </c>
      <c r="AI81" s="14">
        <f t="shared" si="286"/>
        <v>-0.32863783585713868</v>
      </c>
      <c r="AJ81" s="14">
        <f t="shared" si="286"/>
        <v>-0.87312763185714637</v>
      </c>
      <c r="AK81" s="14">
        <f t="shared" si="286"/>
        <v>-0.39333171385714571</v>
      </c>
      <c r="AL81" s="14">
        <f t="shared" si="286"/>
        <v>-1.4878215098571363</v>
      </c>
      <c r="AM81" s="14">
        <f t="shared" si="286"/>
        <v>0.47979753814285964</v>
      </c>
      <c r="AN81" s="14">
        <f t="shared" si="286"/>
        <v>-1.4456446378571375</v>
      </c>
      <c r="AO81" s="14">
        <f t="shared" si="286"/>
        <v>-1.081381600857144</v>
      </c>
    </row>
    <row r="82" spans="1:41" x14ac:dyDescent="0.35">
      <c r="A82" s="7">
        <v>8</v>
      </c>
      <c r="B82" s="14">
        <f t="shared" ref="B82:O82" si="287">B22-$P22</f>
        <v>-0.79054931394554728</v>
      </c>
      <c r="C82" s="14">
        <f t="shared" si="287"/>
        <v>-1.5542583547973408</v>
      </c>
      <c r="D82" s="14">
        <f t="shared" si="287"/>
        <v>-3.8621907227514161</v>
      </c>
      <c r="E82" s="14">
        <f t="shared" si="287"/>
        <v>-2.9565773619988924</v>
      </c>
      <c r="F82" s="14">
        <f t="shared" si="287"/>
        <v>-8.2675295092467849E-2</v>
      </c>
      <c r="G82" s="14">
        <f t="shared" si="287"/>
        <v>0.20527177664355989</v>
      </c>
      <c r="H82" s="14">
        <f t="shared" si="287"/>
        <v>1.0935131298128411</v>
      </c>
      <c r="I82" s="14">
        <f t="shared" si="287"/>
        <v>8.0721735283223239E-2</v>
      </c>
      <c r="J82" s="14">
        <f t="shared" si="287"/>
        <v>1.1765915463055983</v>
      </c>
      <c r="K82" s="14">
        <f t="shared" si="287"/>
        <v>0.86390414136493732</v>
      </c>
      <c r="L82" s="14">
        <f t="shared" si="287"/>
        <v>0.57912672712340552</v>
      </c>
      <c r="M82" s="14">
        <f t="shared" si="287"/>
        <v>2.2126150441562373</v>
      </c>
      <c r="N82" s="14">
        <f t="shared" si="287"/>
        <v>1.3625361695726319</v>
      </c>
      <c r="O82" s="14">
        <f t="shared" si="287"/>
        <v>1.6719707783231996</v>
      </c>
      <c r="P82" s="10">
        <f t="shared" si="275"/>
        <v>-0.45296132903185438</v>
      </c>
      <c r="AA82" s="27" t="s">
        <v>1</v>
      </c>
      <c r="AB82" s="14">
        <f t="shared" ref="AB82:AO82" si="288">AB8-$AP8</f>
        <v>-0.39289925521427982</v>
      </c>
      <c r="AC82" s="14">
        <f t="shared" si="288"/>
        <v>-0.26718496921428958</v>
      </c>
      <c r="AD82" s="14">
        <f t="shared" si="288"/>
        <v>2.1427923547857137</v>
      </c>
      <c r="AE82" s="14">
        <f t="shared" si="288"/>
        <v>2.5714544867857132</v>
      </c>
      <c r="AF82" s="14">
        <f t="shared" si="288"/>
        <v>1.38728215078571</v>
      </c>
      <c r="AG82" s="14">
        <f t="shared" si="288"/>
        <v>-0.33326206721428342</v>
      </c>
      <c r="AH82" s="14">
        <f t="shared" si="288"/>
        <v>9.7985098785715152E-2</v>
      </c>
      <c r="AI82" s="14">
        <f t="shared" si="288"/>
        <v>-9.3987690214289543E-2</v>
      </c>
      <c r="AJ82" s="14">
        <f t="shared" si="288"/>
        <v>-0.19153871021428692</v>
      </c>
      <c r="AK82" s="14">
        <f t="shared" si="288"/>
        <v>-0.95110787121428864</v>
      </c>
      <c r="AL82" s="14">
        <f t="shared" si="288"/>
        <v>-1.4048720442142848</v>
      </c>
      <c r="AM82" s="14">
        <f t="shared" si="288"/>
        <v>0.18467444078570772</v>
      </c>
      <c r="AN82" s="14">
        <f t="shared" si="288"/>
        <v>-1.8220149012142866</v>
      </c>
      <c r="AO82" s="14">
        <f t="shared" si="288"/>
        <v>-0.92732102321428833</v>
      </c>
    </row>
    <row r="83" spans="1:41" x14ac:dyDescent="0.35">
      <c r="A83" s="7">
        <v>9</v>
      </c>
      <c r="B83" s="14">
        <f t="shared" ref="B83:O83" si="289">B23-$P23</f>
        <v>1.2462036484348964</v>
      </c>
      <c r="C83" s="14">
        <f t="shared" si="289"/>
        <v>2.1338274526979859</v>
      </c>
      <c r="D83" s="14">
        <f t="shared" si="289"/>
        <v>-2.0247263616582103</v>
      </c>
      <c r="E83" s="14">
        <f t="shared" si="289"/>
        <v>-2.1382981923897049</v>
      </c>
      <c r="F83" s="14">
        <f t="shared" si="289"/>
        <v>-2.8960747438691392</v>
      </c>
      <c r="G83" s="14">
        <f t="shared" si="289"/>
        <v>-0.67349749883975818</v>
      </c>
      <c r="H83" s="14">
        <f t="shared" si="289"/>
        <v>1.6691763778402375</v>
      </c>
      <c r="I83" s="14">
        <f t="shared" si="289"/>
        <v>2.2859014818404937</v>
      </c>
      <c r="J83" s="14">
        <f t="shared" si="289"/>
        <v>3.147371697937924</v>
      </c>
      <c r="K83" s="14">
        <f t="shared" si="289"/>
        <v>-0.29155403248039136</v>
      </c>
      <c r="L83" s="14">
        <f t="shared" si="289"/>
        <v>-0.3446377161055203</v>
      </c>
      <c r="M83" s="14">
        <f t="shared" si="289"/>
        <v>-2.0381533329540105</v>
      </c>
      <c r="N83" s="14">
        <f t="shared" si="289"/>
        <v>0.11825026858598875</v>
      </c>
      <c r="O83" s="14">
        <f t="shared" si="289"/>
        <v>-0.19378904904077388</v>
      </c>
      <c r="P83" s="10">
        <f t="shared" si="275"/>
        <v>6.9841568099110596</v>
      </c>
      <c r="AA83" s="27" t="s">
        <v>8</v>
      </c>
      <c r="AB83" s="14">
        <f t="shared" ref="AB83:AO83" si="290">AB9-$AP9</f>
        <v>-1.2050712665000098</v>
      </c>
      <c r="AC83" s="14">
        <f t="shared" si="290"/>
        <v>-1.1902866864999986</v>
      </c>
      <c r="AD83" s="14">
        <f t="shared" si="290"/>
        <v>2.2469922254999979</v>
      </c>
      <c r="AE83" s="14">
        <f t="shared" si="290"/>
        <v>2.9693505024999958</v>
      </c>
      <c r="AF83" s="14">
        <f t="shared" si="290"/>
        <v>0.93166342750000197</v>
      </c>
      <c r="AG83" s="14">
        <f t="shared" si="290"/>
        <v>1.0126838355000025</v>
      </c>
      <c r="AH83" s="14">
        <f t="shared" si="290"/>
        <v>1.0467654685000021</v>
      </c>
      <c r="AI83" s="14">
        <f t="shared" si="290"/>
        <v>-1.0389941694999969</v>
      </c>
      <c r="AJ83" s="14">
        <f t="shared" si="290"/>
        <v>-0.66058147049998794</v>
      </c>
      <c r="AK83" s="14">
        <f t="shared" si="290"/>
        <v>-0.26223679949999834</v>
      </c>
      <c r="AL83" s="14">
        <f t="shared" si="290"/>
        <v>-1.3043909945000074</v>
      </c>
      <c r="AM83" s="14">
        <f t="shared" si="290"/>
        <v>-1.0280871394999984</v>
      </c>
      <c r="AN83" s="14">
        <f t="shared" si="290"/>
        <v>-1.1032118565000069</v>
      </c>
      <c r="AO83" s="14">
        <f t="shared" si="290"/>
        <v>-0.41459507649998883</v>
      </c>
    </row>
    <row r="84" spans="1:41" x14ac:dyDescent="0.35">
      <c r="AA84" s="27" t="s">
        <v>9</v>
      </c>
      <c r="AB84" s="14">
        <f t="shared" ref="AB84:AO84" si="291">AB10-$AP10</f>
        <v>-0.89011337878571339</v>
      </c>
      <c r="AC84" s="14">
        <f t="shared" si="291"/>
        <v>-0.78408163278571408</v>
      </c>
      <c r="AD84" s="14">
        <f t="shared" si="291"/>
        <v>1.8914739232142779</v>
      </c>
      <c r="AE84" s="14">
        <f t="shared" si="291"/>
        <v>2.2055782312142895</v>
      </c>
      <c r="AF84" s="14">
        <f t="shared" si="291"/>
        <v>0.93836734721428172</v>
      </c>
      <c r="AG84" s="14">
        <f t="shared" si="291"/>
        <v>-0.36501133778571671</v>
      </c>
      <c r="AH84" s="14">
        <f t="shared" si="291"/>
        <v>0.14417233521429296</v>
      </c>
      <c r="AI84" s="14">
        <f t="shared" si="291"/>
        <v>-1.0024489797857115</v>
      </c>
      <c r="AJ84" s="14">
        <f t="shared" si="291"/>
        <v>-0.45029478478572571</v>
      </c>
      <c r="AK84" s="14">
        <f t="shared" si="291"/>
        <v>0.66607709721428421</v>
      </c>
      <c r="AL84" s="14">
        <f t="shared" si="291"/>
        <v>-0.49945578178571282</v>
      </c>
      <c r="AM84" s="14">
        <f t="shared" si="291"/>
        <v>-1.0050340137857035</v>
      </c>
      <c r="AN84" s="14">
        <f t="shared" si="291"/>
        <v>-0.43811791378570319</v>
      </c>
      <c r="AO84" s="14">
        <f t="shared" si="291"/>
        <v>-0.41111111078572549</v>
      </c>
    </row>
    <row r="85" spans="1:41" x14ac:dyDescent="0.35">
      <c r="AA85" s="27" t="s">
        <v>10</v>
      </c>
      <c r="AB85" s="14">
        <f t="shared" ref="AB85:AO85" si="292">AB11-$AP11</f>
        <v>-0.86050210528571114</v>
      </c>
      <c r="AC85" s="14">
        <f t="shared" si="292"/>
        <v>-1.0742889532857092</v>
      </c>
      <c r="AD85" s="14">
        <f t="shared" si="292"/>
        <v>0.402899254714292</v>
      </c>
      <c r="AE85" s="14">
        <f t="shared" si="292"/>
        <v>1.3396792997142839</v>
      </c>
      <c r="AF85" s="14">
        <f t="shared" si="292"/>
        <v>-1.7554260285713497E-2</v>
      </c>
      <c r="AG85" s="14">
        <f t="shared" si="292"/>
        <v>1.0793618397142879</v>
      </c>
      <c r="AH85" s="14">
        <f t="shared" si="292"/>
        <v>0.48512147771428005</v>
      </c>
      <c r="AI85" s="14">
        <f t="shared" si="292"/>
        <v>-0.98594428228572184</v>
      </c>
      <c r="AJ85" s="14">
        <f t="shared" si="292"/>
        <v>0.34793326871429286</v>
      </c>
      <c r="AK85" s="14">
        <f t="shared" si="292"/>
        <v>-0.68710074528571141</v>
      </c>
      <c r="AL85" s="14">
        <f t="shared" si="292"/>
        <v>-0.4266699062857171</v>
      </c>
      <c r="AM85" s="14">
        <f t="shared" si="292"/>
        <v>1.164985422714274</v>
      </c>
      <c r="AN85" s="14">
        <f t="shared" si="292"/>
        <v>-0.51467444128571316</v>
      </c>
      <c r="AO85" s="14">
        <f t="shared" si="292"/>
        <v>-0.25324586928571335</v>
      </c>
    </row>
    <row r="86" spans="1:41" x14ac:dyDescent="0.35">
      <c r="AA86" s="27" t="s">
        <v>11</v>
      </c>
      <c r="AB86" s="14">
        <f t="shared" ref="AB86:AO86" si="293">AB12-$AP12</f>
        <v>-0.95591512778571008</v>
      </c>
      <c r="AC86" s="14">
        <f t="shared" si="293"/>
        <v>-1.3146452867857139</v>
      </c>
      <c r="AD86" s="14">
        <f t="shared" si="293"/>
        <v>1.8570553942142762</v>
      </c>
      <c r="AE86" s="14">
        <f t="shared" si="293"/>
        <v>3.0153320382142876</v>
      </c>
      <c r="AF86" s="14">
        <f t="shared" si="293"/>
        <v>0.15451571121427854</v>
      </c>
      <c r="AG86" s="14">
        <f t="shared" si="293"/>
        <v>0.39270165221427611</v>
      </c>
      <c r="AH86" s="14">
        <f t="shared" si="293"/>
        <v>0.38168124321427932</v>
      </c>
      <c r="AI86" s="14">
        <f t="shared" si="293"/>
        <v>-0.84094914178570868</v>
      </c>
      <c r="AJ86" s="14">
        <f t="shared" si="293"/>
        <v>-0.29804664778571954</v>
      </c>
      <c r="AK86" s="14">
        <f t="shared" si="293"/>
        <v>-0.32607385778571008</v>
      </c>
      <c r="AL86" s="14">
        <f t="shared" si="293"/>
        <v>-0.6628539037857113</v>
      </c>
      <c r="AM86" s="14">
        <f t="shared" si="293"/>
        <v>0.6496177522142883</v>
      </c>
      <c r="AN86" s="14">
        <f t="shared" si="293"/>
        <v>-1.1615387107857291</v>
      </c>
      <c r="AO86" s="14">
        <f t="shared" si="293"/>
        <v>-0.89088111478570831</v>
      </c>
    </row>
    <row r="87" spans="1:41" x14ac:dyDescent="0.35">
      <c r="B87" s="32" t="s">
        <v>59</v>
      </c>
      <c r="C87" s="23">
        <v>1</v>
      </c>
      <c r="D87" s="23">
        <v>2</v>
      </c>
      <c r="E87" s="23">
        <v>3</v>
      </c>
      <c r="F87" s="23">
        <v>4</v>
      </c>
      <c r="G87" s="23">
        <v>5</v>
      </c>
      <c r="H87" s="23">
        <v>6</v>
      </c>
      <c r="I87" s="23">
        <v>7</v>
      </c>
      <c r="J87" s="23">
        <v>8</v>
      </c>
      <c r="K87" s="23">
        <v>9</v>
      </c>
      <c r="L87" s="23" t="s">
        <v>37</v>
      </c>
      <c r="AA87" s="27" t="s">
        <v>4</v>
      </c>
      <c r="AB87" s="14">
        <f t="shared" ref="AB87:AO87" si="294">AB13-$AP13</f>
        <v>-0.12373177907143251</v>
      </c>
      <c r="AC87" s="14">
        <f t="shared" si="294"/>
        <v>-0.78695173307143129</v>
      </c>
      <c r="AD87" s="14">
        <f t="shared" si="294"/>
        <v>1.3877421439285786</v>
      </c>
      <c r="AE87" s="14">
        <f t="shared" si="294"/>
        <v>1.9914609649285797</v>
      </c>
      <c r="AF87" s="14">
        <f t="shared" si="294"/>
        <v>0.54211856192857688</v>
      </c>
      <c r="AG87" s="14">
        <f t="shared" si="294"/>
        <v>-6.6090055071425624E-2</v>
      </c>
      <c r="AH87" s="14">
        <f t="shared" si="294"/>
        <v>0.56597343792856414</v>
      </c>
      <c r="AI87" s="14">
        <f t="shared" si="294"/>
        <v>-0.61974084807142837</v>
      </c>
      <c r="AJ87" s="14">
        <f t="shared" si="294"/>
        <v>-0.23556851307142601</v>
      </c>
      <c r="AK87" s="14">
        <f t="shared" si="294"/>
        <v>-0.76255264007143175</v>
      </c>
      <c r="AL87" s="14">
        <f t="shared" si="294"/>
        <v>-0.81724651707143714</v>
      </c>
      <c r="AM87" s="14">
        <f t="shared" si="294"/>
        <v>-0.24273404607143156</v>
      </c>
      <c r="AN87" s="14">
        <f t="shared" si="294"/>
        <v>-0.79130547507142346</v>
      </c>
      <c r="AO87" s="14">
        <f t="shared" si="294"/>
        <v>-4.1373502071435198E-2</v>
      </c>
    </row>
    <row r="88" spans="1:41" x14ac:dyDescent="0.35">
      <c r="B88" s="24" t="s">
        <v>22</v>
      </c>
      <c r="C88" s="21">
        <v>2.6881036365740738E-4</v>
      </c>
      <c r="D88" s="21">
        <v>3.1457126060185193E-4</v>
      </c>
      <c r="E88" s="21">
        <v>1.9959267657407409E-4</v>
      </c>
      <c r="F88" s="21">
        <v>1.622784916435184E-4</v>
      </c>
      <c r="G88" s="21">
        <v>1.532543881828705E-4</v>
      </c>
      <c r="H88" s="21">
        <v>9.7085747870370365E-5</v>
      </c>
      <c r="I88" s="21">
        <v>1.9937851684027774E-4</v>
      </c>
      <c r="J88" s="21">
        <v>4.1974888721064805E-4</v>
      </c>
      <c r="K88" s="21">
        <v>6.1707608969907405E-4</v>
      </c>
      <c r="L88" s="21">
        <v>2.4317964222800928E-3</v>
      </c>
      <c r="AA88" s="27" t="s">
        <v>12</v>
      </c>
      <c r="AB88" s="14">
        <f t="shared" ref="AB88:AO88" si="295">AB14-$AP14</f>
        <v>-1.0307223843571371</v>
      </c>
      <c r="AC88" s="14">
        <f t="shared" si="295"/>
        <v>-0.9233300943571443</v>
      </c>
      <c r="AD88" s="14">
        <f t="shared" si="295"/>
        <v>-0.2274570773571476</v>
      </c>
      <c r="AE88" s="14">
        <f t="shared" si="295"/>
        <v>-0.64367023035714865</v>
      </c>
      <c r="AF88" s="14">
        <f t="shared" si="295"/>
        <v>-1.5841010693571356</v>
      </c>
      <c r="AG88" s="14">
        <f t="shared" si="295"/>
        <v>-2.1963459663571463</v>
      </c>
      <c r="AH88" s="14">
        <f t="shared" si="295"/>
        <v>1.0721347586428713</v>
      </c>
      <c r="AI88" s="14">
        <f t="shared" si="295"/>
        <v>0.56329122064284931</v>
      </c>
      <c r="AJ88" s="14">
        <f t="shared" si="295"/>
        <v>2.6714771626428551</v>
      </c>
      <c r="AK88" s="14">
        <f t="shared" si="295"/>
        <v>0.40165856864285487</v>
      </c>
      <c r="AL88" s="14">
        <f t="shared" si="295"/>
        <v>2.2354907676428688</v>
      </c>
      <c r="AM88" s="14">
        <f t="shared" si="295"/>
        <v>-1.0575704573571336</v>
      </c>
      <c r="AN88" s="14">
        <f t="shared" si="295"/>
        <v>1.358030450642854</v>
      </c>
      <c r="AO88" s="14">
        <f t="shared" si="295"/>
        <v>-0.63888564935713887</v>
      </c>
    </row>
    <row r="89" spans="1:41" x14ac:dyDescent="0.35">
      <c r="B89" s="24" t="s">
        <v>23</v>
      </c>
      <c r="C89" s="21">
        <v>2.7727754681712964E-4</v>
      </c>
      <c r="D89" s="21">
        <v>3.1610659696759257E-4</v>
      </c>
      <c r="E89" s="21">
        <v>2.0436612916666661E-4</v>
      </c>
      <c r="F89" s="21">
        <v>1.6367682874999999E-4</v>
      </c>
      <c r="G89" s="21">
        <v>1.4662803393518528E-4</v>
      </c>
      <c r="H89" s="21">
        <v>8.9409590995370383E-5</v>
      </c>
      <c r="I89" s="21">
        <v>1.9500713865740741E-4</v>
      </c>
      <c r="J89" s="21">
        <v>4.0132511337962964E-4</v>
      </c>
      <c r="K89" s="21">
        <v>6.3889702486111092E-4</v>
      </c>
      <c r="L89" s="21">
        <v>2.4326940035300925E-3</v>
      </c>
      <c r="AA89" s="27" t="s">
        <v>13</v>
      </c>
      <c r="AB89" s="14">
        <f t="shared" ref="AB89:AO89" si="296">AB15-$AP15</f>
        <v>0.96490767757142493</v>
      </c>
      <c r="AC89" s="14">
        <f t="shared" si="296"/>
        <v>0.47982831257143488</v>
      </c>
      <c r="AD89" s="14">
        <f t="shared" si="296"/>
        <v>-0.45658892142855478</v>
      </c>
      <c r="AE89" s="14">
        <f t="shared" si="296"/>
        <v>-0.6133236144285874</v>
      </c>
      <c r="AF89" s="14">
        <f t="shared" si="296"/>
        <v>0.80422740557143158</v>
      </c>
      <c r="AG89" s="14">
        <f t="shared" si="296"/>
        <v>-8.0715905428569101E-2</v>
      </c>
      <c r="AH89" s="14">
        <f t="shared" si="296"/>
        <v>-0.21259799242857724</v>
      </c>
      <c r="AI89" s="14">
        <f t="shared" si="296"/>
        <v>1.3341593785714352</v>
      </c>
      <c r="AJ89" s="14">
        <f t="shared" si="296"/>
        <v>0.2102818265714248</v>
      </c>
      <c r="AK89" s="14">
        <f t="shared" si="296"/>
        <v>-2.5296404428580388E-2</v>
      </c>
      <c r="AL89" s="14">
        <f t="shared" si="296"/>
        <v>0.62150631657143407</v>
      </c>
      <c r="AM89" s="14">
        <f t="shared" si="296"/>
        <v>-1.4782669254285778</v>
      </c>
      <c r="AN89" s="14">
        <f t="shared" si="296"/>
        <v>-0.8615095564285653</v>
      </c>
      <c r="AO89" s="14">
        <f t="shared" si="296"/>
        <v>-0.68661159742857336</v>
      </c>
    </row>
    <row r="90" spans="1:41" x14ac:dyDescent="0.35">
      <c r="B90" s="24" t="s">
        <v>24</v>
      </c>
      <c r="C90" s="21">
        <v>4.6276140085648154E-4</v>
      </c>
      <c r="D90" s="21">
        <v>2.6471823297453712E-4</v>
      </c>
      <c r="E90" s="21">
        <v>2.679432266666667E-4</v>
      </c>
      <c r="F90" s="21">
        <v>2.3442722768518505E-4</v>
      </c>
      <c r="G90" s="21">
        <v>2.0043461829861111E-4</v>
      </c>
      <c r="H90" s="21">
        <v>1.1457965901620383E-4</v>
      </c>
      <c r="I90" s="21">
        <v>1.9222306207175935E-4</v>
      </c>
      <c r="J90" s="21">
        <v>3.8689846307870347E-4</v>
      </c>
      <c r="K90" s="21">
        <v>6.0272213824074067E-4</v>
      </c>
      <c r="L90" s="21">
        <v>2.7267080288888887E-3</v>
      </c>
      <c r="AA90" s="27" t="s">
        <v>14</v>
      </c>
      <c r="AB90" s="14">
        <f t="shared" ref="AB90:AO90" si="297">AB16-$AP16</f>
        <v>-1.5337204399285653</v>
      </c>
      <c r="AC90" s="14">
        <f t="shared" si="297"/>
        <v>-2.239570780928581</v>
      </c>
      <c r="AD90" s="14">
        <f t="shared" si="297"/>
        <v>-1.6079154519285836</v>
      </c>
      <c r="AE90" s="14">
        <f t="shared" si="297"/>
        <v>-0.26492225492855681</v>
      </c>
      <c r="AF90" s="14">
        <f t="shared" si="297"/>
        <v>3.349862326071424</v>
      </c>
      <c r="AG90" s="14">
        <f t="shared" si="297"/>
        <v>-0.22777939792856472</v>
      </c>
      <c r="AH90" s="14">
        <f t="shared" si="297"/>
        <v>1.4305879500714198</v>
      </c>
      <c r="AI90" s="14">
        <f t="shared" si="297"/>
        <v>0.94147230307141427</v>
      </c>
      <c r="AJ90" s="14">
        <f t="shared" si="297"/>
        <v>1.4266423710714164</v>
      </c>
      <c r="AK90" s="14">
        <f t="shared" si="297"/>
        <v>-0.24038710792856222</v>
      </c>
      <c r="AL90" s="14">
        <f t="shared" si="297"/>
        <v>-0.99893585992858647</v>
      </c>
      <c r="AM90" s="14">
        <f t="shared" si="297"/>
        <v>-0.27059118892857015</v>
      </c>
      <c r="AN90" s="14">
        <f t="shared" si="297"/>
        <v>0.22575801807142426</v>
      </c>
      <c r="AO90" s="14">
        <f t="shared" si="297"/>
        <v>9.499514071428905E-3</v>
      </c>
    </row>
    <row r="91" spans="1:41" x14ac:dyDescent="0.35">
      <c r="B91" s="24" t="s">
        <v>25</v>
      </c>
      <c r="C91" s="21">
        <v>4.4578084319444445E-4</v>
      </c>
      <c r="D91" s="21">
        <v>2.6971424372685185E-4</v>
      </c>
      <c r="E91" s="21">
        <v>2.8429285293981481E-4</v>
      </c>
      <c r="F91" s="21">
        <v>2.4642332241898144E-4</v>
      </c>
      <c r="G91" s="21">
        <v>2.2468295960648152E-4</v>
      </c>
      <c r="H91" s="21">
        <v>1.2156714537037051E-4</v>
      </c>
      <c r="I91" s="21">
        <v>1.8559172126157377E-4</v>
      </c>
      <c r="J91" s="21">
        <v>4.2660226127314824E-4</v>
      </c>
      <c r="K91" s="21">
        <v>6.2149313429398141E-4</v>
      </c>
      <c r="L91" s="21">
        <v>2.8261484840856484E-3</v>
      </c>
      <c r="AA91" s="27" t="s">
        <v>15</v>
      </c>
      <c r="AB91" s="14">
        <f t="shared" ref="AB91:AO91" si="298">AB17-$AP17</f>
        <v>-1.7967735665714475</v>
      </c>
      <c r="AC91" s="14">
        <f t="shared" si="298"/>
        <v>-1.5615127955714332</v>
      </c>
      <c r="AD91" s="14">
        <f t="shared" si="298"/>
        <v>-3.1520570135714241</v>
      </c>
      <c r="AE91" s="14">
        <f t="shared" si="298"/>
        <v>-2.4391998705714446</v>
      </c>
      <c r="AF91" s="14">
        <f t="shared" si="298"/>
        <v>2.9076773428569069E-2</v>
      </c>
      <c r="AG91" s="14">
        <f t="shared" si="298"/>
        <v>-0.79178490457143091</v>
      </c>
      <c r="AH91" s="14">
        <f t="shared" si="298"/>
        <v>3.2685779074285914</v>
      </c>
      <c r="AI91" s="14">
        <f t="shared" si="298"/>
        <v>-0.86493683157142875</v>
      </c>
      <c r="AJ91" s="14">
        <f t="shared" si="298"/>
        <v>3.1289407194285968</v>
      </c>
      <c r="AK91" s="14">
        <f t="shared" si="298"/>
        <v>0.76123096942857948</v>
      </c>
      <c r="AL91" s="14">
        <f t="shared" si="298"/>
        <v>0.49982507242857643</v>
      </c>
      <c r="AM91" s="14">
        <f t="shared" si="298"/>
        <v>0.43760285042857383</v>
      </c>
      <c r="AN91" s="14">
        <f t="shared" si="298"/>
        <v>1.0072173624285607</v>
      </c>
      <c r="AO91" s="14">
        <f t="shared" si="298"/>
        <v>1.4737933274285648</v>
      </c>
    </row>
    <row r="92" spans="1:41" x14ac:dyDescent="0.35">
      <c r="B92" s="24" t="s">
        <v>26</v>
      </c>
      <c r="C92" s="21">
        <v>3.7944066515046296E-4</v>
      </c>
      <c r="D92" s="21">
        <v>3.1557067271990744E-4</v>
      </c>
      <c r="E92" s="21">
        <v>2.5082671957175927E-4</v>
      </c>
      <c r="F92" s="21">
        <v>2.0817218863425921E-4</v>
      </c>
      <c r="G92" s="21">
        <v>1.7586293776620366E-4</v>
      </c>
      <c r="H92" s="21">
        <v>1.0479234903935195E-4</v>
      </c>
      <c r="I92" s="21">
        <v>1.9111394557870377E-4</v>
      </c>
      <c r="J92" s="21">
        <v>4.8049414209490722E-4</v>
      </c>
      <c r="K92" s="21">
        <v>5.6778365667824063E-4</v>
      </c>
      <c r="L92" s="21">
        <v>2.6740572772337963E-3</v>
      </c>
      <c r="AA92" s="27" t="s">
        <v>21</v>
      </c>
      <c r="AB92" s="14">
        <f t="shared" ref="AB92:AO92" si="299">AB18-$AP18</f>
        <v>-1.6811337872857148</v>
      </c>
      <c r="AC92" s="14">
        <f t="shared" si="299"/>
        <v>-2.8023582762857</v>
      </c>
      <c r="AD92" s="14">
        <f t="shared" si="299"/>
        <v>-3.0899319732857276</v>
      </c>
      <c r="AE92" s="14">
        <f t="shared" si="299"/>
        <v>-1.7153741492857062</v>
      </c>
      <c r="AF92" s="14">
        <f t="shared" si="299"/>
        <v>-3.1421768712857254</v>
      </c>
      <c r="AG92" s="14">
        <f t="shared" si="299"/>
        <v>9.9727891714282535E-2</v>
      </c>
      <c r="AH92" s="14">
        <f t="shared" si="299"/>
        <v>1.9609977317142882</v>
      </c>
      <c r="AI92" s="14">
        <f t="shared" si="299"/>
        <v>-0.33170068028570476</v>
      </c>
      <c r="AJ92" s="14">
        <f t="shared" si="299"/>
        <v>1.4016780047142863</v>
      </c>
      <c r="AK92" s="14">
        <f t="shared" si="299"/>
        <v>2.5136961447142614</v>
      </c>
      <c r="AL92" s="14">
        <f t="shared" si="299"/>
        <v>1.3726530617142902</v>
      </c>
      <c r="AM92" s="14">
        <f t="shared" si="299"/>
        <v>2.4030385487142798</v>
      </c>
      <c r="AN92" s="14">
        <f t="shared" si="299"/>
        <v>1.0736961457143099</v>
      </c>
      <c r="AO92" s="14">
        <f t="shared" si="299"/>
        <v>1.9371882087142769</v>
      </c>
    </row>
    <row r="93" spans="1:41" x14ac:dyDescent="0.35">
      <c r="B93" s="24" t="s">
        <v>27</v>
      </c>
      <c r="C93" s="21">
        <v>2.832385886458333E-4</v>
      </c>
      <c r="D93" s="21">
        <v>3.4248787476851852E-4</v>
      </c>
      <c r="E93" s="21">
        <v>2.0871966070601855E-4</v>
      </c>
      <c r="F93" s="21">
        <v>1.9402452339120367E-4</v>
      </c>
      <c r="G93" s="21">
        <v>1.9131550768518513E-4</v>
      </c>
      <c r="H93" s="21">
        <v>9.7752897453703782E-5</v>
      </c>
      <c r="I93" s="21">
        <v>1.7378537835648143E-4</v>
      </c>
      <c r="J93" s="21">
        <v>4.6710758377314817E-4</v>
      </c>
      <c r="K93" s="21">
        <v>6.0012545141203684E-4</v>
      </c>
      <c r="L93" s="21">
        <v>2.5585574661921295E-3</v>
      </c>
      <c r="AA93" s="27" t="s">
        <v>16</v>
      </c>
      <c r="AB93" s="14">
        <f t="shared" ref="AB93:AO93" si="300">AB19-$AP19</f>
        <v>0.25637836092857391</v>
      </c>
      <c r="AC93" s="14">
        <f t="shared" si="300"/>
        <v>-0.75570780707145069</v>
      </c>
      <c r="AD93" s="14">
        <f t="shared" si="300"/>
        <v>-2.0595400060714208</v>
      </c>
      <c r="AE93" s="14">
        <f t="shared" si="300"/>
        <v>-1.9584969230714133</v>
      </c>
      <c r="AF93" s="14">
        <f t="shared" si="300"/>
        <v>-1.3215808220714163</v>
      </c>
      <c r="AG93" s="14">
        <f t="shared" si="300"/>
        <v>0.38109491392855865</v>
      </c>
      <c r="AH93" s="14">
        <f t="shared" si="300"/>
        <v>-0.23387107207145696</v>
      </c>
      <c r="AI93" s="14">
        <f t="shared" si="300"/>
        <v>0.57093618392857515</v>
      </c>
      <c r="AJ93" s="14">
        <f t="shared" si="300"/>
        <v>-0.64602526707142793</v>
      </c>
      <c r="AK93" s="14">
        <f t="shared" si="300"/>
        <v>2.0747003559285933</v>
      </c>
      <c r="AL93" s="14">
        <f t="shared" si="300"/>
        <v>1.4205506959285632</v>
      </c>
      <c r="AM93" s="14">
        <f t="shared" si="300"/>
        <v>-0.89026563007141668</v>
      </c>
      <c r="AN93" s="14">
        <f t="shared" si="300"/>
        <v>1.4931130549285516</v>
      </c>
      <c r="AO93" s="14">
        <f t="shared" si="300"/>
        <v>1.6687139619285976</v>
      </c>
    </row>
    <row r="94" spans="1:41" x14ac:dyDescent="0.35">
      <c r="B94" s="24" t="s">
        <v>28</v>
      </c>
      <c r="C94" s="21">
        <v>3.2705551356481484E-4</v>
      </c>
      <c r="D94" s="21">
        <v>3.5163244310185181E-4</v>
      </c>
      <c r="E94" s="21">
        <v>2.1713382883101852E-4</v>
      </c>
      <c r="F94" s="21">
        <v>2.0031231628472231E-4</v>
      </c>
      <c r="G94" s="21">
        <v>1.843101746874999E-4</v>
      </c>
      <c r="H94" s="21">
        <v>1.0506844714120367E-4</v>
      </c>
      <c r="I94" s="21">
        <v>2.1008860333333339E-4</v>
      </c>
      <c r="J94" s="21">
        <v>5.5483906525462983E-4</v>
      </c>
      <c r="K94" s="21">
        <v>7.4766051482638859E-4</v>
      </c>
      <c r="L94" s="21">
        <v>2.8981009070254628E-3</v>
      </c>
      <c r="AA94" s="27" t="s">
        <v>17</v>
      </c>
      <c r="AB94" s="14">
        <f t="shared" ref="AB94:AO94" si="301">AB20-$AP20</f>
        <v>-0.88530774207141327</v>
      </c>
      <c r="AC94" s="14">
        <f t="shared" si="301"/>
        <v>0.24271946892857521</v>
      </c>
      <c r="AD94" s="14">
        <f t="shared" si="301"/>
        <v>-2.6319744090714412</v>
      </c>
      <c r="AE94" s="14">
        <f t="shared" si="301"/>
        <v>-0.14857304807143557</v>
      </c>
      <c r="AF94" s="14">
        <f t="shared" si="301"/>
        <v>1.1351004209285716</v>
      </c>
      <c r="AG94" s="14">
        <f t="shared" si="301"/>
        <v>0.54516844792859409</v>
      </c>
      <c r="AH94" s="14">
        <f t="shared" si="301"/>
        <v>2.4681162949285831</v>
      </c>
      <c r="AI94" s="14">
        <f t="shared" si="301"/>
        <v>-0.42045513507143006</v>
      </c>
      <c r="AJ94" s="14">
        <f t="shared" si="301"/>
        <v>2.6396809199285567</v>
      </c>
      <c r="AK94" s="14">
        <f t="shared" si="301"/>
        <v>1.4380482669285666</v>
      </c>
      <c r="AL94" s="14">
        <f t="shared" si="301"/>
        <v>-0.71415127907142484</v>
      </c>
      <c r="AM94" s="14">
        <f t="shared" si="301"/>
        <v>-1.4429721410714453</v>
      </c>
      <c r="AN94" s="14">
        <f t="shared" si="301"/>
        <v>-0.47505830907142332</v>
      </c>
      <c r="AO94" s="14">
        <f t="shared" si="301"/>
        <v>-1.7503417560714443</v>
      </c>
    </row>
    <row r="95" spans="1:41" x14ac:dyDescent="0.35">
      <c r="B95" s="24" t="s">
        <v>29</v>
      </c>
      <c r="C95" s="21">
        <v>3.0531934996527775E-4</v>
      </c>
      <c r="D95" s="21">
        <v>3.05980725625E-4</v>
      </c>
      <c r="E95" s="21">
        <v>2.1128590325231482E-4</v>
      </c>
      <c r="F95" s="21">
        <v>1.6290049969907411E-4</v>
      </c>
      <c r="G95" s="21">
        <v>1.5313313597222224E-4</v>
      </c>
      <c r="H95" s="21">
        <v>9.1344902164351902E-5</v>
      </c>
      <c r="I95" s="21">
        <v>2.2210149491898141E-4</v>
      </c>
      <c r="J95" s="21">
        <v>4.7480053749999996E-4</v>
      </c>
      <c r="K95" s="21">
        <v>6.9169291172453706E-4</v>
      </c>
      <c r="L95" s="21">
        <v>2.6185594608217596E-3</v>
      </c>
      <c r="AA95" s="27" t="s">
        <v>18</v>
      </c>
      <c r="AB95" s="14">
        <f t="shared" ref="AB95:AO95" si="302">AB21-$AP21</f>
        <v>0.2195950762857013</v>
      </c>
      <c r="AC95" s="14">
        <f t="shared" si="302"/>
        <v>0.54408487228572433</v>
      </c>
      <c r="AD95" s="14">
        <f t="shared" si="302"/>
        <v>2.5309362285712567E-2</v>
      </c>
      <c r="AE95" s="14">
        <f t="shared" si="302"/>
        <v>0.79011661828569579</v>
      </c>
      <c r="AF95" s="14">
        <f t="shared" si="302"/>
        <v>-1.5844865567142801</v>
      </c>
      <c r="AG95" s="14">
        <f t="shared" si="302"/>
        <v>-0.56607385771429897</v>
      </c>
      <c r="AH95" s="14">
        <f t="shared" si="302"/>
        <v>1.170615483285717</v>
      </c>
      <c r="AI95" s="14">
        <f t="shared" si="302"/>
        <v>1.4264885002857159</v>
      </c>
      <c r="AJ95" s="14">
        <f t="shared" si="302"/>
        <v>1.5491188852857238</v>
      </c>
      <c r="AK95" s="14">
        <f t="shared" si="302"/>
        <v>-1.2803595717142979</v>
      </c>
      <c r="AL95" s="14">
        <f t="shared" si="302"/>
        <v>-0.39772918671429913</v>
      </c>
      <c r="AM95" s="14">
        <f t="shared" si="302"/>
        <v>-0.18076773571426763</v>
      </c>
      <c r="AN95" s="14">
        <f t="shared" si="302"/>
        <v>-0.89296728271427916</v>
      </c>
      <c r="AO95" s="14">
        <f t="shared" si="302"/>
        <v>-0.82294460671427139</v>
      </c>
    </row>
    <row r="96" spans="1:41" x14ac:dyDescent="0.35">
      <c r="B96" s="24" t="s">
        <v>30</v>
      </c>
      <c r="C96" s="21">
        <v>2.8783068782407405E-4</v>
      </c>
      <c r="D96" s="21">
        <v>3.5152431342592592E-4</v>
      </c>
      <c r="E96" s="21">
        <v>2.038548752893518E-4</v>
      </c>
      <c r="F96" s="21">
        <v>1.7367094986111108E-4</v>
      </c>
      <c r="G96" s="21">
        <v>1.7485512723379635E-4</v>
      </c>
      <c r="H96" s="21">
        <v>9.5791341226851928E-5</v>
      </c>
      <c r="I96" s="21">
        <v>2.3349395313657396E-4</v>
      </c>
      <c r="J96" s="21">
        <v>5.4670361972222238E-4</v>
      </c>
      <c r="K96" s="21">
        <v>7.7554379776620353E-4</v>
      </c>
      <c r="L96" s="21">
        <v>2.843268665486111E-3</v>
      </c>
      <c r="AA96" s="7" t="s">
        <v>19</v>
      </c>
      <c r="AB96" s="14">
        <f t="shared" ref="AB96:AO96" si="303">AB22-$AP22</f>
        <v>-1.4681065759999967</v>
      </c>
      <c r="AC96" s="14">
        <f t="shared" si="303"/>
        <v>-2.3208616999994547E-2</v>
      </c>
      <c r="AD96" s="14">
        <f t="shared" si="303"/>
        <v>1.5485827660000098</v>
      </c>
      <c r="AE96" s="14">
        <f t="shared" si="303"/>
        <v>-0.17885487499998476</v>
      </c>
      <c r="AF96" s="14">
        <f t="shared" si="303"/>
        <v>-4.3653401360000146</v>
      </c>
      <c r="AG96" s="14">
        <f t="shared" si="303"/>
        <v>-3.7021655329999987</v>
      </c>
      <c r="AH96" s="14">
        <f t="shared" si="303"/>
        <v>6.0001927440000031</v>
      </c>
      <c r="AI96" s="14">
        <f t="shared" si="303"/>
        <v>2.9924829930000101</v>
      </c>
      <c r="AJ96" s="14">
        <f t="shared" si="303"/>
        <v>8.2713945579999972</v>
      </c>
      <c r="AK96" s="14">
        <f t="shared" si="303"/>
        <v>-1.5814852609999832</v>
      </c>
      <c r="AL96" s="14">
        <f t="shared" si="303"/>
        <v>-1.6892403629999819</v>
      </c>
      <c r="AM96" s="14">
        <f t="shared" si="303"/>
        <v>-4.8776303850000033</v>
      </c>
      <c r="AN96" s="14">
        <f t="shared" si="303"/>
        <v>-0.88218820899999173</v>
      </c>
      <c r="AO96" s="14">
        <f t="shared" si="303"/>
        <v>-4.4433106000013822E-2</v>
      </c>
    </row>
    <row r="97" spans="2:41" x14ac:dyDescent="0.35">
      <c r="B97" s="24" t="s">
        <v>31</v>
      </c>
      <c r="C97" s="21">
        <v>3.9669574619212965E-4</v>
      </c>
      <c r="D97" s="21">
        <v>3.0696281599537037E-4</v>
      </c>
      <c r="E97" s="21">
        <v>2.0061675905092585E-4</v>
      </c>
      <c r="F97" s="21">
        <v>1.9120239144675922E-4</v>
      </c>
      <c r="G97" s="21">
        <v>1.6255117788194456E-4</v>
      </c>
      <c r="H97" s="21">
        <v>8.9691987905092603E-5</v>
      </c>
      <c r="I97" s="21">
        <v>2.0449630469907389E-4</v>
      </c>
      <c r="J97" s="21">
        <v>5.1287582934027775E-4</v>
      </c>
      <c r="K97" s="21">
        <v>6.4633933820601864E-4</v>
      </c>
      <c r="L97" s="21">
        <v>2.7114323507175927E-3</v>
      </c>
      <c r="AA97" s="27" t="s">
        <v>37</v>
      </c>
      <c r="AB97" s="15">
        <f t="shared" ref="AB97:AO97" si="304">AB23-$AP23</f>
        <v>-18.641597019142893</v>
      </c>
      <c r="AC97" s="15">
        <f t="shared" si="304"/>
        <v>-18.564045999142905</v>
      </c>
      <c r="AD97" s="15">
        <f t="shared" si="304"/>
        <v>6.8387657918570994</v>
      </c>
      <c r="AE97" s="15">
        <f t="shared" si="304"/>
        <v>15.430421120857091</v>
      </c>
      <c r="AF97" s="15">
        <f t="shared" si="304"/>
        <v>2.2897408488570932</v>
      </c>
      <c r="AG97" s="15">
        <f t="shared" si="304"/>
        <v>-7.6894428251428906</v>
      </c>
      <c r="AH97" s="15">
        <f t="shared" si="304"/>
        <v>21.647110462857114</v>
      </c>
      <c r="AI97" s="15">
        <f t="shared" si="304"/>
        <v>-2.5052704891428732</v>
      </c>
      <c r="AJ97" s="15">
        <f t="shared" si="304"/>
        <v>16.909604793857085</v>
      </c>
      <c r="AK97" s="15">
        <f t="shared" si="304"/>
        <v>5.5189471978571021</v>
      </c>
      <c r="AL97" s="15">
        <f t="shared" si="304"/>
        <v>-2.4993747971429059</v>
      </c>
      <c r="AM97" s="15">
        <f t="shared" si="304"/>
        <v>-12.365383867142896</v>
      </c>
      <c r="AN97" s="15">
        <f t="shared" si="304"/>
        <v>-4.2472432791428787</v>
      </c>
      <c r="AO97" s="15">
        <f t="shared" si="304"/>
        <v>-2.1222319401429104</v>
      </c>
    </row>
    <row r="98" spans="2:41" x14ac:dyDescent="0.35">
      <c r="B98" s="25" t="s">
        <v>32</v>
      </c>
      <c r="C98" s="21">
        <v>3.6412351978009261E-4</v>
      </c>
      <c r="D98" s="21">
        <v>3.115315570717592E-4</v>
      </c>
      <c r="E98" s="21">
        <v>1.8269715292824082E-4</v>
      </c>
      <c r="F98" s="21">
        <v>1.6565045771990732E-4</v>
      </c>
      <c r="G98" s="21">
        <v>1.6166750650462966E-4</v>
      </c>
      <c r="H98" s="21">
        <v>8.9058956921296244E-5</v>
      </c>
      <c r="I98" s="21">
        <v>2.3320735701388902E-4</v>
      </c>
      <c r="J98" s="21">
        <v>4.8786428151620365E-4</v>
      </c>
      <c r="K98" s="21">
        <v>6.2282690854166653E-4</v>
      </c>
      <c r="L98" s="21">
        <v>2.6186276979976849E-3</v>
      </c>
    </row>
    <row r="99" spans="2:41" x14ac:dyDescent="0.35">
      <c r="B99" s="25" t="s">
        <v>33</v>
      </c>
      <c r="C99" s="21">
        <v>2.6659449274305555E-4</v>
      </c>
      <c r="D99" s="21">
        <v>3.2844545225694442E-4</v>
      </c>
      <c r="E99" s="21">
        <v>2.2386805030092589E-4</v>
      </c>
      <c r="F99" s="21">
        <v>1.6299681909722234E-4</v>
      </c>
      <c r="G99" s="21">
        <v>1.9528008734953696E-4</v>
      </c>
      <c r="H99" s="21">
        <v>9.5708406817129638E-5</v>
      </c>
      <c r="I99" s="21">
        <v>1.7079029142361108E-4</v>
      </c>
      <c r="J99" s="21">
        <v>5.0749979003472223E-4</v>
      </c>
      <c r="K99" s="21">
        <v>5.5325438818287038E-4</v>
      </c>
      <c r="L99" s="21">
        <v>2.5044377782060187E-3</v>
      </c>
      <c r="AA99" s="7" t="s">
        <v>39</v>
      </c>
      <c r="AB99" s="11" t="s">
        <v>22</v>
      </c>
      <c r="AC99" s="11" t="s">
        <v>23</v>
      </c>
      <c r="AD99" s="11" t="s">
        <v>24</v>
      </c>
      <c r="AE99" s="11" t="s">
        <v>25</v>
      </c>
      <c r="AF99" s="11" t="s">
        <v>26</v>
      </c>
      <c r="AG99" s="11" t="s">
        <v>27</v>
      </c>
      <c r="AH99" s="11" t="s">
        <v>28</v>
      </c>
      <c r="AI99" s="11" t="s">
        <v>29</v>
      </c>
      <c r="AJ99" s="11" t="s">
        <v>30</v>
      </c>
      <c r="AK99" s="11" t="s">
        <v>31</v>
      </c>
      <c r="AL99" s="15" t="s">
        <v>32</v>
      </c>
      <c r="AM99" s="15" t="s">
        <v>33</v>
      </c>
      <c r="AN99" s="15" t="s">
        <v>34</v>
      </c>
      <c r="AO99" s="15" t="s">
        <v>35</v>
      </c>
    </row>
    <row r="100" spans="2:41" x14ac:dyDescent="0.35">
      <c r="B100" s="25" t="s">
        <v>34</v>
      </c>
      <c r="C100" s="21">
        <v>3.802469135763889E-4</v>
      </c>
      <c r="D100" s="21">
        <v>2.8648694045138882E-4</v>
      </c>
      <c r="E100" s="21">
        <v>1.7835726884259264E-4</v>
      </c>
      <c r="F100" s="21">
        <v>1.6868884899305558E-4</v>
      </c>
      <c r="G100" s="21">
        <v>1.5487712060185174E-4</v>
      </c>
      <c r="H100" s="21">
        <v>8.9359200462963066E-5</v>
      </c>
      <c r="I100" s="21">
        <v>2.0588703074074071E-4</v>
      </c>
      <c r="J100" s="21">
        <v>5.0445142563657422E-4</v>
      </c>
      <c r="K100" s="21">
        <v>6.3004298940972205E-4</v>
      </c>
      <c r="L100" s="21">
        <v>2.5983977387152774E-3</v>
      </c>
      <c r="AA100" s="27" t="s">
        <v>5</v>
      </c>
      <c r="AB100" s="8">
        <v>1.689795918</v>
      </c>
      <c r="AC100" s="8">
        <v>0.175510204</v>
      </c>
      <c r="AD100" s="8">
        <v>0.83809523799999996</v>
      </c>
      <c r="AE100" s="8">
        <v>0.52244897999999995</v>
      </c>
      <c r="AF100" s="8">
        <v>0</v>
      </c>
      <c r="AG100" s="8">
        <v>0.101587302</v>
      </c>
      <c r="AH100" s="8">
        <v>0.732517007</v>
      </c>
      <c r="AI100" s="8">
        <v>1.065306122</v>
      </c>
      <c r="AJ100" s="8">
        <v>1.88952381</v>
      </c>
      <c r="AK100" s="8">
        <v>2.1655328800000002</v>
      </c>
      <c r="AL100" s="8">
        <v>1.027482993</v>
      </c>
      <c r="AM100" s="8">
        <v>0.41548752799999999</v>
      </c>
      <c r="AN100" s="8">
        <v>1.741496599</v>
      </c>
      <c r="AO100" s="8">
        <v>1.476643991</v>
      </c>
    </row>
    <row r="101" spans="2:41" x14ac:dyDescent="0.35">
      <c r="B101" s="25" t="s">
        <v>35</v>
      </c>
      <c r="C101" s="21">
        <v>3.5685731082175931E-4</v>
      </c>
      <c r="D101" s="21">
        <v>3.0719744688657402E-4</v>
      </c>
      <c r="E101" s="21">
        <v>1.9292852943287033E-4</v>
      </c>
      <c r="F101" s="21">
        <v>1.7697152935185182E-4</v>
      </c>
      <c r="G101" s="21">
        <v>1.6103552532407419E-4</v>
      </c>
      <c r="H101" s="21">
        <v>9.8038968668981452E-5</v>
      </c>
      <c r="I101" s="21">
        <v>1.8479885781249998E-4</v>
      </c>
      <c r="J101" s="21">
        <v>5.1734273957175915E-4</v>
      </c>
      <c r="K101" s="21">
        <v>6.2782186949074078E-4</v>
      </c>
      <c r="L101" s="21">
        <v>2.622992777361111E-3</v>
      </c>
      <c r="AA101" s="27" t="s">
        <v>6</v>
      </c>
      <c r="AB101" s="8">
        <v>4.5387755099999998</v>
      </c>
      <c r="AC101" s="8">
        <v>3.334421769</v>
      </c>
      <c r="AD101" s="8">
        <v>5.0634013610000004</v>
      </c>
      <c r="AE101" s="8">
        <v>4.4257596369999996</v>
      </c>
      <c r="AF101" s="8">
        <v>4.587755102</v>
      </c>
      <c r="AG101" s="8">
        <v>3.3799546490000001</v>
      </c>
      <c r="AH101" s="8">
        <v>4.642993197</v>
      </c>
      <c r="AI101" s="8">
        <v>4.3823129249999999</v>
      </c>
      <c r="AJ101" s="8">
        <v>3.3523809519999999</v>
      </c>
      <c r="AK101" s="8">
        <v>6.0068480729999996</v>
      </c>
      <c r="AL101" s="8">
        <v>4.371428571</v>
      </c>
      <c r="AM101" s="8">
        <v>2.0063492059999999</v>
      </c>
      <c r="AN101" s="8">
        <v>4.59755102</v>
      </c>
      <c r="AO101" s="8">
        <v>4.8065306120000004</v>
      </c>
    </row>
    <row r="102" spans="2:41" x14ac:dyDescent="0.35">
      <c r="B102" s="23" t="s">
        <v>48</v>
      </c>
      <c r="C102" s="21">
        <v>3.4300235305638233E-4</v>
      </c>
      <c r="D102" s="21">
        <v>3.1235218404100532E-4</v>
      </c>
      <c r="E102" s="21">
        <v>2.1617740239666006E-4</v>
      </c>
      <c r="F102" s="21">
        <v>1.8652831392691795E-4</v>
      </c>
      <c r="G102" s="21">
        <v>1.7427773578786377E-4</v>
      </c>
      <c r="H102" s="21">
        <v>9.8517828646660098E-5</v>
      </c>
      <c r="I102" s="21">
        <v>2.0014026113177909E-4</v>
      </c>
      <c r="J102" s="21">
        <v>4.7775383852761245E-4</v>
      </c>
      <c r="K102" s="21">
        <v>6.3880572952380963E-4</v>
      </c>
      <c r="L102" s="21">
        <v>2.6475556470386911E-3</v>
      </c>
      <c r="AA102" s="27" t="s">
        <v>2</v>
      </c>
      <c r="AB102" s="8">
        <v>24.915011337999999</v>
      </c>
      <c r="AC102" s="8">
        <v>24.132290249</v>
      </c>
      <c r="AD102" s="8">
        <v>40.820680271999997</v>
      </c>
      <c r="AE102" s="8">
        <v>39.037913832000001</v>
      </c>
      <c r="AF102" s="8">
        <v>32.783673469</v>
      </c>
      <c r="AG102" s="8">
        <v>24.573401360999998</v>
      </c>
      <c r="AH102" s="8">
        <v>28.990113379</v>
      </c>
      <c r="AI102" s="8">
        <v>27.444897958999999</v>
      </c>
      <c r="AJ102" s="8">
        <v>26.758095237999999</v>
      </c>
      <c r="AK102" s="8">
        <v>36.440045351000002</v>
      </c>
      <c r="AL102" s="8">
        <v>32.487755102000001</v>
      </c>
      <c r="AM102" s="8">
        <v>23.449251701000001</v>
      </c>
      <c r="AN102" s="8">
        <v>34.594829932000003</v>
      </c>
      <c r="AO102" s="8">
        <v>32.309115646000002</v>
      </c>
    </row>
    <row r="103" spans="2:41" x14ac:dyDescent="0.35">
      <c r="B103" s="23" t="s">
        <v>41</v>
      </c>
      <c r="C103" s="21">
        <v>2.6659449274305555E-4</v>
      </c>
      <c r="D103" s="21">
        <v>2.6471823297453712E-4</v>
      </c>
      <c r="E103" s="21">
        <v>1.7835726884259264E-4</v>
      </c>
      <c r="F103" s="21">
        <v>1.622784916435184E-4</v>
      </c>
      <c r="G103" s="21">
        <v>1.4662803393518528E-4</v>
      </c>
      <c r="H103" s="21">
        <v>8.9058956921296244E-5</v>
      </c>
      <c r="I103" s="21">
        <v>1.7079029142361108E-4</v>
      </c>
      <c r="J103" s="21">
        <v>3.8689846307870347E-4</v>
      </c>
      <c r="K103" s="21">
        <v>5.5325438818287038E-4</v>
      </c>
      <c r="L103" s="21">
        <v>2.4317964222800928E-3</v>
      </c>
      <c r="M103" s="36" t="s">
        <v>67</v>
      </c>
      <c r="AA103" s="27" t="s">
        <v>3</v>
      </c>
      <c r="AB103" s="8">
        <v>26.360453515</v>
      </c>
      <c r="AC103" s="8">
        <v>24.947959183999998</v>
      </c>
      <c r="AD103" s="8">
        <v>42.331428570999996</v>
      </c>
      <c r="AE103" s="8">
        <v>40.010249432999998</v>
      </c>
      <c r="AF103" s="8">
        <v>33.930612244999999</v>
      </c>
      <c r="AG103" s="8">
        <v>26.013061224000001</v>
      </c>
      <c r="AH103" s="8">
        <v>30.520725624000001</v>
      </c>
      <c r="AI103" s="8">
        <v>28.409614512000001</v>
      </c>
      <c r="AJ103" s="8">
        <v>28.505396824999998</v>
      </c>
      <c r="AK103" s="8">
        <v>37.832154195000001</v>
      </c>
      <c r="AL103" s="8">
        <v>33.671428571</v>
      </c>
      <c r="AM103" s="8">
        <v>25.025306122</v>
      </c>
      <c r="AN103" s="8">
        <v>35.718095237999997</v>
      </c>
      <c r="AO103" s="8">
        <v>33.882448979999999</v>
      </c>
    </row>
    <row r="104" spans="2:41" x14ac:dyDescent="0.35">
      <c r="B104" s="23" t="s">
        <v>42</v>
      </c>
      <c r="C104" s="21">
        <v>4.6276140085648154E-4</v>
      </c>
      <c r="D104" s="21">
        <v>3.5163244310185181E-4</v>
      </c>
      <c r="E104" s="21">
        <v>2.8429285293981481E-4</v>
      </c>
      <c r="F104" s="21">
        <v>2.4642332241898144E-4</v>
      </c>
      <c r="G104" s="21">
        <v>2.2468295960648152E-4</v>
      </c>
      <c r="H104" s="21">
        <v>1.2156714537037051E-4</v>
      </c>
      <c r="I104" s="21">
        <v>2.3349395313657396E-4</v>
      </c>
      <c r="J104" s="21">
        <v>5.5483906525462983E-4</v>
      </c>
      <c r="K104" s="21">
        <v>7.7554379776620353E-4</v>
      </c>
      <c r="L104" s="21">
        <v>2.8981009070254628E-3</v>
      </c>
      <c r="M104" s="36" t="s">
        <v>68</v>
      </c>
      <c r="AA104" s="27" t="s">
        <v>7</v>
      </c>
      <c r="AB104" s="8">
        <v>45.665306121999997</v>
      </c>
      <c r="AC104" s="8">
        <v>45.035102041000002</v>
      </c>
      <c r="AD104" s="8">
        <v>56.663945578000003</v>
      </c>
      <c r="AE104" s="8">
        <v>55.639365079000001</v>
      </c>
      <c r="AF104" s="8">
        <v>51.804081633000003</v>
      </c>
      <c r="AG104" s="8">
        <v>47.594195010999996</v>
      </c>
      <c r="AH104" s="8">
        <v>51.805804989000002</v>
      </c>
      <c r="AI104" s="8">
        <v>47.495782312999999</v>
      </c>
      <c r="AJ104" s="8">
        <v>49.275646258999998</v>
      </c>
      <c r="AK104" s="8">
        <v>56.466757370000003</v>
      </c>
      <c r="AL104" s="8">
        <v>52.102040815999999</v>
      </c>
      <c r="AM104" s="8">
        <v>44.305895692</v>
      </c>
      <c r="AN104" s="8">
        <v>52.744126983999998</v>
      </c>
      <c r="AO104" s="8">
        <v>51.860317459999997</v>
      </c>
    </row>
    <row r="105" spans="2:41" x14ac:dyDescent="0.35">
      <c r="B105" s="23" t="s">
        <v>56</v>
      </c>
      <c r="C105" s="22">
        <v>18.979420742746633</v>
      </c>
      <c r="D105" s="22">
        <v>8.4828790834958916</v>
      </c>
      <c r="E105" s="22">
        <v>14.378437487113576</v>
      </c>
      <c r="F105" s="22">
        <v>14.758050038888101</v>
      </c>
      <c r="G105" s="22">
        <v>12.891139890727048</v>
      </c>
      <c r="H105" s="22">
        <v>10.053880621037424</v>
      </c>
      <c r="I105" s="22">
        <v>9.8119314601998529</v>
      </c>
      <c r="J105" s="22">
        <v>10.923137296647491</v>
      </c>
      <c r="K105" s="22">
        <v>9.6875798284702448</v>
      </c>
      <c r="L105" s="22">
        <v>5.441702255755712</v>
      </c>
      <c r="AA105" s="27" t="s">
        <v>0</v>
      </c>
      <c r="AB105" s="8">
        <v>52.093968254000004</v>
      </c>
      <c r="AC105" s="8">
        <v>51.443900227</v>
      </c>
      <c r="AD105" s="8">
        <v>63.692335601000003</v>
      </c>
      <c r="AE105" s="8">
        <v>62.341224490000002</v>
      </c>
      <c r="AF105" s="8">
        <v>60.048979592000002</v>
      </c>
      <c r="AG105" s="8">
        <v>54.164353740999999</v>
      </c>
      <c r="AH105" s="8">
        <v>59.371156462999998</v>
      </c>
      <c r="AI105" s="8">
        <v>53.881632652999997</v>
      </c>
      <c r="AJ105" s="8">
        <v>57.129795917999999</v>
      </c>
      <c r="AK105" s="8">
        <v>62.961632653000002</v>
      </c>
      <c r="AL105" s="8">
        <v>59.404081632999997</v>
      </c>
      <c r="AM105" s="8">
        <v>51.826938775999999</v>
      </c>
      <c r="AN105" s="8">
        <v>59.347301586999997</v>
      </c>
      <c r="AO105" s="8">
        <v>58.850975056999999</v>
      </c>
    </row>
    <row r="106" spans="2:41" x14ac:dyDescent="0.35">
      <c r="AA106" s="27" t="s">
        <v>1</v>
      </c>
      <c r="AB106" s="8">
        <v>60.194829931999998</v>
      </c>
      <c r="AC106" s="8">
        <v>59.831473922999997</v>
      </c>
      <c r="AD106" s="8">
        <v>75.162993197000006</v>
      </c>
      <c r="AE106" s="8">
        <v>74.795827664000001</v>
      </c>
      <c r="AF106" s="8">
        <v>70.796281179000005</v>
      </c>
      <c r="AG106" s="8">
        <v>62.994149659999998</v>
      </c>
      <c r="AH106" s="8">
        <v>68.496689341999996</v>
      </c>
      <c r="AI106" s="8">
        <v>62.693877551</v>
      </c>
      <c r="AJ106" s="8">
        <v>65.397551019999995</v>
      </c>
      <c r="AK106" s="8">
        <v>71.709183672999998</v>
      </c>
      <c r="AL106" s="8">
        <v>67.057142857000002</v>
      </c>
      <c r="AM106" s="8">
        <v>61.447619048</v>
      </c>
      <c r="AN106" s="8">
        <v>67.042539683000001</v>
      </c>
      <c r="AO106" s="8">
        <v>66.910476189999997</v>
      </c>
    </row>
    <row r="107" spans="2:41" x14ac:dyDescent="0.35">
      <c r="B107" s="32" t="s">
        <v>60</v>
      </c>
      <c r="C107" s="23">
        <v>1</v>
      </c>
      <c r="D107" s="23">
        <v>2</v>
      </c>
      <c r="E107" s="23">
        <v>3</v>
      </c>
      <c r="F107" s="23">
        <v>4</v>
      </c>
      <c r="G107" s="23">
        <v>5</v>
      </c>
      <c r="H107" s="23">
        <v>6</v>
      </c>
      <c r="I107" s="23">
        <v>7</v>
      </c>
      <c r="J107" s="23">
        <v>8</v>
      </c>
      <c r="K107" s="23">
        <v>9</v>
      </c>
      <c r="L107" s="23" t="s">
        <v>37</v>
      </c>
      <c r="AA107" s="27" t="s">
        <v>8</v>
      </c>
      <c r="AB107" s="8">
        <v>69.338775510000005</v>
      </c>
      <c r="AC107" s="8">
        <v>69.101133786999995</v>
      </c>
      <c r="AD107" s="8">
        <v>86.842630385000007</v>
      </c>
      <c r="AE107" s="8">
        <v>86.904126984000001</v>
      </c>
      <c r="AF107" s="8">
        <v>81.720408163000002</v>
      </c>
      <c r="AG107" s="8">
        <v>72.197732426000002</v>
      </c>
      <c r="AH107" s="8">
        <v>78.131519273999999</v>
      </c>
      <c r="AI107" s="8">
        <v>72.136734693999998</v>
      </c>
      <c r="AJ107" s="8">
        <v>74.742857142999995</v>
      </c>
      <c r="AK107" s="8">
        <v>80.294920634999997</v>
      </c>
      <c r="AL107" s="8">
        <v>75.189115646000005</v>
      </c>
      <c r="AM107" s="8">
        <v>71.169138321999995</v>
      </c>
      <c r="AN107" s="8">
        <v>74.757369615000002</v>
      </c>
      <c r="AO107" s="8">
        <v>75.52</v>
      </c>
    </row>
    <row r="108" spans="2:41" x14ac:dyDescent="0.35">
      <c r="B108" s="24" t="s">
        <v>23</v>
      </c>
      <c r="C108" s="21">
        <v>2.7727754681712964E-4</v>
      </c>
      <c r="D108" s="21">
        <v>3.1610659696759257E-4</v>
      </c>
      <c r="E108" s="21">
        <v>2.0436612916666661E-4</v>
      </c>
      <c r="F108" s="21">
        <v>1.6367682874999999E-4</v>
      </c>
      <c r="G108" s="21">
        <v>1.4662803393518528E-4</v>
      </c>
      <c r="H108" s="21">
        <v>8.9409590995370383E-5</v>
      </c>
      <c r="I108" s="21">
        <v>1.9500713865740741E-4</v>
      </c>
      <c r="J108" s="21">
        <v>4.0132511337962964E-4</v>
      </c>
      <c r="K108" s="21">
        <v>6.3889702486111092E-4</v>
      </c>
      <c r="L108" s="21">
        <v>2.4326940035300925E-3</v>
      </c>
      <c r="AA108" s="27" t="s">
        <v>9</v>
      </c>
      <c r="AB108" s="8">
        <v>78.518367346999995</v>
      </c>
      <c r="AC108" s="8">
        <v>78.295510203999996</v>
      </c>
      <c r="AD108" s="8">
        <v>99.474285714000004</v>
      </c>
      <c r="AE108" s="8">
        <v>100.25814059</v>
      </c>
      <c r="AF108" s="8">
        <v>93.036734694000003</v>
      </c>
      <c r="AG108" s="8">
        <v>83.595079365000004</v>
      </c>
      <c r="AH108" s="8">
        <v>89.562947846</v>
      </c>
      <c r="AI108" s="8">
        <v>81.482403628</v>
      </c>
      <c r="AJ108" s="8">
        <v>84.466938776000006</v>
      </c>
      <c r="AK108" s="8">
        <v>90.417346938999998</v>
      </c>
      <c r="AL108" s="8">
        <v>84.269387754999997</v>
      </c>
      <c r="AM108" s="8">
        <v>80.525714285999996</v>
      </c>
      <c r="AN108" s="8">
        <v>84.038820861999994</v>
      </c>
      <c r="AO108" s="8">
        <v>85.490068027000007</v>
      </c>
    </row>
    <row r="109" spans="2:41" x14ac:dyDescent="0.35">
      <c r="B109" s="24" t="s">
        <v>25</v>
      </c>
      <c r="C109" s="21">
        <v>4.4578084319444445E-4</v>
      </c>
      <c r="D109" s="21">
        <v>2.6971424372685185E-4</v>
      </c>
      <c r="E109" s="21">
        <v>2.8429285293981481E-4</v>
      </c>
      <c r="F109" s="21">
        <v>2.4642332241898144E-4</v>
      </c>
      <c r="G109" s="21">
        <v>2.2468295960648152E-4</v>
      </c>
      <c r="H109" s="21">
        <v>1.2156714537037051E-4</v>
      </c>
      <c r="I109" s="21">
        <v>1.8559172126157377E-4</v>
      </c>
      <c r="J109" s="21">
        <v>4.2660226127314824E-4</v>
      </c>
      <c r="K109" s="21">
        <v>6.2149313429398141E-4</v>
      </c>
      <c r="L109" s="21">
        <v>2.8261484840856484E-3</v>
      </c>
      <c r="AA109" s="27" t="s">
        <v>10</v>
      </c>
      <c r="AB109" s="8">
        <v>83.359637187999994</v>
      </c>
      <c r="AC109" s="8">
        <v>83.242811790999994</v>
      </c>
      <c r="AD109" s="8">
        <v>107.09714285699999</v>
      </c>
      <c r="AE109" s="8">
        <v>108.195102041</v>
      </c>
      <c r="AF109" s="8">
        <v>99.706485260999997</v>
      </c>
      <c r="AG109" s="8">
        <v>88.961451246999999</v>
      </c>
      <c r="AH109" s="8">
        <v>95.438503401000006</v>
      </c>
      <c r="AI109" s="8">
        <v>86.211337868000001</v>
      </c>
      <c r="AJ109" s="8">
        <v>89.748027210999993</v>
      </c>
      <c r="AK109" s="8">
        <v>96.814807255999995</v>
      </c>
      <c r="AL109" s="8">
        <v>89.501315192999996</v>
      </c>
      <c r="AM109" s="8">
        <v>85.252063492000005</v>
      </c>
      <c r="AN109" s="8">
        <v>89.332086168000004</v>
      </c>
      <c r="AO109" s="8">
        <v>90.810340135999994</v>
      </c>
    </row>
    <row r="110" spans="2:41" x14ac:dyDescent="0.35">
      <c r="B110" s="24" t="s">
        <v>26</v>
      </c>
      <c r="C110" s="21">
        <v>3.7944066515046296E-4</v>
      </c>
      <c r="D110" s="21">
        <v>3.1557067271990744E-4</v>
      </c>
      <c r="E110" s="21">
        <v>2.5082671957175927E-4</v>
      </c>
      <c r="F110" s="21">
        <v>2.0817218863425921E-4</v>
      </c>
      <c r="G110" s="21">
        <v>1.7586293776620366E-4</v>
      </c>
      <c r="H110" s="21">
        <v>1.0479234903935195E-4</v>
      </c>
      <c r="I110" s="21">
        <v>1.9111394557870377E-4</v>
      </c>
      <c r="J110" s="21">
        <v>4.8049414209490722E-4</v>
      </c>
      <c r="K110" s="21">
        <v>5.6778365667824063E-4</v>
      </c>
      <c r="L110" s="21">
        <v>2.6740572772337963E-3</v>
      </c>
      <c r="AA110" s="27" t="s">
        <v>11</v>
      </c>
      <c r="AB110" s="8">
        <v>88.330612244999998</v>
      </c>
      <c r="AC110" s="8">
        <v>88</v>
      </c>
      <c r="AD110" s="8">
        <v>113.331519274</v>
      </c>
      <c r="AE110" s="8">
        <v>115.366258503</v>
      </c>
      <c r="AF110" s="8">
        <v>105.520408163</v>
      </c>
      <c r="AG110" s="8">
        <v>95.872290249000002</v>
      </c>
      <c r="AH110" s="8">
        <v>101.755102041</v>
      </c>
      <c r="AI110" s="8">
        <v>91.056870747999994</v>
      </c>
      <c r="AJ110" s="8">
        <v>95.927437642000001</v>
      </c>
      <c r="AK110" s="8">
        <v>101.959183673</v>
      </c>
      <c r="AL110" s="8">
        <v>94.906122448999994</v>
      </c>
      <c r="AM110" s="8">
        <v>92.248526076999994</v>
      </c>
      <c r="AN110" s="8">
        <v>94.648888889000006</v>
      </c>
      <c r="AO110" s="8">
        <v>96.388571428999995</v>
      </c>
    </row>
    <row r="111" spans="2:41" x14ac:dyDescent="0.35">
      <c r="B111" s="24" t="s">
        <v>27</v>
      </c>
      <c r="C111" s="21">
        <v>2.832385886458333E-4</v>
      </c>
      <c r="D111" s="21">
        <v>3.4248787476851852E-4</v>
      </c>
      <c r="E111" s="21">
        <v>2.0871966070601855E-4</v>
      </c>
      <c r="F111" s="21">
        <v>1.9402452339120367E-4</v>
      </c>
      <c r="G111" s="21">
        <v>1.9131550768518513E-4</v>
      </c>
      <c r="H111" s="21">
        <v>9.7752897453703782E-5</v>
      </c>
      <c r="I111" s="21">
        <v>1.7378537835648143E-4</v>
      </c>
      <c r="J111" s="21">
        <v>4.6710758377314817E-4</v>
      </c>
      <c r="K111" s="21">
        <v>6.0012545141203684E-4</v>
      </c>
      <c r="L111" s="21">
        <v>2.5585574661921295E-3</v>
      </c>
      <c r="AA111" s="27" t="s">
        <v>4</v>
      </c>
      <c r="AB111" s="8">
        <v>96.600816327000004</v>
      </c>
      <c r="AC111" s="8">
        <v>95.911473923000003</v>
      </c>
      <c r="AD111" s="8">
        <v>124.41469387799999</v>
      </c>
      <c r="AE111" s="8">
        <v>127.607709751</v>
      </c>
      <c r="AF111" s="8">
        <v>114.90104308399999</v>
      </c>
      <c r="AG111" s="8">
        <v>105.491111111</v>
      </c>
      <c r="AH111" s="8">
        <v>111.362902494</v>
      </c>
      <c r="AI111" s="8">
        <v>99.442040816000002</v>
      </c>
      <c r="AJ111" s="8">
        <v>104.855510204</v>
      </c>
      <c r="AK111" s="8">
        <v>110.859229025</v>
      </c>
      <c r="AL111" s="8">
        <v>103.469387755</v>
      </c>
      <c r="AM111" s="8">
        <v>102.124263039</v>
      </c>
      <c r="AN111" s="8">
        <v>102.71346938799999</v>
      </c>
      <c r="AO111" s="8">
        <v>104.723809524</v>
      </c>
    </row>
    <row r="112" spans="2:41" x14ac:dyDescent="0.35">
      <c r="B112" s="24" t="s">
        <v>28</v>
      </c>
      <c r="C112" s="21">
        <v>3.2705551356481484E-4</v>
      </c>
      <c r="D112" s="21">
        <v>3.5163244310185181E-4</v>
      </c>
      <c r="E112" s="21">
        <v>2.1713382883101852E-4</v>
      </c>
      <c r="F112" s="21">
        <v>2.0031231628472231E-4</v>
      </c>
      <c r="G112" s="21">
        <v>1.843101746874999E-4</v>
      </c>
      <c r="H112" s="21">
        <v>1.0506844714120367E-4</v>
      </c>
      <c r="I112" s="21">
        <v>2.1008860333333339E-4</v>
      </c>
      <c r="J112" s="21">
        <v>5.5483906525462983E-4</v>
      </c>
      <c r="K112" s="21">
        <v>7.4766051482638859E-4</v>
      </c>
      <c r="L112" s="21">
        <v>2.8981009070254628E-3</v>
      </c>
      <c r="AA112" s="27" t="s">
        <v>12</v>
      </c>
      <c r="AB112" s="8">
        <v>104.989024943</v>
      </c>
      <c r="AC112" s="8">
        <v>103.636462585</v>
      </c>
      <c r="AD112" s="8">
        <v>134.31437641700001</v>
      </c>
      <c r="AE112" s="8">
        <v>138.11111111100001</v>
      </c>
      <c r="AF112" s="8">
        <v>123.955102041</v>
      </c>
      <c r="AG112" s="8">
        <v>113.936961451</v>
      </c>
      <c r="AH112" s="8">
        <v>120.44081632699999</v>
      </c>
      <c r="AI112" s="8">
        <v>107.33424036300001</v>
      </c>
      <c r="AJ112" s="8">
        <v>113.131882086</v>
      </c>
      <c r="AK112" s="8">
        <v>118.60861678000001</v>
      </c>
      <c r="AL112" s="8">
        <v>111.164081633</v>
      </c>
      <c r="AM112" s="8">
        <v>110.393469388</v>
      </c>
      <c r="AN112" s="8">
        <v>110.434104308</v>
      </c>
      <c r="AO112" s="8">
        <v>113.194376417</v>
      </c>
    </row>
    <row r="113" spans="2:41" x14ac:dyDescent="0.35">
      <c r="B113" s="24" t="s">
        <v>29</v>
      </c>
      <c r="C113" s="21">
        <v>3.0531934996527775E-4</v>
      </c>
      <c r="D113" s="21">
        <v>3.05980725625E-4</v>
      </c>
      <c r="E113" s="21">
        <v>2.1128590325231482E-4</v>
      </c>
      <c r="F113" s="21">
        <v>1.6290049969907411E-4</v>
      </c>
      <c r="G113" s="21">
        <v>1.5313313597222224E-4</v>
      </c>
      <c r="H113" s="21">
        <v>9.1344902164351902E-5</v>
      </c>
      <c r="I113" s="21">
        <v>2.2210149491898141E-4</v>
      </c>
      <c r="J113" s="21">
        <v>4.7480053749999996E-4</v>
      </c>
      <c r="K113" s="21">
        <v>6.9169291172453706E-4</v>
      </c>
      <c r="L113" s="21">
        <v>2.6185594608217596E-3</v>
      </c>
      <c r="AA113" s="27" t="s">
        <v>13</v>
      </c>
      <c r="AB113" s="8">
        <v>115.43219954600001</v>
      </c>
      <c r="AC113" s="8">
        <v>114.187029478</v>
      </c>
      <c r="AD113" s="8">
        <v>145.560816327</v>
      </c>
      <c r="AE113" s="8">
        <v>148.94133786800001</v>
      </c>
      <c r="AF113" s="8">
        <v>133.84489795900001</v>
      </c>
      <c r="AG113" s="8">
        <v>123.214512472</v>
      </c>
      <c r="AH113" s="8">
        <v>132.986848073</v>
      </c>
      <c r="AI113" s="8">
        <v>119.371428571</v>
      </c>
      <c r="AJ113" s="8">
        <v>127.277256236</v>
      </c>
      <c r="AK113" s="8">
        <v>130.484172336</v>
      </c>
      <c r="AL113" s="8">
        <v>124.873469388</v>
      </c>
      <c r="AM113" s="8">
        <v>120.80979591800001</v>
      </c>
      <c r="AN113" s="8">
        <v>123.266031746</v>
      </c>
      <c r="AO113" s="8">
        <v>124.029387755</v>
      </c>
    </row>
    <row r="114" spans="2:41" x14ac:dyDescent="0.35">
      <c r="B114" s="24" t="s">
        <v>31</v>
      </c>
      <c r="C114" s="21">
        <v>3.9669574619212965E-4</v>
      </c>
      <c r="D114" s="21">
        <v>3.0696281599537037E-4</v>
      </c>
      <c r="E114" s="21">
        <v>2.0061675905092585E-4</v>
      </c>
      <c r="F114" s="21">
        <v>1.9120239144675922E-4</v>
      </c>
      <c r="G114" s="21">
        <v>1.6255117788194456E-4</v>
      </c>
      <c r="H114" s="21">
        <v>8.9691987905092603E-5</v>
      </c>
      <c r="I114" s="21">
        <v>2.0449630469907389E-4</v>
      </c>
      <c r="J114" s="21">
        <v>5.1287582934027775E-4</v>
      </c>
      <c r="K114" s="21">
        <v>6.4633933820601864E-4</v>
      </c>
      <c r="L114" s="21">
        <v>2.7114323507175927E-3</v>
      </c>
      <c r="AA114" s="27" t="s">
        <v>14</v>
      </c>
      <c r="AB114" s="8">
        <v>122.215328798</v>
      </c>
      <c r="AC114" s="8">
        <v>120.485079365</v>
      </c>
      <c r="AD114" s="8">
        <v>150.92244898000001</v>
      </c>
      <c r="AE114" s="8">
        <v>154.14623582799999</v>
      </c>
      <c r="AF114" s="8">
        <v>140.46734693900001</v>
      </c>
      <c r="AG114" s="8">
        <v>128.952018141</v>
      </c>
      <c r="AH114" s="8">
        <v>138.592471655</v>
      </c>
      <c r="AI114" s="8">
        <v>126.523809524</v>
      </c>
      <c r="AJ114" s="8">
        <v>133.30575963699999</v>
      </c>
      <c r="AK114" s="8">
        <v>136.27709750599999</v>
      </c>
      <c r="AL114" s="8">
        <v>131.31319727900001</v>
      </c>
      <c r="AM114" s="8">
        <v>125.149750567</v>
      </c>
      <c r="AN114" s="8">
        <v>128.222743764</v>
      </c>
      <c r="AO114" s="8">
        <v>129.160997732</v>
      </c>
    </row>
    <row r="115" spans="2:41" x14ac:dyDescent="0.35">
      <c r="B115" s="25" t="s">
        <v>33</v>
      </c>
      <c r="C115" s="21">
        <v>2.6659449274305555E-4</v>
      </c>
      <c r="D115" s="21">
        <v>3.2844545225694442E-4</v>
      </c>
      <c r="E115" s="21">
        <v>2.2386805030092589E-4</v>
      </c>
      <c r="F115" s="21">
        <v>1.6299681909722234E-4</v>
      </c>
      <c r="G115" s="21">
        <v>1.9528008734953696E-4</v>
      </c>
      <c r="H115" s="21">
        <v>9.5708406817129638E-5</v>
      </c>
      <c r="I115" s="21">
        <v>1.7079029142361108E-4</v>
      </c>
      <c r="J115" s="21">
        <v>5.0749979003472223E-4</v>
      </c>
      <c r="K115" s="21">
        <v>5.5325438818287038E-4</v>
      </c>
      <c r="L115" s="21">
        <v>2.5044377782060187E-3</v>
      </c>
      <c r="AA115" s="27" t="s">
        <v>15</v>
      </c>
      <c r="AB115" s="8">
        <v>139.53469387800001</v>
      </c>
      <c r="AC115" s="8">
        <v>137.098594104</v>
      </c>
      <c r="AD115" s="8">
        <v>168.16761904800001</v>
      </c>
      <c r="AE115" s="8">
        <v>172.73439909300001</v>
      </c>
      <c r="AF115" s="8">
        <v>162.67029478500001</v>
      </c>
      <c r="AG115" s="8">
        <v>147.57732426300001</v>
      </c>
      <c r="AH115" s="8">
        <v>158.87614512499999</v>
      </c>
      <c r="AI115" s="8">
        <v>146.31836734699999</v>
      </c>
      <c r="AJ115" s="8">
        <v>153.58548752799999</v>
      </c>
      <c r="AK115" s="8">
        <v>154.889795918</v>
      </c>
      <c r="AL115" s="8">
        <v>149.167346939</v>
      </c>
      <c r="AM115" s="8">
        <v>143.732244898</v>
      </c>
      <c r="AN115" s="8">
        <v>147.301587302</v>
      </c>
      <c r="AO115" s="8">
        <v>148.023582766</v>
      </c>
    </row>
    <row r="116" spans="2:41" x14ac:dyDescent="0.35">
      <c r="B116" s="23" t="s">
        <v>44</v>
      </c>
      <c r="C116" s="21">
        <v>3.3517534328414352E-4</v>
      </c>
      <c r="D116" s="21">
        <v>3.1711260314525464E-4</v>
      </c>
      <c r="E116" s="21">
        <v>2.2513873797743052E-4</v>
      </c>
      <c r="F116" s="21">
        <v>1.9121361121527777E-4</v>
      </c>
      <c r="G116" s="21">
        <v>1.7922050186053242E-4</v>
      </c>
      <c r="H116" s="21">
        <v>9.9416965860821808E-5</v>
      </c>
      <c r="I116" s="21">
        <v>1.9412185977864575E-4</v>
      </c>
      <c r="J116" s="21">
        <v>4.7819304033130792E-4</v>
      </c>
      <c r="K116" s="21">
        <v>6.3340580252314806E-4</v>
      </c>
      <c r="L116" s="21">
        <v>2.6529984659765622E-3</v>
      </c>
      <c r="AA116" s="27" t="s">
        <v>21</v>
      </c>
      <c r="AB116" s="8">
        <v>147.67891156499999</v>
      </c>
      <c r="AC116" s="8">
        <v>145.47807256199999</v>
      </c>
      <c r="AD116" s="8">
        <v>174.95655328800001</v>
      </c>
      <c r="AE116" s="8">
        <v>180.23619047599999</v>
      </c>
      <c r="AF116" s="8">
        <v>172.64036281200001</v>
      </c>
      <c r="AG116" s="8">
        <v>156.726530612</v>
      </c>
      <c r="AH116" s="8">
        <v>172.08571428600001</v>
      </c>
      <c r="AI116" s="8">
        <v>155.39442176899999</v>
      </c>
      <c r="AJ116" s="8">
        <v>166.65541950100001</v>
      </c>
      <c r="AK116" s="8">
        <v>165.59201814100001</v>
      </c>
      <c r="AL116" s="8">
        <v>159.608163265</v>
      </c>
      <c r="AM116" s="8">
        <v>154.11083900200001</v>
      </c>
      <c r="AN116" s="8">
        <v>158.24979591799999</v>
      </c>
      <c r="AO116" s="8">
        <v>159.438367347</v>
      </c>
    </row>
    <row r="117" spans="2:41" x14ac:dyDescent="0.35">
      <c r="B117" s="23" t="s">
        <v>45</v>
      </c>
      <c r="C117" s="21">
        <v>2.6659449274305555E-4</v>
      </c>
      <c r="D117" s="21">
        <v>2.6971424372685185E-4</v>
      </c>
      <c r="E117" s="21">
        <v>2.0061675905092585E-4</v>
      </c>
      <c r="F117" s="21">
        <v>1.6290049969907411E-4</v>
      </c>
      <c r="G117" s="21">
        <v>1.4662803393518528E-4</v>
      </c>
      <c r="H117" s="21">
        <v>8.9409590995370383E-5</v>
      </c>
      <c r="I117" s="21">
        <v>1.7079029142361108E-4</v>
      </c>
      <c r="J117" s="21">
        <v>4.0132511337962964E-4</v>
      </c>
      <c r="K117" s="21">
        <v>5.5325438818287038E-4</v>
      </c>
      <c r="L117" s="21">
        <v>2.4326940035300925E-3</v>
      </c>
      <c r="M117" s="36" t="s">
        <v>67</v>
      </c>
      <c r="AA117" s="27" t="s">
        <v>16</v>
      </c>
      <c r="AB117" s="8">
        <v>158.48163265299999</v>
      </c>
      <c r="AC117" s="8">
        <v>155.15956916100001</v>
      </c>
      <c r="AD117" s="8">
        <v>184.35047618999999</v>
      </c>
      <c r="AE117" s="8">
        <v>191.004671202</v>
      </c>
      <c r="AF117" s="8">
        <v>181.98204081599999</v>
      </c>
      <c r="AG117" s="8">
        <v>169.310113379</v>
      </c>
      <c r="AH117" s="8">
        <v>186.53056689300001</v>
      </c>
      <c r="AI117" s="8">
        <v>167.546575964</v>
      </c>
      <c r="AJ117" s="8">
        <v>180.54095238100001</v>
      </c>
      <c r="AK117" s="8">
        <v>180.58956916099999</v>
      </c>
      <c r="AL117" s="8">
        <v>173.46467120200001</v>
      </c>
      <c r="AM117" s="8">
        <v>168.997732426</v>
      </c>
      <c r="AN117" s="8">
        <v>171.80734693900001</v>
      </c>
      <c r="AO117" s="8">
        <v>173.85941043099999</v>
      </c>
    </row>
    <row r="118" spans="2:41" x14ac:dyDescent="0.35">
      <c r="B118" s="23" t="s">
        <v>46</v>
      </c>
      <c r="C118" s="21">
        <v>4.4578084319444445E-4</v>
      </c>
      <c r="D118" s="21">
        <v>3.5163244310185181E-4</v>
      </c>
      <c r="E118" s="21">
        <v>2.8429285293981481E-4</v>
      </c>
      <c r="F118" s="21">
        <v>2.4642332241898144E-4</v>
      </c>
      <c r="G118" s="21">
        <v>2.2468295960648152E-4</v>
      </c>
      <c r="H118" s="21">
        <v>1.2156714537037051E-4</v>
      </c>
      <c r="I118" s="21">
        <v>2.2210149491898141E-4</v>
      </c>
      <c r="J118" s="21">
        <v>5.5483906525462983E-4</v>
      </c>
      <c r="K118" s="21">
        <v>7.4766051482638859E-4</v>
      </c>
      <c r="L118" s="21">
        <v>2.8981009070254628E-3</v>
      </c>
      <c r="M118" s="36" t="s">
        <v>68</v>
      </c>
      <c r="AA118" s="27" t="s">
        <v>17</v>
      </c>
      <c r="AB118" s="8">
        <v>167.82448979599999</v>
      </c>
      <c r="AC118" s="8">
        <v>163.49034013599999</v>
      </c>
      <c r="AD118" s="8">
        <v>191.377414966</v>
      </c>
      <c r="AE118" s="8">
        <v>198.13265306100001</v>
      </c>
      <c r="AF118" s="8">
        <v>189.74693877600001</v>
      </c>
      <c r="AG118" s="8">
        <v>178.77768707499999</v>
      </c>
      <c r="AH118" s="8">
        <v>195.38317460299999</v>
      </c>
      <c r="AI118" s="8">
        <v>177.20399093</v>
      </c>
      <c r="AJ118" s="8">
        <v>188.98140589600001</v>
      </c>
      <c r="AK118" s="8">
        <v>191.75074829900001</v>
      </c>
      <c r="AL118" s="8">
        <v>183.97170068</v>
      </c>
      <c r="AM118" s="8">
        <v>177.19394557800001</v>
      </c>
      <c r="AN118" s="8">
        <v>182.38693877599999</v>
      </c>
      <c r="AO118" s="8">
        <v>184.61460317500001</v>
      </c>
    </row>
    <row r="119" spans="2:41" x14ac:dyDescent="0.35">
      <c r="B119" s="23" t="s">
        <v>57</v>
      </c>
      <c r="C119" s="22">
        <v>19.429841311915695</v>
      </c>
      <c r="D119" s="22">
        <v>7.9427774874347463</v>
      </c>
      <c r="E119" s="22">
        <v>12.695922074452207</v>
      </c>
      <c r="F119" s="22">
        <v>15.031057047995002</v>
      </c>
      <c r="G119" s="22">
        <v>14.19252229294044</v>
      </c>
      <c r="H119" s="22">
        <v>10.938833332181169</v>
      </c>
      <c r="I119" s="22">
        <v>9.1032643203464954</v>
      </c>
      <c r="J119" s="22">
        <v>10.19782456367002</v>
      </c>
      <c r="K119" s="22">
        <v>10.096521297743479</v>
      </c>
      <c r="L119" s="22">
        <v>5.9534054611531761</v>
      </c>
      <c r="AA119" s="27" t="s">
        <v>18</v>
      </c>
      <c r="AB119" s="8">
        <v>182.8</v>
      </c>
      <c r="AC119" s="8">
        <v>179.59387755099999</v>
      </c>
      <c r="AD119" s="8">
        <v>204.60625850299999</v>
      </c>
      <c r="AE119" s="8">
        <v>213.84489795900001</v>
      </c>
      <c r="AF119" s="8">
        <v>206.74285714300001</v>
      </c>
      <c r="AG119" s="8">
        <v>195.18367346900001</v>
      </c>
      <c r="AH119" s="8">
        <v>213.712108844</v>
      </c>
      <c r="AI119" s="8">
        <v>192.644353741</v>
      </c>
      <c r="AJ119" s="8">
        <v>207.481904762</v>
      </c>
      <c r="AK119" s="8">
        <v>209.04961451200001</v>
      </c>
      <c r="AL119" s="8">
        <v>199.118367347</v>
      </c>
      <c r="AM119" s="8">
        <v>191.611791383</v>
      </c>
      <c r="AN119" s="8">
        <v>197.772698413</v>
      </c>
      <c r="AO119" s="8">
        <v>198.725079365</v>
      </c>
    </row>
    <row r="120" spans="2:41" x14ac:dyDescent="0.35">
      <c r="AA120" s="7" t="s">
        <v>19</v>
      </c>
      <c r="AB120" s="8">
        <v>190.497959184</v>
      </c>
      <c r="AC120" s="8">
        <v>187.616326531</v>
      </c>
      <c r="AD120" s="8">
        <v>212.10993197299999</v>
      </c>
      <c r="AE120" s="8">
        <v>222.11337868499999</v>
      </c>
      <c r="AF120" s="8">
        <v>212.63673469400001</v>
      </c>
      <c r="AG120" s="8">
        <v>202.095963719</v>
      </c>
      <c r="AH120" s="8">
        <v>222.361088435</v>
      </c>
      <c r="AI120" s="8">
        <v>201.549206349</v>
      </c>
      <c r="AJ120" s="8">
        <v>216.50938775500001</v>
      </c>
      <c r="AK120" s="8">
        <v>215.24761904799999</v>
      </c>
      <c r="AL120" s="8">
        <v>206.19900226799999</v>
      </c>
      <c r="AM120" s="8">
        <v>198.90938775500001</v>
      </c>
      <c r="AN120" s="8">
        <v>204.358095238</v>
      </c>
      <c r="AO120" s="8">
        <v>205.38049886600001</v>
      </c>
    </row>
    <row r="121" spans="2:41" x14ac:dyDescent="0.35">
      <c r="B121" s="32" t="s">
        <v>61</v>
      </c>
      <c r="C121" s="23">
        <v>1</v>
      </c>
      <c r="D121" s="23">
        <v>2</v>
      </c>
      <c r="E121" s="23">
        <v>3</v>
      </c>
      <c r="F121" s="23">
        <v>4</v>
      </c>
      <c r="G121" s="23">
        <v>5</v>
      </c>
      <c r="H121" s="23">
        <v>6</v>
      </c>
      <c r="I121" s="23">
        <v>7</v>
      </c>
      <c r="J121" s="23">
        <v>8</v>
      </c>
      <c r="K121" s="23">
        <v>9</v>
      </c>
      <c r="AB121" s="8">
        <v>211.79700680299999</v>
      </c>
      <c r="AC121" s="8">
        <v>210.36027210899999</v>
      </c>
      <c r="AD121" s="8">
        <v>236.42566893399999</v>
      </c>
      <c r="AE121" s="8">
        <v>244.70167800499999</v>
      </c>
      <c r="AF121" s="8">
        <v>231.03854875299999</v>
      </c>
      <c r="AG121" s="8">
        <v>221.16095238099999</v>
      </c>
      <c r="AH121" s="8">
        <v>251.12843537399999</v>
      </c>
      <c r="AI121" s="8">
        <v>227.308843537</v>
      </c>
      <c r="AJ121" s="8">
        <v>247.54793650799999</v>
      </c>
      <c r="AK121" s="8">
        <v>236.433287982</v>
      </c>
      <c r="AL121" s="8">
        <v>227.27691609999999</v>
      </c>
      <c r="AM121" s="8">
        <v>216.798911565</v>
      </c>
      <c r="AN121" s="8">
        <v>226.243061224</v>
      </c>
      <c r="AO121" s="8">
        <v>228.10321995499999</v>
      </c>
    </row>
    <row r="122" spans="2:41" x14ac:dyDescent="0.35">
      <c r="B122" s="24" t="s">
        <v>22</v>
      </c>
      <c r="C122" s="22">
        <v>11.053983022368556</v>
      </c>
      <c r="D122" s="22">
        <v>12.935756370054394</v>
      </c>
      <c r="E122" s="22">
        <v>8.2076227576209977</v>
      </c>
      <c r="F122" s="22">
        <v>6.6731939465295946</v>
      </c>
      <c r="G122" s="22">
        <v>6.3021059978029177</v>
      </c>
      <c r="H122" s="22">
        <v>3.9923468502902542</v>
      </c>
      <c r="I122" s="22">
        <v>8.1988161103279023</v>
      </c>
      <c r="J122" s="22">
        <v>17.260856351498557</v>
      </c>
      <c r="K122" s="22">
        <v>25.375318593506822</v>
      </c>
    </row>
    <row r="123" spans="2:41" x14ac:dyDescent="0.35">
      <c r="B123" s="24" t="s">
        <v>23</v>
      </c>
      <c r="C123" s="22">
        <v>11.397962358388316</v>
      </c>
      <c r="D123" s="22">
        <v>12.994096113563359</v>
      </c>
      <c r="E123" s="22">
        <v>8.4008152636587283</v>
      </c>
      <c r="F123" s="22">
        <v>6.7282127761439732</v>
      </c>
      <c r="G123" s="22">
        <v>6.0273932406793751</v>
      </c>
      <c r="H123" s="22">
        <v>3.6753324037313262</v>
      </c>
      <c r="I123" s="22">
        <v>8.0160981354182539</v>
      </c>
      <c r="J123" s="22">
        <v>16.497147310646763</v>
      </c>
      <c r="K123" s="22">
        <v>26.262942397769912</v>
      </c>
    </row>
    <row r="124" spans="2:41" x14ac:dyDescent="0.35">
      <c r="B124" s="24" t="s">
        <v>24</v>
      </c>
      <c r="C124" s="22">
        <v>16.971432069500047</v>
      </c>
      <c r="D124" s="22">
        <v>9.708345380946696</v>
      </c>
      <c r="E124" s="22">
        <v>9.8266196390616614</v>
      </c>
      <c r="F124" s="22">
        <v>8.5974451683670807</v>
      </c>
      <c r="G124" s="22">
        <v>7.3507913636168292</v>
      </c>
      <c r="H124" s="22">
        <v>4.2021242392752294</v>
      </c>
      <c r="I124" s="22">
        <v>7.0496386131260511</v>
      </c>
      <c r="J124" s="22">
        <v>14.189214942692688</v>
      </c>
      <c r="K124" s="22">
        <v>22.104388583413716</v>
      </c>
    </row>
    <row r="125" spans="2:41" x14ac:dyDescent="0.35">
      <c r="B125" s="24" t="s">
        <v>25</v>
      </c>
      <c r="C125" s="22">
        <v>15.773440274093353</v>
      </c>
      <c r="D125" s="22">
        <v>9.543527003115452</v>
      </c>
      <c r="E125" s="22">
        <v>10.059374252297747</v>
      </c>
      <c r="F125" s="22">
        <v>8.7194046528913169</v>
      </c>
      <c r="G125" s="22">
        <v>7.9501470241813506</v>
      </c>
      <c r="H125" s="22">
        <v>4.3015130328405755</v>
      </c>
      <c r="I125" s="22">
        <v>6.5669487044527592</v>
      </c>
      <c r="J125" s="22">
        <v>15.094828303445212</v>
      </c>
      <c r="K125" s="22">
        <v>21.990816752682221</v>
      </c>
    </row>
    <row r="126" spans="2:41" x14ac:dyDescent="0.35">
      <c r="B126" s="24" t="s">
        <v>26</v>
      </c>
      <c r="C126" s="22">
        <v>14.189698492284315</v>
      </c>
      <c r="D126" s="22">
        <v>11.801193467566726</v>
      </c>
      <c r="E126" s="22">
        <v>9.3800054960389367</v>
      </c>
      <c r="F126" s="22">
        <v>7.7848814386505927</v>
      </c>
      <c r="G126" s="22">
        <v>6.5766331657684889</v>
      </c>
      <c r="H126" s="22">
        <v>3.9188520728978329</v>
      </c>
      <c r="I126" s="22">
        <v>7.1469652952386786</v>
      </c>
      <c r="J126" s="22">
        <v>17.968730370351636</v>
      </c>
      <c r="K126" s="22">
        <v>21.233040201202787</v>
      </c>
    </row>
    <row r="127" spans="2:41" x14ac:dyDescent="0.35">
      <c r="B127" s="24" t="s">
        <v>27</v>
      </c>
      <c r="C127" s="22">
        <v>11.07024533896336</v>
      </c>
      <c r="D127" s="22">
        <v>13.385975468365741</v>
      </c>
      <c r="E127" s="22">
        <v>8.1577085316224505</v>
      </c>
      <c r="F127" s="22">
        <v>7.5833560885371885</v>
      </c>
      <c r="G127" s="22">
        <v>7.4774754998924333</v>
      </c>
      <c r="H127" s="22">
        <v>3.8206254401308501</v>
      </c>
      <c r="I127" s="22">
        <v>6.7923187441681394</v>
      </c>
      <c r="J127" s="22">
        <v>18.256677442087664</v>
      </c>
      <c r="K127" s="22">
        <v>23.455617446232168</v>
      </c>
    </row>
    <row r="128" spans="2:41" x14ac:dyDescent="0.35">
      <c r="B128" s="24" t="s">
        <v>28</v>
      </c>
      <c r="C128" s="22">
        <v>11.285166529984505</v>
      </c>
      <c r="D128" s="22">
        <v>12.133202203188931</v>
      </c>
      <c r="E128" s="22">
        <v>7.4922797996664361</v>
      </c>
      <c r="F128" s="22">
        <v>6.9118475412340894</v>
      </c>
      <c r="G128" s="22">
        <v>6.3596879681001584</v>
      </c>
      <c r="H128" s="22">
        <v>3.625424045329162</v>
      </c>
      <c r="I128" s="22">
        <v>7.2491817943276162</v>
      </c>
      <c r="J128" s="22">
        <v>19.144918795256945</v>
      </c>
      <c r="K128" s="22">
        <v>25.798291322912164</v>
      </c>
    </row>
    <row r="129" spans="2:11" x14ac:dyDescent="0.35">
      <c r="B129" s="24" t="s">
        <v>29</v>
      </c>
      <c r="C129" s="22">
        <v>11.659821154852144</v>
      </c>
      <c r="D129" s="22">
        <v>11.685078387678725</v>
      </c>
      <c r="E129" s="22">
        <v>8.0687838643163303</v>
      </c>
      <c r="F129" s="22">
        <v>6.2209967784329967</v>
      </c>
      <c r="G129" s="22">
        <v>5.8479915489169683</v>
      </c>
      <c r="H129" s="22">
        <v>3.4883646344882289</v>
      </c>
      <c r="I129" s="22">
        <v>8.4818198036748527</v>
      </c>
      <c r="J129" s="22">
        <v>18.132127400727327</v>
      </c>
      <c r="K129" s="22">
        <v>26.41501642691242</v>
      </c>
    </row>
    <row r="130" spans="2:11" x14ac:dyDescent="0.35">
      <c r="B130" s="24" t="s">
        <v>30</v>
      </c>
      <c r="C130" s="22">
        <v>10.123232155933598</v>
      </c>
      <c r="D130" s="22">
        <v>12.363387171005389</v>
      </c>
      <c r="E130" s="22">
        <v>7.1697366402235136</v>
      </c>
      <c r="F130" s="22">
        <v>6.1081441922555264</v>
      </c>
      <c r="G130" s="22">
        <v>6.1497926438091817</v>
      </c>
      <c r="H130" s="22">
        <v>3.3690569726893735</v>
      </c>
      <c r="I130" s="22">
        <v>8.2121663693238691</v>
      </c>
      <c r="J130" s="22">
        <v>19.227997211749702</v>
      </c>
      <c r="K130" s="22">
        <v>27.27648664300985</v>
      </c>
    </row>
    <row r="131" spans="2:11" x14ac:dyDescent="0.35">
      <c r="B131" s="24" t="s">
        <v>31</v>
      </c>
      <c r="C131" s="22">
        <v>14.630486579801349</v>
      </c>
      <c r="D131" s="22">
        <v>11.321057518330905</v>
      </c>
      <c r="E131" s="22">
        <v>7.3989217912013086</v>
      </c>
      <c r="F131" s="22">
        <v>7.0517116680472096</v>
      </c>
      <c r="G131" s="22">
        <v>5.9950298165810656</v>
      </c>
      <c r="H131" s="22">
        <v>3.3079190738930011</v>
      </c>
      <c r="I131" s="22">
        <v>7.5420028327445836</v>
      </c>
      <c r="J131" s="22">
        <v>18.915309806809042</v>
      </c>
      <c r="K131" s="22">
        <v>23.837560912591535</v>
      </c>
    </row>
    <row r="132" spans="2:11" x14ac:dyDescent="0.35">
      <c r="B132" s="25" t="s">
        <v>32</v>
      </c>
      <c r="C132" s="22">
        <v>13.905127485610766</v>
      </c>
      <c r="D132" s="22">
        <v>11.896748717275448</v>
      </c>
      <c r="E132" s="22">
        <v>6.9768280946519781</v>
      </c>
      <c r="F132" s="22">
        <v>6.3258499040001279</v>
      </c>
      <c r="G132" s="22">
        <v>6.1737491980340531</v>
      </c>
      <c r="H132" s="22">
        <v>3.4009781913402404</v>
      </c>
      <c r="I132" s="22">
        <v>8.905708787553472</v>
      </c>
      <c r="J132" s="22">
        <v>18.63053239256751</v>
      </c>
      <c r="K132" s="22">
        <v>23.784477228966406</v>
      </c>
    </row>
    <row r="133" spans="2:11" x14ac:dyDescent="0.35">
      <c r="B133" s="25" t="s">
        <v>33</v>
      </c>
      <c r="C133" s="22">
        <v>10.644883856289008</v>
      </c>
      <c r="D133" s="22">
        <v>13.114538325332914</v>
      </c>
      <c r="E133" s="22">
        <v>8.9388545504726924</v>
      </c>
      <c r="F133" s="22">
        <v>6.5083197720320438</v>
      </c>
      <c r="G133" s="22">
        <v>7.7973623081752184</v>
      </c>
      <c r="H133" s="22">
        <v>3.821552591563588</v>
      </c>
      <c r="I133" s="22">
        <v>6.8195062744162787</v>
      </c>
      <c r="J133" s="22">
        <v>20.264020709600342</v>
      </c>
      <c r="K133" s="22">
        <v>22.090961612117916</v>
      </c>
    </row>
    <row r="134" spans="2:11" x14ac:dyDescent="0.35">
      <c r="B134" s="25" t="s">
        <v>34</v>
      </c>
      <c r="C134" s="22">
        <v>14.633899495478852</v>
      </c>
      <c r="D134" s="22">
        <v>11.025523005305422</v>
      </c>
      <c r="E134" s="22">
        <v>6.8641250023092155</v>
      </c>
      <c r="F134" s="22">
        <v>6.4920333973373987</v>
      </c>
      <c r="G134" s="22">
        <v>5.9604855059036277</v>
      </c>
      <c r="H134" s="22">
        <v>3.4390116313426602</v>
      </c>
      <c r="I134" s="22">
        <v>7.9236149136481764</v>
      </c>
      <c r="J134" s="22">
        <v>19.413941835016736</v>
      </c>
      <c r="K134" s="22">
        <v>24.247365213657915</v>
      </c>
    </row>
    <row r="135" spans="2:11" x14ac:dyDescent="0.35">
      <c r="B135" s="25" t="s">
        <v>35</v>
      </c>
      <c r="C135" s="22">
        <v>13.604967345002731</v>
      </c>
      <c r="D135" s="22">
        <v>11.711715317631686</v>
      </c>
      <c r="E135" s="22">
        <v>7.3552825268153459</v>
      </c>
      <c r="F135" s="22">
        <v>6.7469316301318933</v>
      </c>
      <c r="G135" s="22">
        <v>6.139381195173768</v>
      </c>
      <c r="H135" s="22">
        <v>3.7376758912624446</v>
      </c>
      <c r="I135" s="22">
        <v>7.0453437541836763</v>
      </c>
      <c r="J135" s="22">
        <v>19.723376443767304</v>
      </c>
      <c r="K135" s="22">
        <v>23.935325896031152</v>
      </c>
    </row>
    <row r="136" spans="2:11" x14ac:dyDescent="0.35">
      <c r="B136" s="23" t="s">
        <v>48</v>
      </c>
      <c r="C136" s="22">
        <v>12.924596154182208</v>
      </c>
      <c r="D136" s="22">
        <v>11.830010317811555</v>
      </c>
      <c r="E136" s="22">
        <v>8.1640684435683806</v>
      </c>
      <c r="F136" s="22">
        <v>7.0323092110422154</v>
      </c>
      <c r="G136" s="22">
        <v>6.5791447483311041</v>
      </c>
      <c r="H136" s="22">
        <v>3.721484076505341</v>
      </c>
      <c r="I136" s="22">
        <v>7.5678664380431666</v>
      </c>
      <c r="J136" s="22">
        <v>18.051405665444104</v>
      </c>
      <c r="K136" s="22">
        <v>24.129114945071926</v>
      </c>
    </row>
    <row r="137" spans="2:11" x14ac:dyDescent="0.35">
      <c r="B137" s="23" t="s">
        <v>41</v>
      </c>
      <c r="C137" s="22">
        <v>10.123232155933598</v>
      </c>
      <c r="D137" s="22">
        <v>9.543527003115452</v>
      </c>
      <c r="E137" s="22">
        <v>6.8641250023092155</v>
      </c>
      <c r="F137" s="22">
        <v>6.1081441922555264</v>
      </c>
      <c r="G137" s="22">
        <v>5.8479915489169683</v>
      </c>
      <c r="H137" s="22">
        <v>3.3079190738930011</v>
      </c>
      <c r="I137" s="22">
        <v>6.5669487044527592</v>
      </c>
      <c r="J137" s="22">
        <v>14.189214942692688</v>
      </c>
      <c r="K137" s="22">
        <v>21.233040201202787</v>
      </c>
    </row>
    <row r="138" spans="2:11" x14ac:dyDescent="0.35">
      <c r="B138" s="23" t="s">
        <v>42</v>
      </c>
      <c r="C138" s="22">
        <v>16.971432069500047</v>
      </c>
      <c r="D138" s="22">
        <v>13.385975468365741</v>
      </c>
      <c r="E138" s="22">
        <v>10.059374252297747</v>
      </c>
      <c r="F138" s="22">
        <v>8.7194046528913169</v>
      </c>
      <c r="G138" s="22">
        <v>7.9501470241813506</v>
      </c>
      <c r="H138" s="22">
        <v>4.3015130328405755</v>
      </c>
      <c r="I138" s="22">
        <v>8.905708787553472</v>
      </c>
      <c r="J138" s="22">
        <v>20.264020709600342</v>
      </c>
      <c r="K138" s="22">
        <v>27.27648664300985</v>
      </c>
    </row>
    <row r="139" spans="2:11" x14ac:dyDescent="0.35">
      <c r="B139" s="23" t="s">
        <v>49</v>
      </c>
      <c r="C139" s="22">
        <v>2.1474482041157903</v>
      </c>
      <c r="D139" s="22">
        <v>1.166889693807954</v>
      </c>
      <c r="E139" s="22">
        <v>1.0481153423181051</v>
      </c>
      <c r="F139" s="22">
        <v>0.83489206794167925</v>
      </c>
      <c r="G139" s="22">
        <v>0.73359394347803031</v>
      </c>
      <c r="H139" s="22">
        <v>0.30925866412303671</v>
      </c>
      <c r="I139" s="22">
        <v>0.72058478030095741</v>
      </c>
      <c r="J139" s="22">
        <v>1.7533167476115004</v>
      </c>
      <c r="K139" s="22">
        <v>1.8799704609555461</v>
      </c>
    </row>
    <row r="141" spans="2:11" x14ac:dyDescent="0.35">
      <c r="B141" s="32" t="s">
        <v>62</v>
      </c>
      <c r="C141" s="23">
        <v>1</v>
      </c>
      <c r="D141" s="23">
        <v>2</v>
      </c>
      <c r="E141" s="23">
        <v>3</v>
      </c>
      <c r="F141" s="23">
        <v>4</v>
      </c>
      <c r="G141" s="23">
        <v>5</v>
      </c>
      <c r="H141" s="23">
        <v>6</v>
      </c>
      <c r="I141" s="23">
        <v>7</v>
      </c>
      <c r="J141" s="23">
        <v>8</v>
      </c>
      <c r="K141" s="23">
        <v>9</v>
      </c>
    </row>
    <row r="142" spans="2:11" x14ac:dyDescent="0.35">
      <c r="B142" s="24" t="s">
        <v>23</v>
      </c>
      <c r="C142" s="22">
        <v>11.397962358388316</v>
      </c>
      <c r="D142" s="22">
        <v>12.994096113563359</v>
      </c>
      <c r="E142" s="22">
        <v>8.4008152636587283</v>
      </c>
      <c r="F142" s="22">
        <v>6.7282127761439732</v>
      </c>
      <c r="G142" s="22">
        <v>6.0273932406793751</v>
      </c>
      <c r="H142" s="22">
        <v>3.6753324037313262</v>
      </c>
      <c r="I142" s="22">
        <v>8.0160981354182539</v>
      </c>
      <c r="J142" s="22">
        <v>16.497147310646763</v>
      </c>
      <c r="K142" s="22">
        <v>26.262942397769912</v>
      </c>
    </row>
    <row r="143" spans="2:11" x14ac:dyDescent="0.35">
      <c r="B143" s="24" t="s">
        <v>25</v>
      </c>
      <c r="C143" s="22">
        <v>15.773440274093353</v>
      </c>
      <c r="D143" s="22">
        <v>9.543527003115452</v>
      </c>
      <c r="E143" s="22">
        <v>10.059374252297747</v>
      </c>
      <c r="F143" s="22">
        <v>8.7194046528913169</v>
      </c>
      <c r="G143" s="22">
        <v>7.9501470241813506</v>
      </c>
      <c r="H143" s="22">
        <v>4.3015130328405755</v>
      </c>
      <c r="I143" s="22">
        <v>6.5669487044527592</v>
      </c>
      <c r="J143" s="22">
        <v>15.094828303445212</v>
      </c>
      <c r="K143" s="22">
        <v>21.990816752682221</v>
      </c>
    </row>
    <row r="144" spans="2:11" x14ac:dyDescent="0.35">
      <c r="B144" s="24" t="s">
        <v>26</v>
      </c>
      <c r="C144" s="22">
        <v>14.189698492284315</v>
      </c>
      <c r="D144" s="22">
        <v>11.801193467566726</v>
      </c>
      <c r="E144" s="22">
        <v>9.3800054960389367</v>
      </c>
      <c r="F144" s="22">
        <v>7.7848814386505927</v>
      </c>
      <c r="G144" s="22">
        <v>6.5766331657684889</v>
      </c>
      <c r="H144" s="22">
        <v>3.9188520728978329</v>
      </c>
      <c r="I144" s="22">
        <v>7.1469652952386786</v>
      </c>
      <c r="J144" s="22">
        <v>17.968730370351636</v>
      </c>
      <c r="K144" s="22">
        <v>21.233040201202787</v>
      </c>
    </row>
    <row r="145" spans="2:24" x14ac:dyDescent="0.35">
      <c r="B145" s="24" t="s">
        <v>27</v>
      </c>
      <c r="C145" s="22">
        <v>11.07024533896336</v>
      </c>
      <c r="D145" s="22">
        <v>13.385975468365741</v>
      </c>
      <c r="E145" s="22">
        <v>8.1577085316224505</v>
      </c>
      <c r="F145" s="22">
        <v>7.5833560885371885</v>
      </c>
      <c r="G145" s="22">
        <v>7.4774754998924333</v>
      </c>
      <c r="H145" s="22">
        <v>3.8206254401308501</v>
      </c>
      <c r="I145" s="22">
        <v>6.7923187441681394</v>
      </c>
      <c r="J145" s="22">
        <v>18.256677442087664</v>
      </c>
      <c r="K145" s="22">
        <v>23.455617446232168</v>
      </c>
    </row>
    <row r="146" spans="2:24" x14ac:dyDescent="0.35">
      <c r="B146" s="24" t="s">
        <v>28</v>
      </c>
      <c r="C146" s="22">
        <v>11.285166529984505</v>
      </c>
      <c r="D146" s="22">
        <v>12.133202203188931</v>
      </c>
      <c r="E146" s="22">
        <v>7.4922797996664361</v>
      </c>
      <c r="F146" s="22">
        <v>6.9118475412340894</v>
      </c>
      <c r="G146" s="22">
        <v>6.3596879681001584</v>
      </c>
      <c r="H146" s="22">
        <v>3.625424045329162</v>
      </c>
      <c r="I146" s="22">
        <v>7.2491817943276162</v>
      </c>
      <c r="J146" s="22">
        <v>19.144918795256945</v>
      </c>
      <c r="K146" s="22">
        <v>25.798291322912164</v>
      </c>
    </row>
    <row r="147" spans="2:24" x14ac:dyDescent="0.35">
      <c r="B147" s="24" t="s">
        <v>29</v>
      </c>
      <c r="C147" s="22">
        <v>11.659821154852144</v>
      </c>
      <c r="D147" s="22">
        <v>11.685078387678725</v>
      </c>
      <c r="E147" s="22">
        <v>8.0687838643163303</v>
      </c>
      <c r="F147" s="22">
        <v>6.2209967784329967</v>
      </c>
      <c r="G147" s="22">
        <v>5.8479915489169683</v>
      </c>
      <c r="H147" s="22">
        <v>3.4883646344882289</v>
      </c>
      <c r="I147" s="22">
        <v>8.4818198036748527</v>
      </c>
      <c r="J147" s="22">
        <v>18.132127400727327</v>
      </c>
      <c r="K147" s="22">
        <v>26.41501642691242</v>
      </c>
    </row>
    <row r="148" spans="2:24" x14ac:dyDescent="0.35">
      <c r="B148" s="24" t="s">
        <v>31</v>
      </c>
      <c r="C148" s="22">
        <v>14.630486579801349</v>
      </c>
      <c r="D148" s="22">
        <v>11.321057518330905</v>
      </c>
      <c r="E148" s="22">
        <v>7.3989217912013086</v>
      </c>
      <c r="F148" s="22">
        <v>7.0517116680472096</v>
      </c>
      <c r="G148" s="22">
        <v>5.9950298165810656</v>
      </c>
      <c r="H148" s="22">
        <v>3.3079190738930011</v>
      </c>
      <c r="I148" s="22">
        <v>7.5420028327445836</v>
      </c>
      <c r="J148" s="22">
        <v>18.915309806809042</v>
      </c>
      <c r="K148" s="22">
        <v>23.837560912591535</v>
      </c>
    </row>
    <row r="149" spans="2:24" x14ac:dyDescent="0.35">
      <c r="B149" s="25" t="s">
        <v>33</v>
      </c>
      <c r="C149" s="22">
        <v>10.644883856289008</v>
      </c>
      <c r="D149" s="22">
        <v>13.114538325332914</v>
      </c>
      <c r="E149" s="22">
        <v>8.9388545504726924</v>
      </c>
      <c r="F149" s="22">
        <v>6.5083197720320438</v>
      </c>
      <c r="G149" s="22">
        <v>7.7973623081752184</v>
      </c>
      <c r="H149" s="22">
        <v>3.821552591563588</v>
      </c>
      <c r="I149" s="22">
        <v>6.8195062744162787</v>
      </c>
      <c r="J149" s="22">
        <v>20.264020709600342</v>
      </c>
      <c r="K149" s="22">
        <v>22.090961612117916</v>
      </c>
    </row>
    <row r="150" spans="2:24" x14ac:dyDescent="0.35">
      <c r="B150" s="23" t="s">
        <v>44</v>
      </c>
      <c r="C150" s="22">
        <v>12.581463073082043</v>
      </c>
      <c r="D150" s="22">
        <v>11.997333560892844</v>
      </c>
      <c r="E150" s="22">
        <v>8.487092943659329</v>
      </c>
      <c r="F150" s="22">
        <v>7.1885913394961767</v>
      </c>
      <c r="G150" s="22">
        <v>6.7539650715368822</v>
      </c>
      <c r="H150" s="22">
        <v>3.7449479118593203</v>
      </c>
      <c r="I150" s="22">
        <v>7.3268551980551457</v>
      </c>
      <c r="J150" s="22">
        <v>18.034220017365616</v>
      </c>
      <c r="K150" s="22">
        <v>23.885530884052642</v>
      </c>
    </row>
    <row r="151" spans="2:24" x14ac:dyDescent="0.35">
      <c r="B151" s="23" t="s">
        <v>45</v>
      </c>
      <c r="C151" s="22">
        <v>10.644883856289008</v>
      </c>
      <c r="D151" s="22">
        <v>9.543527003115452</v>
      </c>
      <c r="E151" s="22">
        <v>7.3989217912013086</v>
      </c>
      <c r="F151" s="22">
        <v>6.2209967784329967</v>
      </c>
      <c r="G151" s="22">
        <v>5.8479915489169683</v>
      </c>
      <c r="H151" s="22">
        <v>3.3079190738930011</v>
      </c>
      <c r="I151" s="22">
        <v>6.5669487044527592</v>
      </c>
      <c r="J151" s="22">
        <v>15.094828303445212</v>
      </c>
      <c r="K151" s="22">
        <v>21.233040201202787</v>
      </c>
    </row>
    <row r="152" spans="2:24" x14ac:dyDescent="0.35">
      <c r="B152" s="23" t="s">
        <v>46</v>
      </c>
      <c r="C152" s="22">
        <v>15.773440274093353</v>
      </c>
      <c r="D152" s="22">
        <v>13.385975468365741</v>
      </c>
      <c r="E152" s="22">
        <v>10.059374252297747</v>
      </c>
      <c r="F152" s="22">
        <v>8.7194046528913169</v>
      </c>
      <c r="G152" s="22">
        <v>7.9501470241813506</v>
      </c>
      <c r="H152" s="22">
        <v>4.3015130328405755</v>
      </c>
      <c r="I152" s="22">
        <v>8.4818198036748527</v>
      </c>
      <c r="J152" s="22">
        <v>20.264020709600342</v>
      </c>
      <c r="K152" s="22">
        <v>26.41501642691242</v>
      </c>
    </row>
    <row r="153" spans="2:24" x14ac:dyDescent="0.35">
      <c r="B153" s="23" t="s">
        <v>50</v>
      </c>
      <c r="C153" s="22">
        <v>1.9617134472567737</v>
      </c>
      <c r="D153" s="22">
        <v>1.2422881449387031</v>
      </c>
      <c r="E153" s="22">
        <v>0.92103512825858724</v>
      </c>
      <c r="F153" s="22">
        <v>0.80720600361711792</v>
      </c>
      <c r="G153" s="22">
        <v>0.85811877354668331</v>
      </c>
      <c r="H153" s="22">
        <v>0.29941948916437561</v>
      </c>
      <c r="I153" s="22">
        <v>0.65620893191816965</v>
      </c>
      <c r="J153" s="22">
        <v>1.6057023531491883</v>
      </c>
      <c r="K153" s="22">
        <v>2.061285629674948</v>
      </c>
    </row>
    <row r="155" spans="2:24" x14ac:dyDescent="0.35">
      <c r="B155" s="33" t="s">
        <v>63</v>
      </c>
      <c r="C155" s="34" t="s">
        <v>5</v>
      </c>
      <c r="D155" s="34" t="s">
        <v>6</v>
      </c>
      <c r="E155" s="34" t="s">
        <v>2</v>
      </c>
      <c r="F155" s="34" t="s">
        <v>3</v>
      </c>
      <c r="G155" s="34" t="s">
        <v>7</v>
      </c>
      <c r="H155" s="34" t="s">
        <v>0</v>
      </c>
      <c r="I155" s="34" t="s">
        <v>1</v>
      </c>
      <c r="J155" s="34" t="s">
        <v>8</v>
      </c>
      <c r="K155" s="34" t="s">
        <v>9</v>
      </c>
      <c r="L155" s="34" t="s">
        <v>10</v>
      </c>
      <c r="M155" s="34" t="s">
        <v>11</v>
      </c>
      <c r="N155" s="34" t="s">
        <v>4</v>
      </c>
      <c r="O155" s="34" t="s">
        <v>12</v>
      </c>
      <c r="P155" s="34" t="s">
        <v>13</v>
      </c>
      <c r="Q155" s="34" t="s">
        <v>14</v>
      </c>
      <c r="R155" s="34" t="s">
        <v>15</v>
      </c>
      <c r="S155" s="34" t="s">
        <v>21</v>
      </c>
      <c r="T155" s="34" t="s">
        <v>16</v>
      </c>
      <c r="U155" s="34" t="s">
        <v>17</v>
      </c>
      <c r="V155" s="34" t="s">
        <v>18</v>
      </c>
      <c r="W155" s="34" t="s">
        <v>19</v>
      </c>
      <c r="X155" s="34" t="s">
        <v>37</v>
      </c>
    </row>
    <row r="156" spans="2:24" x14ac:dyDescent="0.35">
      <c r="B156" s="24" t="s">
        <v>22</v>
      </c>
      <c r="C156" s="21">
        <v>3.2974300833333335E-5</v>
      </c>
      <c r="D156" s="21">
        <v>2.3583606282407405E-4</v>
      </c>
      <c r="E156" s="21">
        <v>1.6729654826388892E-5</v>
      </c>
      <c r="F156" s="21">
        <v>2.2343579406249996E-4</v>
      </c>
      <c r="G156" s="21">
        <v>7.4405811712963043E-5</v>
      </c>
      <c r="H156" s="21">
        <v>9.3759973124999928E-5</v>
      </c>
      <c r="I156" s="21">
        <v>1.0583270344907416E-4</v>
      </c>
      <c r="J156" s="21">
        <v>1.0624527589120358E-4</v>
      </c>
      <c r="K156" s="21">
        <v>5.6033215752314801E-5</v>
      </c>
      <c r="L156" s="21">
        <v>5.7534433530092639E-5</v>
      </c>
      <c r="M156" s="21">
        <v>9.5719954652777846E-5</v>
      </c>
      <c r="N156" s="21">
        <v>9.7085747870370365E-5</v>
      </c>
      <c r="O156" s="21">
        <v>1.2087007642361115E-4</v>
      </c>
      <c r="P156" s="21">
        <v>7.8508440416666611E-5</v>
      </c>
      <c r="Q156" s="21">
        <v>2.0045561435185199E-4</v>
      </c>
      <c r="R156" s="21">
        <v>9.4261778784721984E-5</v>
      </c>
      <c r="S156" s="21">
        <v>1.2503149407407406E-4</v>
      </c>
      <c r="T156" s="21">
        <v>1.0813492063657411E-4</v>
      </c>
      <c r="U156" s="21">
        <v>1.7332766439814834E-4</v>
      </c>
      <c r="V156" s="21">
        <v>8.9096749814814637E-5</v>
      </c>
      <c r="W156" s="21">
        <v>2.4651675484953694E-4</v>
      </c>
      <c r="X156" s="21">
        <v>2.4317964222800928E-3</v>
      </c>
    </row>
    <row r="157" spans="2:24" x14ac:dyDescent="0.35">
      <c r="B157" s="24" t="s">
        <v>23</v>
      </c>
      <c r="C157" s="21">
        <v>3.6561476446759261E-5</v>
      </c>
      <c r="D157" s="21">
        <v>2.407160703703704E-4</v>
      </c>
      <c r="E157" s="21">
        <v>9.4406126736110864E-6</v>
      </c>
      <c r="F157" s="21">
        <v>2.3249007936342598E-4</v>
      </c>
      <c r="G157" s="21">
        <v>7.4175904930555539E-5</v>
      </c>
      <c r="H157" s="21">
        <v>9.707839925925922E-5</v>
      </c>
      <c r="I157" s="21">
        <v>1.0728772990740737E-4</v>
      </c>
      <c r="J157" s="21">
        <v>1.0641639371527779E-4</v>
      </c>
      <c r="K157" s="21">
        <v>5.7260435034722205E-5</v>
      </c>
      <c r="L157" s="21">
        <v>5.5060048715277849E-5</v>
      </c>
      <c r="M157" s="21">
        <v>9.1567985219907433E-5</v>
      </c>
      <c r="N157" s="21">
        <v>8.9409590995370383E-5</v>
      </c>
      <c r="O157" s="21">
        <v>1.2211304274305552E-4</v>
      </c>
      <c r="P157" s="21">
        <v>7.2894095914351911E-5</v>
      </c>
      <c r="Q157" s="21">
        <v>1.9228605021990737E-4</v>
      </c>
      <c r="R157" s="21">
        <v>9.6984704374999928E-5</v>
      </c>
      <c r="S157" s="21">
        <v>1.1205435878472237E-4</v>
      </c>
      <c r="T157" s="21">
        <v>9.6420960358796056E-5</v>
      </c>
      <c r="U157" s="21">
        <v>1.8638353489583339E-4</v>
      </c>
      <c r="V157" s="21">
        <v>9.2852418750000087E-5</v>
      </c>
      <c r="W157" s="21">
        <v>2.6324011085648142E-4</v>
      </c>
      <c r="X157" s="21">
        <v>2.4326940035300925E-3</v>
      </c>
    </row>
    <row r="158" spans="2:24" x14ac:dyDescent="0.35">
      <c r="B158" s="24" t="s">
        <v>24</v>
      </c>
      <c r="C158" s="21">
        <v>4.8904006053240745E-5</v>
      </c>
      <c r="D158" s="21">
        <v>4.1385739480324072E-4</v>
      </c>
      <c r="E158" s="21">
        <v>1.74855127199074E-5</v>
      </c>
      <c r="F158" s="21">
        <v>1.6588561350694452E-4</v>
      </c>
      <c r="G158" s="21">
        <v>8.1347106747685187E-5</v>
      </c>
      <c r="H158" s="21">
        <v>1.3276224069444446E-4</v>
      </c>
      <c r="I158" s="21">
        <v>1.3518098597222223E-4</v>
      </c>
      <c r="J158" s="21">
        <v>1.4619971445601848E-4</v>
      </c>
      <c r="K158" s="21">
        <v>8.8227513229166557E-5</v>
      </c>
      <c r="L158" s="21">
        <v>7.2157134456018605E-5</v>
      </c>
      <c r="M158" s="21">
        <v>1.282774838425925E-4</v>
      </c>
      <c r="N158" s="21">
        <v>1.1457965901620383E-4</v>
      </c>
      <c r="O158" s="21">
        <v>1.3016712858796288E-4</v>
      </c>
      <c r="P158" s="21">
        <v>6.2055933483796475E-5</v>
      </c>
      <c r="Q158" s="21">
        <v>1.9959687578703696E-4</v>
      </c>
      <c r="R158" s="21">
        <v>7.8575627777777813E-5</v>
      </c>
      <c r="S158" s="21">
        <v>1.0872595951388873E-4</v>
      </c>
      <c r="T158" s="21">
        <v>8.1330309907407512E-5</v>
      </c>
      <c r="U158" s="21">
        <v>1.5311161501157394E-4</v>
      </c>
      <c r="V158" s="21">
        <v>8.6848072569444397E-5</v>
      </c>
      <c r="W158" s="21">
        <v>2.8143214075231478E-4</v>
      </c>
      <c r="X158" s="21">
        <v>2.7267080288888887E-3</v>
      </c>
    </row>
    <row r="159" spans="2:24" x14ac:dyDescent="0.35">
      <c r="B159" s="24" t="s">
        <v>25</v>
      </c>
      <c r="C159" s="21">
        <v>4.5177206678240736E-5</v>
      </c>
      <c r="D159" s="21">
        <v>4.006036365162037E-4</v>
      </c>
      <c r="E159" s="21">
        <v>1.1253884270833305E-5</v>
      </c>
      <c r="F159" s="21">
        <v>1.8089254219907409E-4</v>
      </c>
      <c r="G159" s="21">
        <v>7.7567817256944449E-5</v>
      </c>
      <c r="H159" s="21">
        <v>1.4415049969907406E-4</v>
      </c>
      <c r="I159" s="21">
        <v>1.4014235324074075E-4</v>
      </c>
      <c r="J159" s="21">
        <v>1.5456034266203699E-4</v>
      </c>
      <c r="K159" s="21">
        <v>9.1862979756944461E-5</v>
      </c>
      <c r="L159" s="21">
        <v>8.2999496087962955E-5</v>
      </c>
      <c r="M159" s="21">
        <v>1.4168346351851858E-4</v>
      </c>
      <c r="N159" s="21">
        <v>1.2156714537037051E-4</v>
      </c>
      <c r="O159" s="21">
        <v>1.2534984672453694E-4</v>
      </c>
      <c r="P159" s="21">
        <v>6.0241874537036838E-5</v>
      </c>
      <c r="Q159" s="21">
        <v>2.1514077853009283E-4</v>
      </c>
      <c r="R159" s="21">
        <v>8.6826289155092392E-5</v>
      </c>
      <c r="S159" s="21">
        <v>1.2463519358796304E-4</v>
      </c>
      <c r="T159" s="21">
        <v>8.2499790034722413E-5</v>
      </c>
      <c r="U159" s="21">
        <v>1.8185468631944438E-4</v>
      </c>
      <c r="V159" s="21">
        <v>9.5700008402777533E-5</v>
      </c>
      <c r="W159" s="21">
        <v>2.6143864953703707E-4</v>
      </c>
      <c r="X159" s="21">
        <v>2.826148484085648E-3</v>
      </c>
    </row>
    <row r="160" spans="2:24" x14ac:dyDescent="0.35">
      <c r="B160" s="24" t="s">
        <v>26</v>
      </c>
      <c r="C160" s="21">
        <v>5.3099017384259262E-5</v>
      </c>
      <c r="D160" s="21">
        <v>3.263416477662037E-4</v>
      </c>
      <c r="E160" s="21">
        <v>1.3274754351851839E-5</v>
      </c>
      <c r="F160" s="21">
        <v>2.0686885865740746E-4</v>
      </c>
      <c r="G160" s="21">
        <v>9.5427059710648135E-5</v>
      </c>
      <c r="H160" s="21">
        <v>1.2439006466435188E-4</v>
      </c>
      <c r="I160" s="21">
        <v>1.2643665490740736E-4</v>
      </c>
      <c r="J160" s="21">
        <v>1.3097600151620371E-4</v>
      </c>
      <c r="K160" s="21">
        <v>7.7196187118055491E-5</v>
      </c>
      <c r="L160" s="21">
        <v>6.7290774328703724E-5</v>
      </c>
      <c r="M160" s="21">
        <v>1.0857216343749995E-4</v>
      </c>
      <c r="N160" s="21">
        <v>1.0479234903935195E-4</v>
      </c>
      <c r="O160" s="21">
        <v>1.1446523053240746E-4</v>
      </c>
      <c r="P160" s="21">
        <v>7.6648715046296318E-5</v>
      </c>
      <c r="Q160" s="21">
        <v>2.5697856303240742E-4</v>
      </c>
      <c r="R160" s="21">
        <v>1.1539430586805552E-4</v>
      </c>
      <c r="S160" s="21">
        <v>1.081212731944443E-4</v>
      </c>
      <c r="T160" s="21">
        <v>8.9871504166666823E-5</v>
      </c>
      <c r="U160" s="21">
        <v>1.9671201813657409E-4</v>
      </c>
      <c r="V160" s="21">
        <v>6.821617535879633E-5</v>
      </c>
      <c r="W160" s="21">
        <v>2.1298395901620342E-4</v>
      </c>
      <c r="X160" s="21">
        <v>2.6740572772337963E-3</v>
      </c>
    </row>
    <row r="161" spans="2:24" x14ac:dyDescent="0.35">
      <c r="B161" s="24" t="s">
        <v>27</v>
      </c>
      <c r="C161" s="21">
        <v>3.7944066516203706E-5</v>
      </c>
      <c r="D161" s="21">
        <v>2.4529452212962958E-4</v>
      </c>
      <c r="E161" s="21">
        <v>1.6662729895833366E-5</v>
      </c>
      <c r="F161" s="21">
        <v>2.4978164105324068E-4</v>
      </c>
      <c r="G161" s="21">
        <v>7.6043503819444474E-5</v>
      </c>
      <c r="H161" s="21">
        <v>1.0219671202546295E-4</v>
      </c>
      <c r="I161" s="21">
        <v>1.065229486805556E-4</v>
      </c>
      <c r="J161" s="21">
        <v>1.3191373771990743E-4</v>
      </c>
      <c r="K161" s="21">
        <v>6.2110785671296251E-5</v>
      </c>
      <c r="L161" s="21">
        <v>7.9986562523148182E-5</v>
      </c>
      <c r="M161" s="21">
        <v>1.1132894516203695E-4</v>
      </c>
      <c r="N161" s="21">
        <v>9.7752897453703782E-5</v>
      </c>
      <c r="O161" s="21">
        <v>1.0737906274305548E-4</v>
      </c>
      <c r="P161" s="21">
        <v>6.6406315613425939E-5</v>
      </c>
      <c r="Q161" s="21">
        <v>2.1557067270833348E-4</v>
      </c>
      <c r="R161" s="21">
        <v>1.0589359200231478E-4</v>
      </c>
      <c r="S161" s="21">
        <v>1.4564331906249996E-4</v>
      </c>
      <c r="T161" s="21">
        <v>1.0957839925925912E-4</v>
      </c>
      <c r="U161" s="21">
        <v>1.898841017824077E-4</v>
      </c>
      <c r="V161" s="21">
        <v>8.000335937499981E-5</v>
      </c>
      <c r="W161" s="21">
        <v>2.2065959099537027E-4</v>
      </c>
      <c r="X161" s="21">
        <v>2.5585574661921295E-3</v>
      </c>
    </row>
    <row r="162" spans="2:24" x14ac:dyDescent="0.35">
      <c r="B162" s="24" t="s">
        <v>28</v>
      </c>
      <c r="C162" s="21">
        <v>4.5260141087962958E-5</v>
      </c>
      <c r="D162" s="21">
        <v>2.8179537247685187E-4</v>
      </c>
      <c r="E162" s="21">
        <v>1.7715419502314819E-5</v>
      </c>
      <c r="F162" s="21">
        <v>2.4635508524305558E-4</v>
      </c>
      <c r="G162" s="21">
        <v>8.7561938356481436E-5</v>
      </c>
      <c r="H162" s="21">
        <v>1.0561959350694442E-4</v>
      </c>
      <c r="I162" s="21">
        <v>1.115142353240741E-4</v>
      </c>
      <c r="J162" s="21">
        <v>1.3230820106481484E-4</v>
      </c>
      <c r="K162" s="21">
        <v>6.8004115219907476E-5</v>
      </c>
      <c r="L162" s="21">
        <v>7.3108780555555499E-5</v>
      </c>
      <c r="M162" s="21">
        <v>1.112013941319444E-4</v>
      </c>
      <c r="N162" s="21">
        <v>1.0506844714120367E-4</v>
      </c>
      <c r="O162" s="21">
        <v>1.4520870076388902E-4</v>
      </c>
      <c r="P162" s="21">
        <v>6.4879902569444354E-5</v>
      </c>
      <c r="Q162" s="21">
        <v>2.3476473923611106E-4</v>
      </c>
      <c r="R162" s="21">
        <v>1.5288853195601873E-4</v>
      </c>
      <c r="S162" s="21">
        <v>1.671857940625E-4</v>
      </c>
      <c r="T162" s="21">
        <v>1.0246073738425894E-4</v>
      </c>
      <c r="U162" s="21">
        <v>2.1214044260416682E-4</v>
      </c>
      <c r="V162" s="21">
        <v>1.0010393045138888E-4</v>
      </c>
      <c r="W162" s="21">
        <v>3.3295540438657399E-4</v>
      </c>
      <c r="X162" s="21">
        <v>2.8981009070254632E-3</v>
      </c>
    </row>
    <row r="163" spans="2:24" x14ac:dyDescent="0.35">
      <c r="B163" s="24" t="s">
        <v>29</v>
      </c>
      <c r="C163" s="21">
        <v>3.8391282442129627E-5</v>
      </c>
      <c r="D163" s="21">
        <v>2.6692806752314814E-4</v>
      </c>
      <c r="E163" s="21">
        <v>1.1165700844907435E-5</v>
      </c>
      <c r="F163" s="21">
        <v>2.2090471991898146E-4</v>
      </c>
      <c r="G163" s="21">
        <v>7.3910304861111076E-5</v>
      </c>
      <c r="H163" s="21">
        <v>1.0199357520833337E-4</v>
      </c>
      <c r="I163" s="21">
        <v>1.0929232804398146E-4</v>
      </c>
      <c r="J163" s="21">
        <v>1.0816746451388892E-4</v>
      </c>
      <c r="K163" s="21">
        <v>5.4733035185185195E-5</v>
      </c>
      <c r="L163" s="21">
        <v>5.6082556481481402E-5</v>
      </c>
      <c r="M163" s="21">
        <v>9.7050579490740835E-5</v>
      </c>
      <c r="N163" s="21">
        <v>9.1344902164351902E-5</v>
      </c>
      <c r="O163" s="21">
        <v>1.3931930796296283E-4</v>
      </c>
      <c r="P163" s="21">
        <v>8.2782186956018573E-5</v>
      </c>
      <c r="Q163" s="21">
        <v>2.2910367850694435E-4</v>
      </c>
      <c r="R163" s="21">
        <v>1.0504692618055555E-4</v>
      </c>
      <c r="S163" s="21">
        <v>1.4064993281250011E-4</v>
      </c>
      <c r="T163" s="21">
        <v>1.117756361805556E-4</v>
      </c>
      <c r="U163" s="21">
        <v>1.7870790290509258E-4</v>
      </c>
      <c r="V163" s="21">
        <v>1.0306542370370369E-4</v>
      </c>
      <c r="W163" s="21">
        <v>2.9814394893518516E-4</v>
      </c>
      <c r="X163" s="21">
        <v>2.6185594608217596E-3</v>
      </c>
    </row>
    <row r="164" spans="2:24" x14ac:dyDescent="0.35">
      <c r="B164" s="24" t="s">
        <v>30</v>
      </c>
      <c r="C164" s="21">
        <v>1.6931216921296295E-5</v>
      </c>
      <c r="D164" s="21">
        <v>2.7089947090277777E-4</v>
      </c>
      <c r="E164" s="21">
        <v>2.0223397997685176E-5</v>
      </c>
      <c r="F164" s="21">
        <v>2.4039640548611111E-4</v>
      </c>
      <c r="G164" s="21">
        <v>9.0904509942129643E-5</v>
      </c>
      <c r="H164" s="21">
        <v>9.56916099768518E-5</v>
      </c>
      <c r="I164" s="21">
        <v>1.081632653125E-4</v>
      </c>
      <c r="J164" s="21">
        <v>1.1254724112268531E-4</v>
      </c>
      <c r="K164" s="21">
        <v>6.1123708738425767E-5</v>
      </c>
      <c r="L164" s="21">
        <v>7.1520954062500097E-5</v>
      </c>
      <c r="M164" s="21">
        <v>1.0333417317129626E-4</v>
      </c>
      <c r="N164" s="21">
        <v>9.5791341226851928E-5</v>
      </c>
      <c r="O164" s="21">
        <v>1.6371960821759252E-4</v>
      </c>
      <c r="P164" s="21">
        <v>6.9774344918981424E-5</v>
      </c>
      <c r="Q164" s="21">
        <v>2.3471907281249991E-4</v>
      </c>
      <c r="R164" s="21">
        <v>1.5127236079861138E-4</v>
      </c>
      <c r="S164" s="21">
        <v>1.6071218611111112E-4</v>
      </c>
      <c r="T164" s="21">
        <v>9.7690434201388909E-5</v>
      </c>
      <c r="U164" s="21">
        <v>2.1412614428240726E-4</v>
      </c>
      <c r="V164" s="21">
        <v>1.04484756863426E-4</v>
      </c>
      <c r="W164" s="21">
        <v>3.5924246241898132E-4</v>
      </c>
      <c r="X164" s="21">
        <v>2.843268665486111E-3</v>
      </c>
    </row>
    <row r="165" spans="2:24" x14ac:dyDescent="0.35">
      <c r="B165" s="24" t="s">
        <v>31</v>
      </c>
      <c r="C165" s="21">
        <v>4.4459666585648139E-5</v>
      </c>
      <c r="D165" s="21">
        <v>3.5223607960648147E-4</v>
      </c>
      <c r="E165" s="21">
        <v>1.6112370879629621E-5</v>
      </c>
      <c r="F165" s="21">
        <v>2.1567827748842595E-4</v>
      </c>
      <c r="G165" s="21">
        <v>7.5172167627314798E-5</v>
      </c>
      <c r="H165" s="21">
        <v>1.0124480347222218E-4</v>
      </c>
      <c r="I165" s="21">
        <v>9.9371955578703684E-5</v>
      </c>
      <c r="J165" s="21">
        <v>1.1715771185185187E-4</v>
      </c>
      <c r="K165" s="21">
        <v>7.4044679594907365E-5</v>
      </c>
      <c r="L165" s="21">
        <v>5.9541393715277819E-5</v>
      </c>
      <c r="M165" s="21">
        <v>1.0300978416666674E-4</v>
      </c>
      <c r="N165" s="21">
        <v>8.9691987905092603E-5</v>
      </c>
      <c r="O165" s="21">
        <v>1.3744855967592586E-4</v>
      </c>
      <c r="P165" s="21">
        <v>6.704774502314803E-5</v>
      </c>
      <c r="Q165" s="21">
        <v>2.1542475013888905E-4</v>
      </c>
      <c r="R165" s="21">
        <v>1.2386831276620379E-4</v>
      </c>
      <c r="S165" s="21">
        <v>1.7358276643518488E-4</v>
      </c>
      <c r="T165" s="21">
        <v>1.2918031409722249E-4</v>
      </c>
      <c r="U165" s="21">
        <v>2.0021835894675922E-4</v>
      </c>
      <c r="V165" s="21">
        <v>7.1736163611110939E-5</v>
      </c>
      <c r="W165" s="21">
        <v>2.4520450155092601E-4</v>
      </c>
      <c r="X165" s="21">
        <v>2.7114323507175927E-3</v>
      </c>
    </row>
    <row r="166" spans="2:24" x14ac:dyDescent="0.35">
      <c r="B166" s="25" t="s">
        <v>32</v>
      </c>
      <c r="C166" s="21">
        <v>3.8703073819444445E-5</v>
      </c>
      <c r="D166" s="21">
        <v>3.2542044596064817E-4</v>
      </c>
      <c r="E166" s="21">
        <v>1.3699924409722206E-5</v>
      </c>
      <c r="F166" s="21">
        <v>2.1331727135416665E-4</v>
      </c>
      <c r="G166" s="21">
        <v>8.4514361307870352E-5</v>
      </c>
      <c r="H166" s="21">
        <v>8.857709750000006E-5</v>
      </c>
      <c r="I166" s="21">
        <v>9.4120055428240773E-5</v>
      </c>
      <c r="J166" s="21">
        <v>1.0509574200231472E-4</v>
      </c>
      <c r="K166" s="21">
        <v>6.055471571759259E-5</v>
      </c>
      <c r="L166" s="21">
        <v>6.2555639537037016E-5</v>
      </c>
      <c r="M166" s="21">
        <v>9.9111866967592654E-5</v>
      </c>
      <c r="N166" s="21">
        <v>8.9058956921296244E-5</v>
      </c>
      <c r="O166" s="21">
        <v>1.5867346938657417E-4</v>
      </c>
      <c r="P166" s="21">
        <v>7.4533887627314856E-5</v>
      </c>
      <c r="Q166" s="21">
        <v>2.0664525069444433E-4</v>
      </c>
      <c r="R166" s="21">
        <v>1.2084278155092597E-4</v>
      </c>
      <c r="S166" s="21">
        <v>1.6037624927083338E-4</v>
      </c>
      <c r="T166" s="21">
        <v>1.2160913747685177E-4</v>
      </c>
      <c r="U166" s="21">
        <v>1.7530864197916674E-4</v>
      </c>
      <c r="V166" s="21">
        <v>8.1951793067129439E-5</v>
      </c>
      <c r="W166" s="21">
        <v>2.4395733601851861E-4</v>
      </c>
      <c r="X166" s="21">
        <v>2.6186276979976849E-3</v>
      </c>
    </row>
    <row r="167" spans="2:24" x14ac:dyDescent="0.35">
      <c r="B167" s="25" t="s">
        <v>33</v>
      </c>
      <c r="C167" s="21">
        <v>1.8412750902777779E-5</v>
      </c>
      <c r="D167" s="21">
        <v>2.4818174184027778E-4</v>
      </c>
      <c r="E167" s="21">
        <v>1.8241370613425908E-5</v>
      </c>
      <c r="F167" s="21">
        <v>2.23154971875E-4</v>
      </c>
      <c r="G167" s="21">
        <v>8.7049109768518507E-5</v>
      </c>
      <c r="H167" s="21">
        <v>1.1135046611111113E-4</v>
      </c>
      <c r="I167" s="21">
        <v>1.1251758418981476E-4</v>
      </c>
      <c r="J167" s="21">
        <v>1.0829370328703705E-4</v>
      </c>
      <c r="K167" s="21">
        <v>5.4703115810185289E-5</v>
      </c>
      <c r="L167" s="21">
        <v>8.0977576215277648E-5</v>
      </c>
      <c r="M167" s="21">
        <v>1.1430251113425931E-4</v>
      </c>
      <c r="N167" s="21">
        <v>9.5708406817129638E-5</v>
      </c>
      <c r="O167" s="21">
        <v>1.2055933483796303E-4</v>
      </c>
      <c r="P167" s="21">
        <v>5.0230956585648053E-5</v>
      </c>
      <c r="Q167" s="21">
        <v>2.1507516586805563E-4</v>
      </c>
      <c r="R167" s="21">
        <v>1.2012261694444445E-4</v>
      </c>
      <c r="S167" s="21">
        <v>1.7230200722222213E-4</v>
      </c>
      <c r="T167" s="21">
        <v>9.4863578148148296E-5</v>
      </c>
      <c r="U167" s="21">
        <v>1.6687321533564797E-4</v>
      </c>
      <c r="V167" s="21">
        <v>8.44629209722224E-5</v>
      </c>
      <c r="W167" s="21">
        <v>2.0705467372685168E-4</v>
      </c>
      <c r="X167" s="21">
        <v>2.5044377782060187E-3</v>
      </c>
    </row>
    <row r="168" spans="2:24" x14ac:dyDescent="0.35">
      <c r="B168" s="25" t="s">
        <v>34</v>
      </c>
      <c r="C168" s="21">
        <v>3.3056185428240738E-5</v>
      </c>
      <c r="D168" s="21">
        <v>3.4719072814814816E-4</v>
      </c>
      <c r="E168" s="21">
        <v>1.3000755856481404E-5</v>
      </c>
      <c r="F168" s="21">
        <v>1.9706055261574075E-4</v>
      </c>
      <c r="G168" s="21">
        <v>7.6425631979166659E-5</v>
      </c>
      <c r="H168" s="21">
        <v>8.9065255740740788E-5</v>
      </c>
      <c r="I168" s="21">
        <v>8.9292013101851863E-5</v>
      </c>
      <c r="J168" s="21">
        <v>1.074242042476851E-4</v>
      </c>
      <c r="K168" s="21">
        <v>6.1264644745370471E-5</v>
      </c>
      <c r="L168" s="21">
        <v>6.1537068530092615E-5</v>
      </c>
      <c r="M168" s="21">
        <v>9.334005207175912E-5</v>
      </c>
      <c r="N168" s="21">
        <v>8.9359200462963066E-5</v>
      </c>
      <c r="O168" s="21">
        <v>1.485176786805555E-4</v>
      </c>
      <c r="P168" s="21">
        <v>5.7369352060185237E-5</v>
      </c>
      <c r="Q168" s="21">
        <v>2.2081994835648148E-4</v>
      </c>
      <c r="R168" s="21">
        <v>1.2671537749999986E-4</v>
      </c>
      <c r="S168" s="21">
        <v>1.5691609978009285E-4</v>
      </c>
      <c r="T168" s="21">
        <v>1.2244897959490719E-4</v>
      </c>
      <c r="U168" s="21">
        <v>1.7807592172453711E-4</v>
      </c>
      <c r="V168" s="21">
        <v>7.6219870659722266E-5</v>
      </c>
      <c r="W168" s="21">
        <v>2.5329821743055555E-4</v>
      </c>
      <c r="X168" s="21">
        <v>2.5983977387152779E-3</v>
      </c>
    </row>
    <row r="169" spans="2:24" x14ac:dyDescent="0.35">
      <c r="B169" s="25" t="s">
        <v>35</v>
      </c>
      <c r="C169" s="21">
        <v>3.8540354409722226E-5</v>
      </c>
      <c r="D169" s="21">
        <v>3.1831695641203704E-4</v>
      </c>
      <c r="E169" s="21">
        <v>1.8209876550925893E-5</v>
      </c>
      <c r="F169" s="21">
        <v>2.0807718148148146E-4</v>
      </c>
      <c r="G169" s="21">
        <v>8.091038885416669E-5</v>
      </c>
      <c r="H169" s="21">
        <v>9.3281263113425894E-5</v>
      </c>
      <c r="I169" s="21">
        <v>9.9647266319444433E-5</v>
      </c>
      <c r="J169" s="21">
        <v>1.1539430586805568E-4</v>
      </c>
      <c r="K169" s="21">
        <v>6.1577223483796149E-5</v>
      </c>
      <c r="L169" s="21">
        <v>6.456286218750002E-5</v>
      </c>
      <c r="M169" s="21">
        <v>9.647266313657417E-5</v>
      </c>
      <c r="N169" s="21">
        <v>9.8038968668981452E-5</v>
      </c>
      <c r="O169" s="21">
        <v>1.2540522381944446E-4</v>
      </c>
      <c r="P169" s="21">
        <v>5.9393633993055515E-5</v>
      </c>
      <c r="Q169" s="21">
        <v>2.1831695641203711E-4</v>
      </c>
      <c r="R169" s="21">
        <v>1.321155622800925E-4</v>
      </c>
      <c r="S169" s="21">
        <v>1.6691022087962951E-4</v>
      </c>
      <c r="T169" s="21">
        <v>1.2448139750000033E-4</v>
      </c>
      <c r="U169" s="21">
        <v>1.6331569664351835E-4</v>
      </c>
      <c r="V169" s="21">
        <v>7.703031829861125E-5</v>
      </c>
      <c r="W169" s="21">
        <v>2.6299445704861083E-4</v>
      </c>
      <c r="X169" s="21">
        <v>2.622992777361111E-3</v>
      </c>
    </row>
    <row r="170" spans="2:24" x14ac:dyDescent="0.35">
      <c r="B170" s="23" t="s">
        <v>48</v>
      </c>
      <c r="C170" s="21">
        <v>3.7743910393518521E-5</v>
      </c>
      <c r="D170" s="21">
        <v>3.0525844266286381E-4</v>
      </c>
      <c r="E170" s="21">
        <v>1.522971181382274E-5</v>
      </c>
      <c r="F170" s="21">
        <v>2.1602135673611108E-4</v>
      </c>
      <c r="G170" s="21">
        <v>8.1101115491071427E-5</v>
      </c>
      <c r="H170" s="21">
        <v>1.0579725386408729E-4</v>
      </c>
      <c r="I170" s="21">
        <v>1.1038014853257277E-4</v>
      </c>
      <c r="J170" s="21">
        <v>1.2019285999421296E-4</v>
      </c>
      <c r="K170" s="21">
        <v>6.6335453932705004E-5</v>
      </c>
      <c r="L170" s="21">
        <v>6.749394863756615E-5</v>
      </c>
      <c r="M170" s="21">
        <v>1.0678378715029764E-4</v>
      </c>
      <c r="N170" s="21">
        <v>9.8517828646660098E-5</v>
      </c>
      <c r="O170" s="21">
        <v>1.3279973364996691E-4</v>
      </c>
      <c r="P170" s="21">
        <v>6.7340527481812151E-5</v>
      </c>
      <c r="Q170" s="21">
        <v>2.1820700833250669E-4</v>
      </c>
      <c r="R170" s="21">
        <v>1.1505776913855819E-4</v>
      </c>
      <c r="S170" s="21">
        <v>1.444890610565476E-4</v>
      </c>
      <c r="T170" s="21">
        <v>1.051675784961971E-4</v>
      </c>
      <c r="U170" s="21">
        <v>1.8357428178323413E-4</v>
      </c>
      <c r="V170" s="21">
        <v>8.6555140135581972E-5</v>
      </c>
      <c r="W170" s="21">
        <v>2.6350872910879615E-4</v>
      </c>
      <c r="X170" s="21">
        <v>2.6475556470386911E-3</v>
      </c>
    </row>
    <row r="171" spans="2:24" x14ac:dyDescent="0.35">
      <c r="B171" s="23" t="s">
        <v>41</v>
      </c>
      <c r="C171" s="21">
        <v>1.6931216921296295E-5</v>
      </c>
      <c r="D171" s="21">
        <v>2.3583606282407405E-4</v>
      </c>
      <c r="E171" s="21">
        <v>9.4406126736110864E-6</v>
      </c>
      <c r="F171" s="21">
        <v>1.6588561350694452E-4</v>
      </c>
      <c r="G171" s="21">
        <v>7.3910304861111076E-5</v>
      </c>
      <c r="H171" s="21">
        <v>8.857709750000006E-5</v>
      </c>
      <c r="I171" s="21">
        <v>8.9292013101851863E-5</v>
      </c>
      <c r="J171" s="21">
        <v>1.0509574200231472E-4</v>
      </c>
      <c r="K171" s="21">
        <v>5.4703115810185289E-5</v>
      </c>
      <c r="L171" s="21">
        <v>5.5060048715277849E-5</v>
      </c>
      <c r="M171" s="21">
        <v>9.1567985219907433E-5</v>
      </c>
      <c r="N171" s="21">
        <v>8.9058956921296244E-5</v>
      </c>
      <c r="O171" s="21">
        <v>1.0737906274305548E-4</v>
      </c>
      <c r="P171" s="21">
        <v>5.0230956585648053E-5</v>
      </c>
      <c r="Q171" s="21">
        <v>1.9228605021990737E-4</v>
      </c>
      <c r="R171" s="21">
        <v>7.8575627777777813E-5</v>
      </c>
      <c r="S171" s="21">
        <v>1.081212731944443E-4</v>
      </c>
      <c r="T171" s="21">
        <v>8.1330309907407512E-5</v>
      </c>
      <c r="U171" s="21">
        <v>1.5311161501157394E-4</v>
      </c>
      <c r="V171" s="21">
        <v>6.821617535879633E-5</v>
      </c>
      <c r="W171" s="21">
        <v>2.0705467372685168E-4</v>
      </c>
      <c r="X171" s="21">
        <v>2.4317964222800928E-3</v>
      </c>
    </row>
    <row r="172" spans="2:24" x14ac:dyDescent="0.35">
      <c r="B172" s="23" t="s">
        <v>42</v>
      </c>
      <c r="C172" s="21">
        <v>5.3099017384259262E-5</v>
      </c>
      <c r="D172" s="21">
        <v>4.1385739480324072E-4</v>
      </c>
      <c r="E172" s="21">
        <v>2.0223397997685176E-5</v>
      </c>
      <c r="F172" s="21">
        <v>2.4978164105324068E-4</v>
      </c>
      <c r="G172" s="21">
        <v>9.5427059710648135E-5</v>
      </c>
      <c r="H172" s="21">
        <v>1.4415049969907406E-4</v>
      </c>
      <c r="I172" s="21">
        <v>1.4014235324074075E-4</v>
      </c>
      <c r="J172" s="21">
        <v>1.5456034266203699E-4</v>
      </c>
      <c r="K172" s="21">
        <v>9.1862979756944461E-5</v>
      </c>
      <c r="L172" s="21">
        <v>8.2999496087962955E-5</v>
      </c>
      <c r="M172" s="21">
        <v>1.4168346351851858E-4</v>
      </c>
      <c r="N172" s="21">
        <v>1.2156714537037051E-4</v>
      </c>
      <c r="O172" s="21">
        <v>1.6371960821759252E-4</v>
      </c>
      <c r="P172" s="21">
        <v>8.2782186956018573E-5</v>
      </c>
      <c r="Q172" s="21">
        <v>2.5697856303240742E-4</v>
      </c>
      <c r="R172" s="21">
        <v>1.5288853195601873E-4</v>
      </c>
      <c r="S172" s="21">
        <v>1.7358276643518488E-4</v>
      </c>
      <c r="T172" s="21">
        <v>1.2918031409722249E-4</v>
      </c>
      <c r="U172" s="21">
        <v>2.1412614428240726E-4</v>
      </c>
      <c r="V172" s="21">
        <v>1.04484756863426E-4</v>
      </c>
      <c r="W172" s="21">
        <v>3.5924246241898132E-4</v>
      </c>
      <c r="X172" s="21">
        <v>2.8981009070254632E-3</v>
      </c>
    </row>
    <row r="173" spans="2:24" x14ac:dyDescent="0.35">
      <c r="B173" s="23" t="s">
        <v>43</v>
      </c>
      <c r="C173" s="22">
        <v>27.219864063939646</v>
      </c>
      <c r="D173" s="22">
        <v>19.2545103534951</v>
      </c>
      <c r="E173" s="22">
        <v>21.253680806057623</v>
      </c>
      <c r="F173" s="22">
        <v>10.981979834386149</v>
      </c>
      <c r="G173" s="22">
        <v>8.5821249007308715</v>
      </c>
      <c r="H173" s="22">
        <v>15.900758038419854</v>
      </c>
      <c r="I173" s="22">
        <v>13.203486804948053</v>
      </c>
      <c r="J173" s="22">
        <v>13.475134570670203</v>
      </c>
      <c r="K173" s="22">
        <v>18.20685448938465</v>
      </c>
      <c r="L173" s="22">
        <v>14.01699839974307</v>
      </c>
      <c r="M173" s="22">
        <v>13.245209382245926</v>
      </c>
      <c r="N173" s="22">
        <v>10.053880621037424</v>
      </c>
      <c r="O173" s="22">
        <v>12.52475044018008</v>
      </c>
      <c r="P173" s="22">
        <v>13.528684063518009</v>
      </c>
      <c r="Q173" s="22">
        <v>7.7068898636728527</v>
      </c>
      <c r="R173" s="22">
        <v>19.25054693522592</v>
      </c>
      <c r="S173" s="22">
        <v>16.898724735026722</v>
      </c>
      <c r="T173" s="22">
        <v>14.807137257756237</v>
      </c>
      <c r="U173" s="22">
        <v>9.6672866291120734</v>
      </c>
      <c r="V173" s="22">
        <v>13.32554391763188</v>
      </c>
      <c r="W173" s="22">
        <v>16.373278039151547</v>
      </c>
      <c r="X173" s="26">
        <v>5.4417022557557129</v>
      </c>
    </row>
    <row r="175" spans="2:24" x14ac:dyDescent="0.35">
      <c r="B175" s="33" t="s">
        <v>64</v>
      </c>
      <c r="C175" s="34" t="s">
        <v>5</v>
      </c>
      <c r="D175" s="34" t="s">
        <v>6</v>
      </c>
      <c r="E175" s="34" t="s">
        <v>2</v>
      </c>
      <c r="F175" s="34" t="s">
        <v>3</v>
      </c>
      <c r="G175" s="34" t="s">
        <v>7</v>
      </c>
      <c r="H175" s="34" t="s">
        <v>0</v>
      </c>
      <c r="I175" s="34" t="s">
        <v>1</v>
      </c>
      <c r="J175" s="34" t="s">
        <v>8</v>
      </c>
      <c r="K175" s="34" t="s">
        <v>9</v>
      </c>
      <c r="L175" s="34" t="s">
        <v>10</v>
      </c>
      <c r="M175" s="34" t="s">
        <v>11</v>
      </c>
      <c r="N175" s="34" t="s">
        <v>4</v>
      </c>
      <c r="O175" s="34" t="s">
        <v>12</v>
      </c>
      <c r="P175" s="34" t="s">
        <v>13</v>
      </c>
      <c r="Q175" s="34" t="s">
        <v>14</v>
      </c>
      <c r="R175" s="34" t="s">
        <v>15</v>
      </c>
      <c r="S175" s="34" t="s">
        <v>21</v>
      </c>
      <c r="T175" s="34" t="s">
        <v>16</v>
      </c>
      <c r="U175" s="34" t="s">
        <v>17</v>
      </c>
      <c r="V175" s="34" t="s">
        <v>18</v>
      </c>
      <c r="W175" s="34" t="s">
        <v>19</v>
      </c>
      <c r="X175" s="34" t="s">
        <v>37</v>
      </c>
    </row>
    <row r="176" spans="2:24" x14ac:dyDescent="0.35">
      <c r="B176" s="24" t="s">
        <v>23</v>
      </c>
      <c r="C176" s="21">
        <v>3.6561476446759261E-5</v>
      </c>
      <c r="D176" s="21">
        <v>2.407160703703704E-4</v>
      </c>
      <c r="E176" s="21">
        <v>9.4406126736110864E-6</v>
      </c>
      <c r="F176" s="21">
        <v>2.3249007936342598E-4</v>
      </c>
      <c r="G176" s="21">
        <v>7.4175904930555539E-5</v>
      </c>
      <c r="H176" s="21">
        <v>9.707839925925922E-5</v>
      </c>
      <c r="I176" s="21">
        <v>1.0728772990740737E-4</v>
      </c>
      <c r="J176" s="21">
        <v>1.0641639371527779E-4</v>
      </c>
      <c r="K176" s="21">
        <v>5.7260435034722205E-5</v>
      </c>
      <c r="L176" s="21">
        <v>5.5060048715277849E-5</v>
      </c>
      <c r="M176" s="21">
        <v>9.1567985219907433E-5</v>
      </c>
      <c r="N176" s="21">
        <v>8.9409590995370383E-5</v>
      </c>
      <c r="O176" s="21">
        <v>1.2211304274305552E-4</v>
      </c>
      <c r="P176" s="21">
        <v>7.2894095914351911E-5</v>
      </c>
      <c r="Q176" s="21">
        <v>1.9228605021990737E-4</v>
      </c>
      <c r="R176" s="21">
        <v>9.6984704374999928E-5</v>
      </c>
      <c r="S176" s="21">
        <v>1.1205435878472237E-4</v>
      </c>
      <c r="T176" s="21">
        <v>9.6420960358796056E-5</v>
      </c>
      <c r="U176" s="21">
        <v>1.8638353489583339E-4</v>
      </c>
      <c r="V176" s="21">
        <v>9.2852418750000087E-5</v>
      </c>
      <c r="W176" s="21">
        <v>2.6324011085648142E-4</v>
      </c>
      <c r="X176" s="21">
        <v>2.4326940035300925E-3</v>
      </c>
    </row>
    <row r="177" spans="2:24" x14ac:dyDescent="0.35">
      <c r="B177" s="24" t="s">
        <v>25</v>
      </c>
      <c r="C177" s="21">
        <v>4.5177206678240736E-5</v>
      </c>
      <c r="D177" s="21">
        <v>4.006036365162037E-4</v>
      </c>
      <c r="E177" s="21">
        <v>1.1253884270833305E-5</v>
      </c>
      <c r="F177" s="21">
        <v>1.8089254219907409E-4</v>
      </c>
      <c r="G177" s="21">
        <v>7.7567817256944449E-5</v>
      </c>
      <c r="H177" s="21">
        <v>1.4415049969907406E-4</v>
      </c>
      <c r="I177" s="21">
        <v>1.4014235324074075E-4</v>
      </c>
      <c r="J177" s="21">
        <v>1.5456034266203699E-4</v>
      </c>
      <c r="K177" s="21">
        <v>9.1862979756944461E-5</v>
      </c>
      <c r="L177" s="21">
        <v>8.2999496087962955E-5</v>
      </c>
      <c r="M177" s="21">
        <v>1.4168346351851858E-4</v>
      </c>
      <c r="N177" s="21">
        <v>1.2156714537037051E-4</v>
      </c>
      <c r="O177" s="21">
        <v>1.2534984672453694E-4</v>
      </c>
      <c r="P177" s="21">
        <v>6.0241874537036838E-5</v>
      </c>
      <c r="Q177" s="21">
        <v>2.1514077853009283E-4</v>
      </c>
      <c r="R177" s="21">
        <v>8.6826289155092392E-5</v>
      </c>
      <c r="S177" s="21">
        <v>1.2463519358796304E-4</v>
      </c>
      <c r="T177" s="21">
        <v>8.2499790034722413E-5</v>
      </c>
      <c r="U177" s="21">
        <v>1.8185468631944438E-4</v>
      </c>
      <c r="V177" s="21">
        <v>9.5700008402777533E-5</v>
      </c>
      <c r="W177" s="21">
        <v>2.6143864953703707E-4</v>
      </c>
      <c r="X177" s="21">
        <v>2.826148484085648E-3</v>
      </c>
    </row>
    <row r="178" spans="2:24" x14ac:dyDescent="0.35">
      <c r="B178" s="24" t="s">
        <v>26</v>
      </c>
      <c r="C178" s="21">
        <v>5.3099017384259262E-5</v>
      </c>
      <c r="D178" s="21">
        <v>3.263416477662037E-4</v>
      </c>
      <c r="E178" s="21">
        <v>1.3274754351851839E-5</v>
      </c>
      <c r="F178" s="21">
        <v>2.0686885865740746E-4</v>
      </c>
      <c r="G178" s="21">
        <v>9.5427059710648135E-5</v>
      </c>
      <c r="H178" s="21">
        <v>1.2439006466435188E-4</v>
      </c>
      <c r="I178" s="21">
        <v>1.2643665490740736E-4</v>
      </c>
      <c r="J178" s="21">
        <v>1.3097600151620371E-4</v>
      </c>
      <c r="K178" s="21">
        <v>7.7196187118055491E-5</v>
      </c>
      <c r="L178" s="21">
        <v>6.7290774328703724E-5</v>
      </c>
      <c r="M178" s="21">
        <v>1.0857216343749995E-4</v>
      </c>
      <c r="N178" s="21">
        <v>1.0479234903935195E-4</v>
      </c>
      <c r="O178" s="21">
        <v>1.1446523053240746E-4</v>
      </c>
      <c r="P178" s="21">
        <v>7.6648715046296318E-5</v>
      </c>
      <c r="Q178" s="21">
        <v>2.5697856303240742E-4</v>
      </c>
      <c r="R178" s="21">
        <v>1.1539430586805552E-4</v>
      </c>
      <c r="S178" s="21">
        <v>1.081212731944443E-4</v>
      </c>
      <c r="T178" s="21">
        <v>8.9871504166666823E-5</v>
      </c>
      <c r="U178" s="21">
        <v>1.9671201813657409E-4</v>
      </c>
      <c r="V178" s="21">
        <v>6.821617535879633E-5</v>
      </c>
      <c r="W178" s="21">
        <v>2.1298395901620342E-4</v>
      </c>
      <c r="X178" s="21">
        <v>2.6740572772337963E-3</v>
      </c>
    </row>
    <row r="179" spans="2:24" x14ac:dyDescent="0.35">
      <c r="B179" s="24" t="s">
        <v>27</v>
      </c>
      <c r="C179" s="21">
        <v>3.7944066516203706E-5</v>
      </c>
      <c r="D179" s="21">
        <v>2.4529452212962958E-4</v>
      </c>
      <c r="E179" s="21">
        <v>1.6662729895833366E-5</v>
      </c>
      <c r="F179" s="21">
        <v>2.4978164105324068E-4</v>
      </c>
      <c r="G179" s="21">
        <v>7.6043503819444474E-5</v>
      </c>
      <c r="H179" s="21">
        <v>1.0219671202546295E-4</v>
      </c>
      <c r="I179" s="21">
        <v>1.065229486805556E-4</v>
      </c>
      <c r="J179" s="21">
        <v>1.3191373771990743E-4</v>
      </c>
      <c r="K179" s="21">
        <v>6.2110785671296251E-5</v>
      </c>
      <c r="L179" s="21">
        <v>7.9986562523148182E-5</v>
      </c>
      <c r="M179" s="21">
        <v>1.1132894516203695E-4</v>
      </c>
      <c r="N179" s="21">
        <v>9.7752897453703782E-5</v>
      </c>
      <c r="O179" s="21">
        <v>1.0737906274305548E-4</v>
      </c>
      <c r="P179" s="21">
        <v>6.6406315613425939E-5</v>
      </c>
      <c r="Q179" s="21">
        <v>2.1557067270833348E-4</v>
      </c>
      <c r="R179" s="21">
        <v>1.0589359200231478E-4</v>
      </c>
      <c r="S179" s="21">
        <v>1.4564331906249996E-4</v>
      </c>
      <c r="T179" s="21">
        <v>1.0957839925925912E-4</v>
      </c>
      <c r="U179" s="21">
        <v>1.898841017824077E-4</v>
      </c>
      <c r="V179" s="21">
        <v>8.000335937499981E-5</v>
      </c>
      <c r="W179" s="21">
        <v>2.2065959099537027E-4</v>
      </c>
      <c r="X179" s="21">
        <v>2.5585574661921295E-3</v>
      </c>
    </row>
    <row r="180" spans="2:24" x14ac:dyDescent="0.35">
      <c r="B180" s="24" t="s">
        <v>28</v>
      </c>
      <c r="C180" s="21">
        <v>4.5260141087962958E-5</v>
      </c>
      <c r="D180" s="21">
        <v>2.8179537247685187E-4</v>
      </c>
      <c r="E180" s="21">
        <v>1.7715419502314819E-5</v>
      </c>
      <c r="F180" s="21">
        <v>2.4635508524305558E-4</v>
      </c>
      <c r="G180" s="21">
        <v>8.7561938356481436E-5</v>
      </c>
      <c r="H180" s="21">
        <v>1.0561959350694442E-4</v>
      </c>
      <c r="I180" s="21">
        <v>1.115142353240741E-4</v>
      </c>
      <c r="J180" s="21">
        <v>1.3230820106481484E-4</v>
      </c>
      <c r="K180" s="21">
        <v>6.8004115219907476E-5</v>
      </c>
      <c r="L180" s="21">
        <v>7.3108780555555499E-5</v>
      </c>
      <c r="M180" s="21">
        <v>1.112013941319444E-4</v>
      </c>
      <c r="N180" s="21">
        <v>1.0506844714120367E-4</v>
      </c>
      <c r="O180" s="21">
        <v>1.4520870076388902E-4</v>
      </c>
      <c r="P180" s="21">
        <v>6.4879902569444354E-5</v>
      </c>
      <c r="Q180" s="21">
        <v>2.3476473923611106E-4</v>
      </c>
      <c r="R180" s="21">
        <v>1.5288853195601873E-4</v>
      </c>
      <c r="S180" s="21">
        <v>1.671857940625E-4</v>
      </c>
      <c r="T180" s="21">
        <v>1.0246073738425894E-4</v>
      </c>
      <c r="U180" s="21">
        <v>2.1214044260416682E-4</v>
      </c>
      <c r="V180" s="21">
        <v>1.0010393045138888E-4</v>
      </c>
      <c r="W180" s="21">
        <v>3.3295540438657399E-4</v>
      </c>
      <c r="X180" s="21">
        <v>2.8981009070254632E-3</v>
      </c>
    </row>
    <row r="181" spans="2:24" x14ac:dyDescent="0.35">
      <c r="B181" s="24" t="s">
        <v>29</v>
      </c>
      <c r="C181" s="21">
        <v>3.8391282442129627E-5</v>
      </c>
      <c r="D181" s="21">
        <v>2.6692806752314814E-4</v>
      </c>
      <c r="E181" s="21">
        <v>1.1165700844907435E-5</v>
      </c>
      <c r="F181" s="21">
        <v>2.2090471991898146E-4</v>
      </c>
      <c r="G181" s="21">
        <v>7.3910304861111076E-5</v>
      </c>
      <c r="H181" s="21">
        <v>1.0199357520833337E-4</v>
      </c>
      <c r="I181" s="21">
        <v>1.0929232804398146E-4</v>
      </c>
      <c r="J181" s="21">
        <v>1.0816746451388892E-4</v>
      </c>
      <c r="K181" s="21">
        <v>5.4733035185185195E-5</v>
      </c>
      <c r="L181" s="21">
        <v>5.6082556481481402E-5</v>
      </c>
      <c r="M181" s="21">
        <v>9.7050579490740835E-5</v>
      </c>
      <c r="N181" s="21">
        <v>9.1344902164351902E-5</v>
      </c>
      <c r="O181" s="21">
        <v>1.3931930796296283E-4</v>
      </c>
      <c r="P181" s="21">
        <v>8.2782186956018573E-5</v>
      </c>
      <c r="Q181" s="21">
        <v>2.2910367850694435E-4</v>
      </c>
      <c r="R181" s="21">
        <v>1.0504692618055555E-4</v>
      </c>
      <c r="S181" s="21">
        <v>1.4064993281250011E-4</v>
      </c>
      <c r="T181" s="21">
        <v>1.117756361805556E-4</v>
      </c>
      <c r="U181" s="21">
        <v>1.7870790290509258E-4</v>
      </c>
      <c r="V181" s="21">
        <v>1.0306542370370369E-4</v>
      </c>
      <c r="W181" s="21">
        <v>2.9814394893518516E-4</v>
      </c>
      <c r="X181" s="21">
        <v>2.6185594608217596E-3</v>
      </c>
    </row>
    <row r="182" spans="2:24" x14ac:dyDescent="0.35">
      <c r="B182" s="24" t="s">
        <v>31</v>
      </c>
      <c r="C182" s="21">
        <v>4.4459666585648139E-5</v>
      </c>
      <c r="D182" s="21">
        <v>3.5223607960648147E-4</v>
      </c>
      <c r="E182" s="21">
        <v>1.6112370879629621E-5</v>
      </c>
      <c r="F182" s="21">
        <v>2.1567827748842595E-4</v>
      </c>
      <c r="G182" s="21">
        <v>7.5172167627314798E-5</v>
      </c>
      <c r="H182" s="21">
        <v>1.0124480347222218E-4</v>
      </c>
      <c r="I182" s="21">
        <v>9.9371955578703684E-5</v>
      </c>
      <c r="J182" s="21">
        <v>1.1715771185185187E-4</v>
      </c>
      <c r="K182" s="21">
        <v>7.4044679594907365E-5</v>
      </c>
      <c r="L182" s="21">
        <v>5.9541393715277819E-5</v>
      </c>
      <c r="M182" s="21">
        <v>1.0300978416666674E-4</v>
      </c>
      <c r="N182" s="21">
        <v>8.9691987905092603E-5</v>
      </c>
      <c r="O182" s="21">
        <v>1.3744855967592586E-4</v>
      </c>
      <c r="P182" s="21">
        <v>6.704774502314803E-5</v>
      </c>
      <c r="Q182" s="21">
        <v>2.1542475013888905E-4</v>
      </c>
      <c r="R182" s="21">
        <v>1.2386831276620379E-4</v>
      </c>
      <c r="S182" s="21">
        <v>1.7358276643518488E-4</v>
      </c>
      <c r="T182" s="21">
        <v>1.2918031409722249E-4</v>
      </c>
      <c r="U182" s="21">
        <v>2.0021835894675922E-4</v>
      </c>
      <c r="V182" s="21">
        <v>7.1736163611110939E-5</v>
      </c>
      <c r="W182" s="21">
        <v>2.4520450155092601E-4</v>
      </c>
      <c r="X182" s="21">
        <v>2.7114323507175927E-3</v>
      </c>
    </row>
    <row r="183" spans="2:24" x14ac:dyDescent="0.35">
      <c r="B183" s="25" t="s">
        <v>33</v>
      </c>
      <c r="C183" s="21">
        <v>1.8412750902777779E-5</v>
      </c>
      <c r="D183" s="21">
        <v>2.4818174184027778E-4</v>
      </c>
      <c r="E183" s="21">
        <v>1.8241370613425908E-5</v>
      </c>
      <c r="F183" s="21">
        <v>2.23154971875E-4</v>
      </c>
      <c r="G183" s="21">
        <v>8.7049109768518507E-5</v>
      </c>
      <c r="H183" s="21">
        <v>1.1135046611111113E-4</v>
      </c>
      <c r="I183" s="21">
        <v>1.1251758418981476E-4</v>
      </c>
      <c r="J183" s="21">
        <v>1.0829370328703705E-4</v>
      </c>
      <c r="K183" s="21">
        <v>5.4703115810185289E-5</v>
      </c>
      <c r="L183" s="21">
        <v>8.0977576215277648E-5</v>
      </c>
      <c r="M183" s="21">
        <v>1.1430251113425931E-4</v>
      </c>
      <c r="N183" s="21">
        <v>9.5708406817129638E-5</v>
      </c>
      <c r="O183" s="21">
        <v>1.2055933483796303E-4</v>
      </c>
      <c r="P183" s="21">
        <v>5.0230956585648053E-5</v>
      </c>
      <c r="Q183" s="21">
        <v>2.1507516586805563E-4</v>
      </c>
      <c r="R183" s="21">
        <v>1.2012261694444445E-4</v>
      </c>
      <c r="S183" s="21">
        <v>1.7230200722222213E-4</v>
      </c>
      <c r="T183" s="21">
        <v>9.4863578148148296E-5</v>
      </c>
      <c r="U183" s="21">
        <v>1.6687321533564797E-4</v>
      </c>
      <c r="V183" s="21">
        <v>8.44629209722224E-5</v>
      </c>
      <c r="W183" s="21">
        <v>2.0705467372685168E-4</v>
      </c>
      <c r="X183" s="21">
        <v>2.5044377782060187E-3</v>
      </c>
    </row>
    <row r="184" spans="2:24" x14ac:dyDescent="0.35">
      <c r="B184" s="23" t="s">
        <v>44</v>
      </c>
      <c r="C184" s="21">
        <v>3.9913201005497683E-5</v>
      </c>
      <c r="D184" s="21">
        <v>2.9526214227864581E-4</v>
      </c>
      <c r="E184" s="21">
        <v>1.4233355379050922E-5</v>
      </c>
      <c r="F184" s="21">
        <v>2.220157719748264E-4</v>
      </c>
      <c r="G184" s="21">
        <v>8.08634757913773E-5</v>
      </c>
      <c r="H184" s="21">
        <v>1.1100301424334489E-4</v>
      </c>
      <c r="I184" s="21">
        <v>1.1413572373408565E-4</v>
      </c>
      <c r="J184" s="21">
        <v>1.2372419454137733E-4</v>
      </c>
      <c r="K184" s="21">
        <v>6.7489416673900465E-5</v>
      </c>
      <c r="L184" s="21">
        <v>6.9380898577835637E-5</v>
      </c>
      <c r="M184" s="21">
        <v>1.0983960328269678E-4</v>
      </c>
      <c r="N184" s="21">
        <v>9.9416965860821808E-5</v>
      </c>
      <c r="O184" s="21">
        <v>1.2648038574797452E-4</v>
      </c>
      <c r="P184" s="21">
        <v>6.7641474030671254E-5</v>
      </c>
      <c r="Q184" s="21">
        <v>2.2179304978009264E-4</v>
      </c>
      <c r="R184" s="21">
        <v>1.1337815990596064E-4</v>
      </c>
      <c r="S184" s="21">
        <v>1.430218306452546E-4</v>
      </c>
      <c r="T184" s="21">
        <v>1.0208136495370372E-4</v>
      </c>
      <c r="U184" s="21">
        <v>1.8909678261574077E-4</v>
      </c>
      <c r="V184" s="21">
        <v>8.7017550078124961E-5</v>
      </c>
      <c r="W184" s="21">
        <v>2.5521010487557862E-4</v>
      </c>
      <c r="X184" s="21">
        <v>2.6529984659765622E-3</v>
      </c>
    </row>
    <row r="185" spans="2:24" x14ac:dyDescent="0.35">
      <c r="B185" s="23" t="s">
        <v>45</v>
      </c>
      <c r="C185" s="21">
        <v>1.8412750902777779E-5</v>
      </c>
      <c r="D185" s="21">
        <v>2.407160703703704E-4</v>
      </c>
      <c r="E185" s="21">
        <v>9.4406126736110864E-6</v>
      </c>
      <c r="F185" s="21">
        <v>1.8089254219907409E-4</v>
      </c>
      <c r="G185" s="21">
        <v>7.3910304861111076E-5</v>
      </c>
      <c r="H185" s="21">
        <v>9.707839925925922E-5</v>
      </c>
      <c r="I185" s="21">
        <v>9.9371955578703684E-5</v>
      </c>
      <c r="J185" s="21">
        <v>1.0641639371527779E-4</v>
      </c>
      <c r="K185" s="21">
        <v>5.4703115810185289E-5</v>
      </c>
      <c r="L185" s="21">
        <v>5.5060048715277849E-5</v>
      </c>
      <c r="M185" s="21">
        <v>9.1567985219907433E-5</v>
      </c>
      <c r="N185" s="21">
        <v>8.9409590995370383E-5</v>
      </c>
      <c r="O185" s="21">
        <v>1.0737906274305548E-4</v>
      </c>
      <c r="P185" s="21">
        <v>5.0230956585648053E-5</v>
      </c>
      <c r="Q185" s="21">
        <v>1.9228605021990737E-4</v>
      </c>
      <c r="R185" s="21">
        <v>8.6826289155092392E-5</v>
      </c>
      <c r="S185" s="21">
        <v>1.081212731944443E-4</v>
      </c>
      <c r="T185" s="21">
        <v>8.2499790034722413E-5</v>
      </c>
      <c r="U185" s="21">
        <v>1.6687321533564797E-4</v>
      </c>
      <c r="V185" s="21">
        <v>6.821617535879633E-5</v>
      </c>
      <c r="W185" s="21">
        <v>2.0705467372685168E-4</v>
      </c>
      <c r="X185" s="21">
        <v>2.4326940035300925E-3</v>
      </c>
    </row>
    <row r="186" spans="2:24" x14ac:dyDescent="0.35">
      <c r="B186" s="23" t="s">
        <v>46</v>
      </c>
      <c r="C186" s="21">
        <v>5.3099017384259262E-5</v>
      </c>
      <c r="D186" s="21">
        <v>4.006036365162037E-4</v>
      </c>
      <c r="E186" s="21">
        <v>1.8241370613425908E-5</v>
      </c>
      <c r="F186" s="21">
        <v>2.4978164105324068E-4</v>
      </c>
      <c r="G186" s="21">
        <v>9.5427059710648135E-5</v>
      </c>
      <c r="H186" s="21">
        <v>1.4415049969907406E-4</v>
      </c>
      <c r="I186" s="21">
        <v>1.4014235324074075E-4</v>
      </c>
      <c r="J186" s="21">
        <v>1.5456034266203699E-4</v>
      </c>
      <c r="K186" s="21">
        <v>9.1862979756944461E-5</v>
      </c>
      <c r="L186" s="21">
        <v>8.2999496087962955E-5</v>
      </c>
      <c r="M186" s="21">
        <v>1.4168346351851858E-4</v>
      </c>
      <c r="N186" s="21">
        <v>1.2156714537037051E-4</v>
      </c>
      <c r="O186" s="21">
        <v>1.4520870076388902E-4</v>
      </c>
      <c r="P186" s="21">
        <v>8.2782186956018573E-5</v>
      </c>
      <c r="Q186" s="21">
        <v>2.5697856303240742E-4</v>
      </c>
      <c r="R186" s="21">
        <v>1.5288853195601873E-4</v>
      </c>
      <c r="S186" s="21">
        <v>1.7358276643518488E-4</v>
      </c>
      <c r="T186" s="21">
        <v>1.2918031409722249E-4</v>
      </c>
      <c r="U186" s="21">
        <v>2.1214044260416682E-4</v>
      </c>
      <c r="V186" s="21">
        <v>1.0306542370370369E-4</v>
      </c>
      <c r="W186" s="21">
        <v>3.3295540438657399E-4</v>
      </c>
      <c r="X186" s="21">
        <v>2.8981009070254632E-3</v>
      </c>
    </row>
    <row r="187" spans="2:24" x14ac:dyDescent="0.35">
      <c r="B187" s="23" t="s">
        <v>47</v>
      </c>
      <c r="C187" s="22">
        <v>25.594949119736697</v>
      </c>
      <c r="D187" s="22">
        <v>19.823577047710426</v>
      </c>
      <c r="E187" s="22">
        <v>23.721450125342795</v>
      </c>
      <c r="F187" s="22">
        <v>9.9795924085263721</v>
      </c>
      <c r="G187" s="22">
        <v>9.9678437200888013</v>
      </c>
      <c r="H187" s="22">
        <v>14.264073104498557</v>
      </c>
      <c r="I187" s="22">
        <v>11.39199393658318</v>
      </c>
      <c r="J187" s="22">
        <v>13.548731790646565</v>
      </c>
      <c r="K187" s="22">
        <v>19.329773306123098</v>
      </c>
      <c r="L187" s="22">
        <v>16.608199302753651</v>
      </c>
      <c r="M187" s="22">
        <v>13.693879628909336</v>
      </c>
      <c r="N187" s="22">
        <v>10.938833332181169</v>
      </c>
      <c r="O187" s="22">
        <v>10.354119322637716</v>
      </c>
      <c r="P187" s="22">
        <v>14.840177189359805</v>
      </c>
      <c r="Q187" s="22">
        <v>8.5190360749913463</v>
      </c>
      <c r="R187" s="22">
        <v>17.70247011437079</v>
      </c>
      <c r="S187" s="22">
        <v>18.504211221733108</v>
      </c>
      <c r="T187" s="22">
        <v>14.346421124643848</v>
      </c>
      <c r="U187" s="22">
        <v>7.4115358822445812</v>
      </c>
      <c r="V187" s="22">
        <v>14.926602137158271</v>
      </c>
      <c r="W187" s="22">
        <v>17.135269523056298</v>
      </c>
      <c r="X187" s="26">
        <v>5.9534054611531761</v>
      </c>
    </row>
    <row r="189" spans="2:24" x14ac:dyDescent="0.35">
      <c r="B189" s="33" t="s">
        <v>65</v>
      </c>
      <c r="C189" s="34" t="s">
        <v>5</v>
      </c>
      <c r="D189" s="34" t="s">
        <v>6</v>
      </c>
      <c r="E189" s="34" t="s">
        <v>2</v>
      </c>
      <c r="F189" s="34" t="s">
        <v>3</v>
      </c>
      <c r="G189" s="34" t="s">
        <v>7</v>
      </c>
      <c r="H189" s="34" t="s">
        <v>0</v>
      </c>
      <c r="I189" s="34" t="s">
        <v>1</v>
      </c>
      <c r="J189" s="34" t="s">
        <v>8</v>
      </c>
      <c r="K189" s="34" t="s">
        <v>9</v>
      </c>
      <c r="L189" s="34" t="s">
        <v>10</v>
      </c>
      <c r="M189" s="34" t="s">
        <v>11</v>
      </c>
      <c r="N189" s="34" t="s">
        <v>4</v>
      </c>
      <c r="O189" s="34" t="s">
        <v>12</v>
      </c>
      <c r="P189" s="34" t="s">
        <v>13</v>
      </c>
      <c r="Q189" s="34" t="s">
        <v>14</v>
      </c>
      <c r="R189" s="34" t="s">
        <v>15</v>
      </c>
      <c r="S189" s="34" t="s">
        <v>21</v>
      </c>
      <c r="T189" s="34" t="s">
        <v>16</v>
      </c>
      <c r="U189" s="34" t="s">
        <v>17</v>
      </c>
      <c r="V189" s="34" t="s">
        <v>18</v>
      </c>
      <c r="W189" s="34" t="s">
        <v>19</v>
      </c>
    </row>
    <row r="190" spans="2:24" x14ac:dyDescent="0.35">
      <c r="B190" s="24" t="s">
        <v>22</v>
      </c>
      <c r="C190" s="35">
        <v>1.3559646905975824</v>
      </c>
      <c r="D190" s="35">
        <v>9.6980183317709727</v>
      </c>
      <c r="E190" s="35">
        <v>0.68795457848000663</v>
      </c>
      <c r="F190" s="35">
        <v>9.1880961751314238</v>
      </c>
      <c r="G190" s="35">
        <v>3.0597056164429635</v>
      </c>
      <c r="H190" s="35">
        <v>3.8555847959135097</v>
      </c>
      <c r="I190" s="35">
        <v>4.352037961707488</v>
      </c>
      <c r="J190" s="35">
        <v>4.3690037092655256</v>
      </c>
      <c r="K190" s="35">
        <v>2.304190237264069</v>
      </c>
      <c r="L190" s="35">
        <v>2.3659231094742461</v>
      </c>
      <c r="M190" s="35">
        <v>3.9361828883286716</v>
      </c>
      <c r="N190" s="35">
        <v>3.9923468502902542</v>
      </c>
      <c r="O190" s="35">
        <v>4.9704027572456644</v>
      </c>
      <c r="P190" s="35">
        <v>3.2284133530822365</v>
      </c>
      <c r="Q190" s="35">
        <v>8.2431083669372889</v>
      </c>
      <c r="R190" s="35">
        <v>3.8762199796453594</v>
      </c>
      <c r="S190" s="35">
        <v>5.1415280049159069</v>
      </c>
      <c r="T190" s="35">
        <v>4.4467094221310273</v>
      </c>
      <c r="U190" s="35">
        <v>7.1275565178944316</v>
      </c>
      <c r="V190" s="35">
        <v>3.6638243645114024</v>
      </c>
      <c r="W190" s="35">
        <v>10.137228288969959</v>
      </c>
    </row>
    <row r="191" spans="2:24" x14ac:dyDescent="0.35">
      <c r="B191" s="24" t="s">
        <v>23</v>
      </c>
      <c r="C191" s="35">
        <v>1.502921304270276</v>
      </c>
      <c r="D191" s="35">
        <v>9.8950410541180389</v>
      </c>
      <c r="E191" s="35">
        <v>0.38807234530572998</v>
      </c>
      <c r="F191" s="35">
        <v>9.5568977859960444</v>
      </c>
      <c r="G191" s="35">
        <v>3.0491259822615824</v>
      </c>
      <c r="H191" s="35">
        <v>3.9905717331644817</v>
      </c>
      <c r="I191" s="35">
        <v>4.4102435304942462</v>
      </c>
      <c r="J191" s="35">
        <v>4.3744257831382205</v>
      </c>
      <c r="K191" s="35">
        <v>2.3537869930057518</v>
      </c>
      <c r="L191" s="35">
        <v>2.2633363931254804</v>
      </c>
      <c r="M191" s="35">
        <v>3.7640568475538947</v>
      </c>
      <c r="N191" s="35">
        <v>3.6753324037313262</v>
      </c>
      <c r="O191" s="35">
        <v>5.0196630799375823</v>
      </c>
      <c r="P191" s="35">
        <v>2.996435055480672</v>
      </c>
      <c r="Q191" s="35">
        <v>7.9042431946179939</v>
      </c>
      <c r="R191" s="35">
        <v>3.9867202465359401</v>
      </c>
      <c r="S191" s="35">
        <v>4.6061838694928268</v>
      </c>
      <c r="T191" s="35">
        <v>3.9635465956211173</v>
      </c>
      <c r="U191" s="35">
        <v>7.6616103227685626</v>
      </c>
      <c r="V191" s="35">
        <v>3.8168556594155101</v>
      </c>
      <c r="W191" s="35">
        <v>10.820929819964723</v>
      </c>
    </row>
    <row r="192" spans="2:24" x14ac:dyDescent="0.35">
      <c r="B192" s="24" t="s">
        <v>24</v>
      </c>
      <c r="C192" s="35">
        <v>1.7935182474659279</v>
      </c>
      <c r="D192" s="35">
        <v>15.177913822034119</v>
      </c>
      <c r="E192" s="35">
        <v>0.64126824488181833</v>
      </c>
      <c r="F192" s="35">
        <v>6.0837321689532544</v>
      </c>
      <c r="G192" s="35">
        <v>2.9833449671116221</v>
      </c>
      <c r="H192" s="35">
        <v>4.868956972578542</v>
      </c>
      <c r="I192" s="35">
        <v>4.9576626664831211</v>
      </c>
      <c r="J192" s="35">
        <v>5.3617663830180486</v>
      </c>
      <c r="K192" s="35">
        <v>3.235678785349033</v>
      </c>
      <c r="L192" s="35">
        <v>2.6463095311829936</v>
      </c>
      <c r="M192" s="35">
        <v>4.704481832433836</v>
      </c>
      <c r="N192" s="35">
        <v>4.2021242392752294</v>
      </c>
      <c r="O192" s="35">
        <v>4.77378315569067</v>
      </c>
      <c r="P192" s="35">
        <v>2.2758554574353806</v>
      </c>
      <c r="Q192" s="35">
        <v>7.3200677766871518</v>
      </c>
      <c r="R192" s="35">
        <v>2.8817030259670573</v>
      </c>
      <c r="S192" s="35">
        <v>3.987444140038479</v>
      </c>
      <c r="T192" s="35">
        <v>2.982728955419145</v>
      </c>
      <c r="U192" s="35">
        <v>5.6152552231258026</v>
      </c>
      <c r="V192" s="35">
        <v>3.1850888195328442</v>
      </c>
      <c r="W192" s="35">
        <v>10.321315585335922</v>
      </c>
    </row>
    <row r="193" spans="2:23" x14ac:dyDescent="0.35">
      <c r="B193" s="24" t="s">
        <v>25</v>
      </c>
      <c r="C193" s="35">
        <v>1.5985432801085484</v>
      </c>
      <c r="D193" s="35">
        <v>14.17489699398481</v>
      </c>
      <c r="E193" s="35">
        <v>0.39820569705396447</v>
      </c>
      <c r="F193" s="35">
        <v>6.4006736807248403</v>
      </c>
      <c r="G193" s="35">
        <v>2.7446476253366496</v>
      </c>
      <c r="H193" s="35">
        <v>5.1005989427236864</v>
      </c>
      <c r="I193" s="35">
        <v>4.9587753095740617</v>
      </c>
      <c r="J193" s="35">
        <v>5.4689392129388539</v>
      </c>
      <c r="K193" s="35">
        <v>3.2504654399524644</v>
      </c>
      <c r="L193" s="35">
        <v>2.9368413073602544</v>
      </c>
      <c r="M193" s="35">
        <v>5.0133057168210975</v>
      </c>
      <c r="N193" s="35">
        <v>4.3015130328405764</v>
      </c>
      <c r="O193" s="35">
        <v>4.4353595513610014</v>
      </c>
      <c r="P193" s="35">
        <v>2.1315891530917583</v>
      </c>
      <c r="Q193" s="35">
        <v>7.6125079677014194</v>
      </c>
      <c r="R193" s="35">
        <v>3.0722479602193853</v>
      </c>
      <c r="S193" s="35">
        <v>4.4100723755244102</v>
      </c>
      <c r="T193" s="35">
        <v>2.9191597858105394</v>
      </c>
      <c r="U193" s="35">
        <v>6.4347180391790477</v>
      </c>
      <c r="V193" s="35">
        <v>3.3862342669422634</v>
      </c>
      <c r="W193" s="35">
        <v>9.2507046607503742</v>
      </c>
    </row>
    <row r="194" spans="2:23" x14ac:dyDescent="0.35">
      <c r="B194" s="24" t="s">
        <v>26</v>
      </c>
      <c r="C194" s="35">
        <v>1.9857097989758858</v>
      </c>
      <c r="D194" s="35">
        <v>12.203988693308428</v>
      </c>
      <c r="E194" s="35">
        <v>0.49642744996038507</v>
      </c>
      <c r="F194" s="35">
        <v>7.7361416458291021</v>
      </c>
      <c r="G194" s="35">
        <v>3.5686243717772403</v>
      </c>
      <c r="H194" s="35">
        <v>4.6517352385596</v>
      </c>
      <c r="I194" s="35">
        <v>4.7282702574793376</v>
      </c>
      <c r="J194" s="35">
        <v>4.8980252828276392</v>
      </c>
      <c r="K194" s="35">
        <v>2.8868561558229531</v>
      </c>
      <c r="L194" s="35">
        <v>2.5164298050606195</v>
      </c>
      <c r="M194" s="35">
        <v>4.0602033607078694</v>
      </c>
      <c r="N194" s="35">
        <v>3.9188520728978329</v>
      </c>
      <c r="O194" s="35">
        <v>4.2805826003404501</v>
      </c>
      <c r="P194" s="35">
        <v>2.8663826948982298</v>
      </c>
      <c r="Q194" s="35">
        <v>9.6100620289719938</v>
      </c>
      <c r="R194" s="35">
        <v>4.315326633071459</v>
      </c>
      <c r="S194" s="35">
        <v>4.0433417083081844</v>
      </c>
      <c r="T194" s="35">
        <v>3.3608668345217816</v>
      </c>
      <c r="U194" s="35">
        <v>7.3563128139149168</v>
      </c>
      <c r="V194" s="35">
        <v>2.5510364321501444</v>
      </c>
      <c r="W194" s="35">
        <v>7.9648241206159458</v>
      </c>
    </row>
    <row r="195" spans="2:23" x14ac:dyDescent="0.35">
      <c r="B195" s="24" t="s">
        <v>27</v>
      </c>
      <c r="C195" s="35">
        <v>1.4830257681362695</v>
      </c>
      <c r="D195" s="35">
        <v>9.5872195708270915</v>
      </c>
      <c r="E195" s="35">
        <v>0.65125486200754779</v>
      </c>
      <c r="F195" s="35">
        <v>9.7625964768728721</v>
      </c>
      <c r="G195" s="35">
        <v>2.9721241294853193</v>
      </c>
      <c r="H195" s="35">
        <v>3.9943098162090953</v>
      </c>
      <c r="I195" s="35">
        <v>4.1633987154133543</v>
      </c>
      <c r="J195" s="35">
        <v>5.1557856121259249</v>
      </c>
      <c r="K195" s="35">
        <v>2.427570476411264</v>
      </c>
      <c r="L195" s="35">
        <v>3.1262367009559968</v>
      </c>
      <c r="M195" s="35">
        <v>4.3512387989364365</v>
      </c>
      <c r="N195" s="35">
        <v>3.8206254401308501</v>
      </c>
      <c r="O195" s="35">
        <v>4.1968595258040633</v>
      </c>
      <c r="P195" s="35">
        <v>2.5954592183640752</v>
      </c>
      <c r="Q195" s="35">
        <v>8.4254770727962072</v>
      </c>
      <c r="R195" s="35">
        <v>4.1388006093884977</v>
      </c>
      <c r="S195" s="35">
        <v>5.6923997599029565</v>
      </c>
      <c r="T195" s="35">
        <v>4.2828195460601997</v>
      </c>
      <c r="U195" s="35">
        <v>7.4215296819191607</v>
      </c>
      <c r="V195" s="35">
        <v>3.1268931979107686</v>
      </c>
      <c r="W195" s="35">
        <v>8.6243750203420397</v>
      </c>
    </row>
    <row r="196" spans="2:23" x14ac:dyDescent="0.35">
      <c r="B196" s="24" t="s">
        <v>28</v>
      </c>
      <c r="C196" s="35">
        <v>1.561717225864879</v>
      </c>
      <c r="D196" s="35">
        <v>9.7234493041196224</v>
      </c>
      <c r="E196" s="35">
        <v>0.61127683509465769</v>
      </c>
      <c r="F196" s="35">
        <v>8.5005696194308218</v>
      </c>
      <c r="G196" s="35">
        <v>3.021355748663451</v>
      </c>
      <c r="H196" s="35">
        <v>3.644441546217577</v>
      </c>
      <c r="I196" s="35">
        <v>3.8478382534488582</v>
      </c>
      <c r="J196" s="35">
        <v>4.5653414187228076</v>
      </c>
      <c r="K196" s="35">
        <v>2.3465061225112813</v>
      </c>
      <c r="L196" s="35">
        <v>2.5226444109771351</v>
      </c>
      <c r="M196" s="35">
        <v>3.8370435571230224</v>
      </c>
      <c r="N196" s="35">
        <v>3.6254240453291611</v>
      </c>
      <c r="O196" s="35">
        <v>5.0104777377447336</v>
      </c>
      <c r="P196" s="35">
        <v>2.2387040565828831</v>
      </c>
      <c r="Q196" s="35">
        <v>8.1006406183788684</v>
      </c>
      <c r="R196" s="35">
        <v>5.2754730377190224</v>
      </c>
      <c r="S196" s="35">
        <v>5.7688051391590518</v>
      </c>
      <c r="T196" s="35">
        <v>3.5354440949891575</v>
      </c>
      <c r="U196" s="35">
        <v>7.3199812363297712</v>
      </c>
      <c r="V196" s="35">
        <v>3.4541216356104387</v>
      </c>
      <c r="W196" s="35">
        <v>11.48874435598279</v>
      </c>
    </row>
    <row r="197" spans="2:23" x14ac:dyDescent="0.35">
      <c r="B197" s="24" t="s">
        <v>29</v>
      </c>
      <c r="C197" s="35">
        <v>1.4661222331029913</v>
      </c>
      <c r="D197" s="35">
        <v>10.193698921749153</v>
      </c>
      <c r="E197" s="35">
        <v>0.42640623640462993</v>
      </c>
      <c r="F197" s="35">
        <v>8.4361162396387552</v>
      </c>
      <c r="G197" s="35">
        <v>2.8225559116353409</v>
      </c>
      <c r="H197" s="35">
        <v>3.8950261292262436</v>
      </c>
      <c r="I197" s="35">
        <v>4.1737577350900867</v>
      </c>
      <c r="J197" s="35">
        <v>4.1308003935852451</v>
      </c>
      <c r="K197" s="35">
        <v>2.0901963848477516</v>
      </c>
      <c r="L197" s="35">
        <v>2.1417331674370881</v>
      </c>
      <c r="M197" s="35">
        <v>3.7062583814798806</v>
      </c>
      <c r="N197" s="35">
        <v>3.4883646344882289</v>
      </c>
      <c r="O197" s="35">
        <v>5.3204561533707349</v>
      </c>
      <c r="P197" s="35">
        <v>3.1613636503041174</v>
      </c>
      <c r="Q197" s="35">
        <v>8.7492257454809437</v>
      </c>
      <c r="R197" s="35">
        <v>4.0116303544846597</v>
      </c>
      <c r="S197" s="35">
        <v>5.3712713007617232</v>
      </c>
      <c r="T197" s="35">
        <v>4.2685926309069959</v>
      </c>
      <c r="U197" s="35">
        <v>6.8246646898371468</v>
      </c>
      <c r="V197" s="35">
        <v>3.9359588829561871</v>
      </c>
      <c r="W197" s="35">
        <v>11.385800223212089</v>
      </c>
    </row>
    <row r="198" spans="2:23" x14ac:dyDescent="0.35">
      <c r="B198" s="24" t="s">
        <v>30</v>
      </c>
      <c r="C198" s="35">
        <v>0.59548424413144874</v>
      </c>
      <c r="D198" s="35">
        <v>9.52774791180215</v>
      </c>
      <c r="E198" s="35">
        <v>0.71127284745100228</v>
      </c>
      <c r="F198" s="35">
        <v>8.4549310588983957</v>
      </c>
      <c r="G198" s="35">
        <v>3.1971832646559903</v>
      </c>
      <c r="H198" s="35">
        <v>3.3655493460197334</v>
      </c>
      <c r="I198" s="35">
        <v>3.8041872942037798</v>
      </c>
      <c r="J198" s="35">
        <v>3.9583751788522323</v>
      </c>
      <c r="K198" s="35">
        <v>2.1497690134032941</v>
      </c>
      <c r="L198" s="35">
        <v>2.5154483264518452</v>
      </c>
      <c r="M198" s="35">
        <v>3.6343443173573369</v>
      </c>
      <c r="N198" s="35">
        <v>3.3690569726893735</v>
      </c>
      <c r="O198" s="35">
        <v>5.7581476631087742</v>
      </c>
      <c r="P198" s="35">
        <v>2.454018706215094</v>
      </c>
      <c r="Q198" s="35">
        <v>8.2552547939527994</v>
      </c>
      <c r="R198" s="35">
        <v>5.3203681605919746</v>
      </c>
      <c r="S198" s="35">
        <v>5.6523742572049303</v>
      </c>
      <c r="T198" s="35">
        <v>3.4358495694492128</v>
      </c>
      <c r="U198" s="35">
        <v>7.5309852664168941</v>
      </c>
      <c r="V198" s="35">
        <v>3.6748112526876646</v>
      </c>
      <c r="W198" s="35">
        <v>12.634840554456082</v>
      </c>
    </row>
    <row r="199" spans="2:23" x14ac:dyDescent="0.35">
      <c r="B199" s="24" t="s">
        <v>31</v>
      </c>
      <c r="C199" s="35">
        <v>1.6397114452765784</v>
      </c>
      <c r="D199" s="35">
        <v>12.990775134524771</v>
      </c>
      <c r="E199" s="35">
        <v>0.5942383506402219</v>
      </c>
      <c r="F199" s="35">
        <v>7.9544037833488916</v>
      </c>
      <c r="G199" s="35">
        <v>2.7724153843417909</v>
      </c>
      <c r="H199" s="35">
        <v>3.7339970309577262</v>
      </c>
      <c r="I199" s="35">
        <v>3.6649247602435833</v>
      </c>
      <c r="J199" s="35">
        <v>4.3208790298915467</v>
      </c>
      <c r="K199" s="35">
        <v>2.7308326381556642</v>
      </c>
      <c r="L199" s="35">
        <v>2.1959387516904094</v>
      </c>
      <c r="M199" s="35">
        <v>3.7990910648906562</v>
      </c>
      <c r="N199" s="35">
        <v>3.3079190738930011</v>
      </c>
      <c r="O199" s="35">
        <v>5.0692232701121789</v>
      </c>
      <c r="P199" s="35">
        <v>2.4727795626324052</v>
      </c>
      <c r="Q199" s="35">
        <v>7.9450534726369231</v>
      </c>
      <c r="R199" s="35">
        <v>4.5683718693339888</v>
      </c>
      <c r="S199" s="35">
        <v>6.4018844648381314</v>
      </c>
      <c r="T199" s="35">
        <v>4.7642831311293588</v>
      </c>
      <c r="U199" s="35">
        <v>7.3842284464065848</v>
      </c>
      <c r="V199" s="35">
        <v>2.6456925466765062</v>
      </c>
      <c r="W199" s="35">
        <v>9.0433567883790857</v>
      </c>
    </row>
    <row r="200" spans="2:23" x14ac:dyDescent="0.35">
      <c r="B200" s="25" t="s">
        <v>32</v>
      </c>
      <c r="C200" s="35">
        <v>1.4779906990611331</v>
      </c>
      <c r="D200" s="35">
        <v>12.427136786549633</v>
      </c>
      <c r="E200" s="35">
        <v>0.52317190489498577</v>
      </c>
      <c r="F200" s="35">
        <v>8.1461473701388769</v>
      </c>
      <c r="G200" s="35">
        <v>3.2274294422415855</v>
      </c>
      <c r="H200" s="35">
        <v>3.3825769721953947</v>
      </c>
      <c r="I200" s="35">
        <v>3.594251122456583</v>
      </c>
      <c r="J200" s="35">
        <v>4.0133899936472615</v>
      </c>
      <c r="K200" s="35">
        <v>2.312459910352866</v>
      </c>
      <c r="L200" s="35">
        <v>2.3888710710907755</v>
      </c>
      <c r="M200" s="35">
        <v>3.7848781269432781</v>
      </c>
      <c r="N200" s="35">
        <v>3.4009781913402404</v>
      </c>
      <c r="O200" s="35">
        <v>6.0594130852546435</v>
      </c>
      <c r="P200" s="35">
        <v>2.8462957022988289</v>
      </c>
      <c r="Q200" s="35">
        <v>7.8913566389164123</v>
      </c>
      <c r="R200" s="35">
        <v>4.614737010661254</v>
      </c>
      <c r="S200" s="35">
        <v>6.1244387429898461</v>
      </c>
      <c r="T200" s="35">
        <v>4.6440025655361135</v>
      </c>
      <c r="U200" s="35">
        <v>6.6946760745414569</v>
      </c>
      <c r="V200" s="35">
        <v>3.1295702374871115</v>
      </c>
      <c r="W200" s="35">
        <v>9.3162283514017208</v>
      </c>
    </row>
    <row r="201" spans="2:23" x14ac:dyDescent="0.35">
      <c r="B201" s="25" t="s">
        <v>33</v>
      </c>
      <c r="C201" s="35">
        <v>0.73520496548200209</v>
      </c>
      <c r="D201" s="35">
        <v>9.9096788908070046</v>
      </c>
      <c r="E201" s="35">
        <v>0.72836190110870258</v>
      </c>
      <c r="F201" s="35">
        <v>8.9103819554603039</v>
      </c>
      <c r="G201" s="35">
        <v>3.4757944687639082</v>
      </c>
      <c r="H201" s="35">
        <v>4.4461262755297444</v>
      </c>
      <c r="I201" s="35">
        <v>4.492728274942948</v>
      </c>
      <c r="J201" s="35">
        <v>4.3240724217397055</v>
      </c>
      <c r="K201" s="35">
        <v>2.1842473502923392</v>
      </c>
      <c r="L201" s="35">
        <v>3.233363468637803</v>
      </c>
      <c r="M201" s="35">
        <v>4.5639988395374154</v>
      </c>
      <c r="N201" s="35">
        <v>3.821552591563588</v>
      </c>
      <c r="O201" s="35">
        <v>4.8138283125693082</v>
      </c>
      <c r="P201" s="35">
        <v>2.0056779618469718</v>
      </c>
      <c r="Q201" s="35">
        <v>8.5877624007939417</v>
      </c>
      <c r="R201" s="35">
        <v>4.7963905507962279</v>
      </c>
      <c r="S201" s="35">
        <v>6.8798677580101701</v>
      </c>
      <c r="T201" s="35">
        <v>3.7878193251062147</v>
      </c>
      <c r="U201" s="35">
        <v>6.6631008678994919</v>
      </c>
      <c r="V201" s="35">
        <v>3.3725302224407812</v>
      </c>
      <c r="W201" s="35">
        <v>8.2675111966714265</v>
      </c>
    </row>
    <row r="202" spans="2:23" x14ac:dyDescent="0.35">
      <c r="B202" s="25" t="s">
        <v>34</v>
      </c>
      <c r="C202" s="35">
        <v>1.2721757310558877</v>
      </c>
      <c r="D202" s="35">
        <v>13.361723764422962</v>
      </c>
      <c r="E202" s="35">
        <v>0.50033740650149072</v>
      </c>
      <c r="F202" s="35">
        <v>7.5839256507809729</v>
      </c>
      <c r="G202" s="35">
        <v>2.9412599480229566</v>
      </c>
      <c r="H202" s="35">
        <v>3.4276990937029219</v>
      </c>
      <c r="I202" s="35">
        <v>3.4364259086062927</v>
      </c>
      <c r="J202" s="35">
        <v>4.1342479115918058</v>
      </c>
      <c r="K202" s="35">
        <v>2.3577854857455915</v>
      </c>
      <c r="L202" s="35">
        <v>2.3682697846142022</v>
      </c>
      <c r="M202" s="35">
        <v>3.5922157212894241</v>
      </c>
      <c r="N202" s="35">
        <v>3.4390116313426602</v>
      </c>
      <c r="O202" s="35">
        <v>5.7157407608423663</v>
      </c>
      <c r="P202" s="35">
        <v>2.2078741528058088</v>
      </c>
      <c r="Q202" s="35">
        <v>8.4983120584788221</v>
      </c>
      <c r="R202" s="35">
        <v>4.8766736366793317</v>
      </c>
      <c r="S202" s="35">
        <v>6.0389561398585831</v>
      </c>
      <c r="T202" s="35">
        <v>4.7124802246575799</v>
      </c>
      <c r="U202" s="35">
        <v>6.853297286680327</v>
      </c>
      <c r="V202" s="35">
        <v>2.9333411711406252</v>
      </c>
      <c r="W202" s="35">
        <v>9.7482465311793796</v>
      </c>
    </row>
    <row r="203" spans="2:23" x14ac:dyDescent="0.35">
      <c r="B203" s="25" t="s">
        <v>35</v>
      </c>
      <c r="C203" s="35">
        <v>1.469327507965773</v>
      </c>
      <c r="D203" s="35">
        <v>12.135639837036956</v>
      </c>
      <c r="E203" s="35">
        <v>0.69424043817787906</v>
      </c>
      <c r="F203" s="35">
        <v>7.9328156477357776</v>
      </c>
      <c r="G203" s="35">
        <v>3.0846592317180312</v>
      </c>
      <c r="H203" s="35">
        <v>3.5562912684522328</v>
      </c>
      <c r="I203" s="35">
        <v>3.7989912583631131</v>
      </c>
      <c r="J203" s="35">
        <v>4.3993375377933495</v>
      </c>
      <c r="K203" s="35">
        <v>2.3475940923385443</v>
      </c>
      <c r="L203" s="35">
        <v>2.4614197471200878</v>
      </c>
      <c r="M203" s="35">
        <v>3.6779614480536806</v>
      </c>
      <c r="N203" s="35">
        <v>3.7376758912624446</v>
      </c>
      <c r="O203" s="35">
        <v>4.7809976795136153</v>
      </c>
      <c r="P203" s="35">
        <v>2.2643460746700605</v>
      </c>
      <c r="Q203" s="35">
        <v>8.3232008222179381</v>
      </c>
      <c r="R203" s="35">
        <v>5.0368252410137684</v>
      </c>
      <c r="S203" s="35">
        <v>6.3633503805355982</v>
      </c>
      <c r="T203" s="35">
        <v>4.7457773644819605</v>
      </c>
      <c r="U203" s="35">
        <v>6.226311336160971</v>
      </c>
      <c r="V203" s="35">
        <v>2.9367339080555301</v>
      </c>
      <c r="W203" s="35">
        <v>10.026503287332691</v>
      </c>
    </row>
    <row r="204" spans="2:23" x14ac:dyDescent="0.35">
      <c r="B204" s="23" t="s">
        <v>48</v>
      </c>
      <c r="C204" s="22">
        <v>1.4241012243925131</v>
      </c>
      <c r="D204" s="22">
        <v>11.500494929789696</v>
      </c>
      <c r="E204" s="22">
        <v>0.57517779271164449</v>
      </c>
      <c r="F204" s="22">
        <v>8.1891020899243099</v>
      </c>
      <c r="G204" s="22">
        <v>3.0657304351756021</v>
      </c>
      <c r="H204" s="22">
        <v>3.9938189401036057</v>
      </c>
      <c r="I204" s="22">
        <v>4.1702495034647757</v>
      </c>
      <c r="J204" s="22">
        <v>4.5338849906527257</v>
      </c>
      <c r="K204" s="22">
        <v>2.4984242203894911</v>
      </c>
      <c r="L204" s="22">
        <v>2.5487689696556388</v>
      </c>
      <c r="M204" s="22">
        <v>4.030375778675463</v>
      </c>
      <c r="N204" s="22">
        <v>3.721484076505341</v>
      </c>
      <c r="O204" s="22">
        <v>5.014638238063986</v>
      </c>
      <c r="P204" s="22">
        <v>2.5532281999791802</v>
      </c>
      <c r="Q204" s="22">
        <v>8.2475909256120499</v>
      </c>
      <c r="R204" s="22">
        <v>4.3408205940077078</v>
      </c>
      <c r="S204" s="22">
        <v>5.4629941458243412</v>
      </c>
      <c r="T204" s="22">
        <v>3.9892914318443142</v>
      </c>
      <c r="U204" s="22">
        <v>6.9367305573624707</v>
      </c>
      <c r="V204" s="22">
        <v>3.2723351855369835</v>
      </c>
      <c r="W204" s="22">
        <v>9.9307577703281584</v>
      </c>
    </row>
    <row r="205" spans="2:23" x14ac:dyDescent="0.35">
      <c r="B205" s="23" t="s">
        <v>41</v>
      </c>
      <c r="C205" s="22">
        <v>0.59548424413144874</v>
      </c>
      <c r="D205" s="22">
        <v>9.52774791180215</v>
      </c>
      <c r="E205" s="22">
        <v>0.38807234530572998</v>
      </c>
      <c r="F205" s="22">
        <v>6.0837321689532544</v>
      </c>
      <c r="G205" s="22">
        <v>2.7446476253366496</v>
      </c>
      <c r="H205" s="22">
        <v>3.3655493460197334</v>
      </c>
      <c r="I205" s="22">
        <v>3.4364259086062927</v>
      </c>
      <c r="J205" s="22">
        <v>3.9583751788522323</v>
      </c>
      <c r="K205" s="22">
        <v>2.0901963848477516</v>
      </c>
      <c r="L205" s="22">
        <v>2.1417331674370881</v>
      </c>
      <c r="M205" s="22">
        <v>3.5922157212894241</v>
      </c>
      <c r="N205" s="22">
        <v>3.3079190738930011</v>
      </c>
      <c r="O205" s="22">
        <v>4.1968595258040633</v>
      </c>
      <c r="P205" s="22">
        <v>2.0056779618469718</v>
      </c>
      <c r="Q205" s="22">
        <v>7.3200677766871518</v>
      </c>
      <c r="R205" s="22">
        <v>2.8817030259670573</v>
      </c>
      <c r="S205" s="22">
        <v>3.987444140038479</v>
      </c>
      <c r="T205" s="22">
        <v>2.9191597858105394</v>
      </c>
      <c r="U205" s="22">
        <v>5.6152552231258026</v>
      </c>
      <c r="V205" s="22">
        <v>2.5510364321501444</v>
      </c>
      <c r="W205" s="22">
        <v>7.9648241206159458</v>
      </c>
    </row>
    <row r="206" spans="2:23" x14ac:dyDescent="0.35">
      <c r="B206" s="23" t="s">
        <v>42</v>
      </c>
      <c r="C206" s="22">
        <v>1.9857097989758858</v>
      </c>
      <c r="D206" s="22">
        <v>15.177913822034119</v>
      </c>
      <c r="E206" s="22">
        <v>0.72836190110870258</v>
      </c>
      <c r="F206" s="22">
        <v>9.7625964768728721</v>
      </c>
      <c r="G206" s="22">
        <v>3.5686243717772403</v>
      </c>
      <c r="H206" s="22">
        <v>5.1005989427236864</v>
      </c>
      <c r="I206" s="22">
        <v>4.9587753095740617</v>
      </c>
      <c r="J206" s="22">
        <v>5.4689392129388539</v>
      </c>
      <c r="K206" s="22">
        <v>3.2504654399524644</v>
      </c>
      <c r="L206" s="22">
        <v>3.233363468637803</v>
      </c>
      <c r="M206" s="22">
        <v>5.0133057168210975</v>
      </c>
      <c r="N206" s="22">
        <v>4.3015130328405764</v>
      </c>
      <c r="O206" s="22">
        <v>6.0594130852546435</v>
      </c>
      <c r="P206" s="22">
        <v>3.2284133530822365</v>
      </c>
      <c r="Q206" s="22">
        <v>9.6100620289719938</v>
      </c>
      <c r="R206" s="22">
        <v>5.3203681605919746</v>
      </c>
      <c r="S206" s="22">
        <v>6.8798677580101701</v>
      </c>
      <c r="T206" s="22">
        <v>4.7642831311293588</v>
      </c>
      <c r="U206" s="22">
        <v>7.6616103227685626</v>
      </c>
      <c r="V206" s="22">
        <v>3.9359588829561871</v>
      </c>
      <c r="W206" s="22">
        <v>12.634840554456082</v>
      </c>
    </row>
    <row r="207" spans="2:23" x14ac:dyDescent="0.35">
      <c r="B207" s="23" t="s">
        <v>49</v>
      </c>
      <c r="C207" s="22">
        <v>0.36721793492553639</v>
      </c>
      <c r="D207" s="22">
        <v>1.9393294180929324</v>
      </c>
      <c r="E207" s="22">
        <v>0.11886376342731994</v>
      </c>
      <c r="F207" s="22">
        <v>1.0531548954809202</v>
      </c>
      <c r="G207" s="22">
        <v>0.23961905721064392</v>
      </c>
      <c r="H207" s="22">
        <v>0.5634357087694073</v>
      </c>
      <c r="I207" s="22">
        <v>0.49994485179363241</v>
      </c>
      <c r="J207" s="22">
        <v>0.49337803883792802</v>
      </c>
      <c r="K207" s="22">
        <v>0.3787406957907169</v>
      </c>
      <c r="L207" s="22">
        <v>0.33235064202778208</v>
      </c>
      <c r="M207" s="22">
        <v>0.44877412579232517</v>
      </c>
      <c r="N207" s="22">
        <v>0.30925866412303682</v>
      </c>
      <c r="O207" s="22">
        <v>0.54985985342816435</v>
      </c>
      <c r="P207" s="22">
        <v>0.40003484680368145</v>
      </c>
      <c r="Q207" s="22">
        <v>0.55091010539129148</v>
      </c>
      <c r="R207" s="22">
        <v>0.74257208772091221</v>
      </c>
      <c r="S207" s="22">
        <v>0.91138622396785351</v>
      </c>
      <c r="T207" s="22">
        <v>0.65660708718606997</v>
      </c>
      <c r="U207" s="22">
        <v>0.57707560708118277</v>
      </c>
      <c r="V207" s="22">
        <v>0.42042590657792528</v>
      </c>
      <c r="W207" s="22">
        <v>1.3258408963362218</v>
      </c>
    </row>
    <row r="209" spans="2:23" x14ac:dyDescent="0.35">
      <c r="B209" s="33" t="s">
        <v>66</v>
      </c>
      <c r="C209" s="34" t="s">
        <v>5</v>
      </c>
      <c r="D209" s="34" t="s">
        <v>6</v>
      </c>
      <c r="E209" s="34" t="s">
        <v>2</v>
      </c>
      <c r="F209" s="34" t="s">
        <v>3</v>
      </c>
      <c r="G209" s="34" t="s">
        <v>7</v>
      </c>
      <c r="H209" s="34" t="s">
        <v>0</v>
      </c>
      <c r="I209" s="34" t="s">
        <v>1</v>
      </c>
      <c r="J209" s="34" t="s">
        <v>8</v>
      </c>
      <c r="K209" s="34" t="s">
        <v>9</v>
      </c>
      <c r="L209" s="34" t="s">
        <v>10</v>
      </c>
      <c r="M209" s="34" t="s">
        <v>11</v>
      </c>
      <c r="N209" s="34" t="s">
        <v>4</v>
      </c>
      <c r="O209" s="34" t="s">
        <v>12</v>
      </c>
      <c r="P209" s="34" t="s">
        <v>13</v>
      </c>
      <c r="Q209" s="34" t="s">
        <v>14</v>
      </c>
      <c r="R209" s="34" t="s">
        <v>15</v>
      </c>
      <c r="S209" s="34" t="s">
        <v>21</v>
      </c>
      <c r="T209" s="34" t="s">
        <v>16</v>
      </c>
      <c r="U209" s="34" t="s">
        <v>17</v>
      </c>
      <c r="V209" s="34" t="s">
        <v>18</v>
      </c>
      <c r="W209" s="34" t="s">
        <v>19</v>
      </c>
    </row>
    <row r="210" spans="2:23" x14ac:dyDescent="0.35">
      <c r="B210" s="24" t="s">
        <v>23</v>
      </c>
      <c r="C210" s="35">
        <v>1.502921304270276</v>
      </c>
      <c r="D210" s="35">
        <v>9.8950410541180389</v>
      </c>
      <c r="E210" s="35">
        <v>0.38807234530572998</v>
      </c>
      <c r="F210" s="35">
        <v>9.5568977859960444</v>
      </c>
      <c r="G210" s="35">
        <v>3.0491259822615824</v>
      </c>
      <c r="H210" s="35">
        <v>3.9905717331644817</v>
      </c>
      <c r="I210" s="35">
        <v>4.4102435304942462</v>
      </c>
      <c r="J210" s="35">
        <v>4.3744257831382205</v>
      </c>
      <c r="K210" s="35">
        <v>2.3537869930057518</v>
      </c>
      <c r="L210" s="35">
        <v>2.2633363931254804</v>
      </c>
      <c r="M210" s="35">
        <v>3.7640568475538947</v>
      </c>
      <c r="N210" s="35">
        <v>3.6753324037313262</v>
      </c>
      <c r="O210" s="35">
        <v>5.0196630799375823</v>
      </c>
      <c r="P210" s="35">
        <v>2.996435055480672</v>
      </c>
      <c r="Q210" s="35">
        <v>7.9042431946179939</v>
      </c>
      <c r="R210" s="35">
        <v>3.9867202465359401</v>
      </c>
      <c r="S210" s="35">
        <v>4.6061838694928268</v>
      </c>
      <c r="T210" s="35">
        <v>3.9635465956211173</v>
      </c>
      <c r="U210" s="35">
        <v>7.6616103227685626</v>
      </c>
      <c r="V210" s="35">
        <v>3.8168556594155101</v>
      </c>
      <c r="W210" s="35">
        <v>10.820929819964723</v>
      </c>
    </row>
    <row r="211" spans="2:23" x14ac:dyDescent="0.35">
      <c r="B211" s="24" t="s">
        <v>25</v>
      </c>
      <c r="C211" s="35">
        <v>1.5985432801085484</v>
      </c>
      <c r="D211" s="35">
        <v>14.17489699398481</v>
      </c>
      <c r="E211" s="35">
        <v>0.39820569705396447</v>
      </c>
      <c r="F211" s="35">
        <v>6.4006736807248403</v>
      </c>
      <c r="G211" s="35">
        <v>2.7446476253366496</v>
      </c>
      <c r="H211" s="35">
        <v>5.1005989427236864</v>
      </c>
      <c r="I211" s="35">
        <v>4.9587753095740617</v>
      </c>
      <c r="J211" s="35">
        <v>5.4689392129388539</v>
      </c>
      <c r="K211" s="35">
        <v>3.2504654399524644</v>
      </c>
      <c r="L211" s="35">
        <v>2.9368413073602544</v>
      </c>
      <c r="M211" s="35">
        <v>5.0133057168210975</v>
      </c>
      <c r="N211" s="35">
        <v>4.3015130328405764</v>
      </c>
      <c r="O211" s="35">
        <v>4.4353595513610014</v>
      </c>
      <c r="P211" s="35">
        <v>2.1315891530917583</v>
      </c>
      <c r="Q211" s="35">
        <v>7.6125079677014194</v>
      </c>
      <c r="R211" s="35">
        <v>3.0722479602193853</v>
      </c>
      <c r="S211" s="35">
        <v>4.4100723755244102</v>
      </c>
      <c r="T211" s="35">
        <v>2.9191597858105394</v>
      </c>
      <c r="U211" s="35">
        <v>6.4347180391790477</v>
      </c>
      <c r="V211" s="35">
        <v>3.3862342669422634</v>
      </c>
      <c r="W211" s="35">
        <v>9.2507046607503742</v>
      </c>
    </row>
    <row r="212" spans="2:23" x14ac:dyDescent="0.35">
      <c r="B212" s="24" t="s">
        <v>26</v>
      </c>
      <c r="C212" s="35">
        <v>1.9857097989758858</v>
      </c>
      <c r="D212" s="35">
        <v>12.203988693308428</v>
      </c>
      <c r="E212" s="35">
        <v>0.49642744996038507</v>
      </c>
      <c r="F212" s="35">
        <v>7.7361416458291021</v>
      </c>
      <c r="G212" s="35">
        <v>3.5686243717772403</v>
      </c>
      <c r="H212" s="35">
        <v>4.6517352385596</v>
      </c>
      <c r="I212" s="35">
        <v>4.7282702574793376</v>
      </c>
      <c r="J212" s="35">
        <v>4.8980252828276392</v>
      </c>
      <c r="K212" s="35">
        <v>2.8868561558229531</v>
      </c>
      <c r="L212" s="35">
        <v>2.5164298050606195</v>
      </c>
      <c r="M212" s="35">
        <v>4.0602033607078694</v>
      </c>
      <c r="N212" s="35">
        <v>3.9188520728978329</v>
      </c>
      <c r="O212" s="35">
        <v>4.2805826003404501</v>
      </c>
      <c r="P212" s="35">
        <v>2.8663826948982298</v>
      </c>
      <c r="Q212" s="35">
        <v>9.6100620289719938</v>
      </c>
      <c r="R212" s="35">
        <v>4.315326633071459</v>
      </c>
      <c r="S212" s="35">
        <v>4.0433417083081844</v>
      </c>
      <c r="T212" s="35">
        <v>3.3608668345217816</v>
      </c>
      <c r="U212" s="35">
        <v>7.3563128139149168</v>
      </c>
      <c r="V212" s="35">
        <v>2.5510364321501444</v>
      </c>
      <c r="W212" s="35">
        <v>7.9648241206159458</v>
      </c>
    </row>
    <row r="213" spans="2:23" x14ac:dyDescent="0.35">
      <c r="B213" s="24" t="s">
        <v>27</v>
      </c>
      <c r="C213" s="35">
        <v>1.4830257681362695</v>
      </c>
      <c r="D213" s="35">
        <v>9.5872195708270915</v>
      </c>
      <c r="E213" s="35">
        <v>0.65125486200754779</v>
      </c>
      <c r="F213" s="35">
        <v>9.7625964768728721</v>
      </c>
      <c r="G213" s="35">
        <v>2.9721241294853193</v>
      </c>
      <c r="H213" s="35">
        <v>3.9943098162090953</v>
      </c>
      <c r="I213" s="35">
        <v>4.1633987154133543</v>
      </c>
      <c r="J213" s="35">
        <v>5.1557856121259249</v>
      </c>
      <c r="K213" s="35">
        <v>2.427570476411264</v>
      </c>
      <c r="L213" s="35">
        <v>3.1262367009559968</v>
      </c>
      <c r="M213" s="35">
        <v>4.3512387989364365</v>
      </c>
      <c r="N213" s="35">
        <v>3.8206254401308501</v>
      </c>
      <c r="O213" s="35">
        <v>4.1968595258040633</v>
      </c>
      <c r="P213" s="35">
        <v>2.5954592183640752</v>
      </c>
      <c r="Q213" s="35">
        <v>8.4254770727962072</v>
      </c>
      <c r="R213" s="35">
        <v>4.1388006093884977</v>
      </c>
      <c r="S213" s="35">
        <v>5.6923997599029565</v>
      </c>
      <c r="T213" s="35">
        <v>4.2828195460601997</v>
      </c>
      <c r="U213" s="35">
        <v>7.4215296819191607</v>
      </c>
      <c r="V213" s="35">
        <v>3.1268931979107686</v>
      </c>
      <c r="W213" s="35">
        <v>8.6243750203420397</v>
      </c>
    </row>
    <row r="214" spans="2:23" x14ac:dyDescent="0.35">
      <c r="B214" s="24" t="s">
        <v>28</v>
      </c>
      <c r="C214" s="35">
        <v>1.561717225864879</v>
      </c>
      <c r="D214" s="35">
        <v>9.7234493041196224</v>
      </c>
      <c r="E214" s="35">
        <v>0.61127683509465769</v>
      </c>
      <c r="F214" s="35">
        <v>8.5005696194308218</v>
      </c>
      <c r="G214" s="35">
        <v>3.021355748663451</v>
      </c>
      <c r="H214" s="35">
        <v>3.644441546217577</v>
      </c>
      <c r="I214" s="35">
        <v>3.8478382534488582</v>
      </c>
      <c r="J214" s="35">
        <v>4.5653414187228076</v>
      </c>
      <c r="K214" s="35">
        <v>2.3465061225112813</v>
      </c>
      <c r="L214" s="35">
        <v>2.5226444109771351</v>
      </c>
      <c r="M214" s="35">
        <v>3.8370435571230224</v>
      </c>
      <c r="N214" s="35">
        <v>3.6254240453291611</v>
      </c>
      <c r="O214" s="35">
        <v>5.0104777377447336</v>
      </c>
      <c r="P214" s="35">
        <v>2.2387040565828831</v>
      </c>
      <c r="Q214" s="35">
        <v>8.1006406183788684</v>
      </c>
      <c r="R214" s="35">
        <v>5.2754730377190224</v>
      </c>
      <c r="S214" s="35">
        <v>5.7688051391590518</v>
      </c>
      <c r="T214" s="35">
        <v>3.5354440949891575</v>
      </c>
      <c r="U214" s="35">
        <v>7.3199812363297712</v>
      </c>
      <c r="V214" s="35">
        <v>3.4541216356104387</v>
      </c>
      <c r="W214" s="35">
        <v>11.48874435598279</v>
      </c>
    </row>
    <row r="215" spans="2:23" x14ac:dyDescent="0.35">
      <c r="B215" s="24" t="s">
        <v>29</v>
      </c>
      <c r="C215" s="35">
        <v>1.4661222331029913</v>
      </c>
      <c r="D215" s="35">
        <v>10.193698921749153</v>
      </c>
      <c r="E215" s="35">
        <v>0.42640623640462993</v>
      </c>
      <c r="F215" s="35">
        <v>8.4361162396387552</v>
      </c>
      <c r="G215" s="35">
        <v>2.8225559116353409</v>
      </c>
      <c r="H215" s="35">
        <v>3.8950261292262436</v>
      </c>
      <c r="I215" s="35">
        <v>4.1737577350900867</v>
      </c>
      <c r="J215" s="35">
        <v>4.1308003935852451</v>
      </c>
      <c r="K215" s="35">
        <v>2.0901963848477516</v>
      </c>
      <c r="L215" s="35">
        <v>2.1417331674370881</v>
      </c>
      <c r="M215" s="35">
        <v>3.7062583814798806</v>
      </c>
      <c r="N215" s="35">
        <v>3.4883646344882289</v>
      </c>
      <c r="O215" s="35">
        <v>5.3204561533707349</v>
      </c>
      <c r="P215" s="35">
        <v>3.1613636503041174</v>
      </c>
      <c r="Q215" s="35">
        <v>8.7492257454809437</v>
      </c>
      <c r="R215" s="35">
        <v>4.0116303544846597</v>
      </c>
      <c r="S215" s="35">
        <v>5.3712713007617232</v>
      </c>
      <c r="T215" s="35">
        <v>4.2685926309069959</v>
      </c>
      <c r="U215" s="35">
        <v>6.8246646898371468</v>
      </c>
      <c r="V215" s="35">
        <v>3.9359588829561871</v>
      </c>
      <c r="W215" s="35">
        <v>11.385800223212089</v>
      </c>
    </row>
    <row r="216" spans="2:23" x14ac:dyDescent="0.35">
      <c r="B216" s="24" t="s">
        <v>31</v>
      </c>
      <c r="C216" s="35">
        <v>1.6397114452765784</v>
      </c>
      <c r="D216" s="35">
        <v>12.990775134524771</v>
      </c>
      <c r="E216" s="35">
        <v>0.5942383506402219</v>
      </c>
      <c r="F216" s="35">
        <v>7.9544037833488916</v>
      </c>
      <c r="G216" s="35">
        <v>2.7724153843417909</v>
      </c>
      <c r="H216" s="35">
        <v>3.7339970309577262</v>
      </c>
      <c r="I216" s="35">
        <v>3.6649247602435833</v>
      </c>
      <c r="J216" s="35">
        <v>4.3208790298915467</v>
      </c>
      <c r="K216" s="35">
        <v>2.7308326381556642</v>
      </c>
      <c r="L216" s="35">
        <v>2.1959387516904094</v>
      </c>
      <c r="M216" s="35">
        <v>3.7990910648906562</v>
      </c>
      <c r="N216" s="35">
        <v>3.3079190738930011</v>
      </c>
      <c r="O216" s="35">
        <v>5.0692232701121789</v>
      </c>
      <c r="P216" s="35">
        <v>2.4727795626324052</v>
      </c>
      <c r="Q216" s="35">
        <v>7.9450534726369231</v>
      </c>
      <c r="R216" s="35">
        <v>4.5683718693339888</v>
      </c>
      <c r="S216" s="35">
        <v>6.4018844648381314</v>
      </c>
      <c r="T216" s="35">
        <v>4.7642831311293588</v>
      </c>
      <c r="U216" s="35">
        <v>7.3842284464065848</v>
      </c>
      <c r="V216" s="35">
        <v>2.6456925466765062</v>
      </c>
      <c r="W216" s="35">
        <v>9.0433567883790857</v>
      </c>
    </row>
    <row r="217" spans="2:23" x14ac:dyDescent="0.35">
      <c r="B217" s="25" t="s">
        <v>33</v>
      </c>
      <c r="C217" s="35">
        <v>0.73520496548200209</v>
      </c>
      <c r="D217" s="35">
        <v>9.9096788908070046</v>
      </c>
      <c r="E217" s="35">
        <v>0.72836190110870258</v>
      </c>
      <c r="F217" s="35">
        <v>8.9103819554603039</v>
      </c>
      <c r="G217" s="35">
        <v>3.4757944687639082</v>
      </c>
      <c r="H217" s="35">
        <v>4.4461262755297444</v>
      </c>
      <c r="I217" s="35">
        <v>4.492728274942948</v>
      </c>
      <c r="J217" s="35">
        <v>4.3240724217397055</v>
      </c>
      <c r="K217" s="35">
        <v>2.1842473502923392</v>
      </c>
      <c r="L217" s="35">
        <v>3.233363468637803</v>
      </c>
      <c r="M217" s="35">
        <v>4.5639988395374154</v>
      </c>
      <c r="N217" s="35">
        <v>3.821552591563588</v>
      </c>
      <c r="O217" s="35">
        <v>4.8138283125693082</v>
      </c>
      <c r="P217" s="35">
        <v>2.0056779618469718</v>
      </c>
      <c r="Q217" s="35">
        <v>8.5877624007939417</v>
      </c>
      <c r="R217" s="35">
        <v>4.7963905507962279</v>
      </c>
      <c r="S217" s="35">
        <v>6.8798677580101701</v>
      </c>
      <c r="T217" s="35">
        <v>3.7878193251062147</v>
      </c>
      <c r="U217" s="35">
        <v>6.6631008678994919</v>
      </c>
      <c r="V217" s="35">
        <v>3.3725302224407812</v>
      </c>
      <c r="W217" s="35">
        <v>8.2675111966714265</v>
      </c>
    </row>
    <row r="218" spans="2:23" x14ac:dyDescent="0.35">
      <c r="B218" s="23" t="s">
        <v>44</v>
      </c>
      <c r="C218" s="22">
        <v>1.4966195026521789</v>
      </c>
      <c r="D218" s="22">
        <v>11.084843570429863</v>
      </c>
      <c r="E218" s="22">
        <v>0.53678045969697996</v>
      </c>
      <c r="F218" s="22">
        <v>8.4072226484127039</v>
      </c>
      <c r="G218" s="22">
        <v>3.0533304527831602</v>
      </c>
      <c r="H218" s="22">
        <v>4.1821008390735201</v>
      </c>
      <c r="I218" s="22">
        <v>4.3049921045858088</v>
      </c>
      <c r="J218" s="22">
        <v>4.6547836443712436</v>
      </c>
      <c r="K218" s="22">
        <v>2.5338076951249335</v>
      </c>
      <c r="L218" s="22">
        <v>2.617065500655599</v>
      </c>
      <c r="M218" s="22">
        <v>4.1368995708812841</v>
      </c>
      <c r="N218" s="22">
        <v>3.7449479118593203</v>
      </c>
      <c r="O218" s="22">
        <v>4.7683062789050057</v>
      </c>
      <c r="P218" s="22">
        <v>2.5585489191501387</v>
      </c>
      <c r="Q218" s="22">
        <v>8.3668715626722854</v>
      </c>
      <c r="R218" s="22">
        <v>4.2706201576936467</v>
      </c>
      <c r="S218" s="22">
        <v>5.3967282969996822</v>
      </c>
      <c r="T218" s="22">
        <v>3.8603164930181704</v>
      </c>
      <c r="U218" s="22">
        <v>7.1332682622818355</v>
      </c>
      <c r="V218" s="22">
        <v>3.2861653555128245</v>
      </c>
      <c r="W218" s="22">
        <v>9.6057807732398075</v>
      </c>
    </row>
    <row r="219" spans="2:23" x14ac:dyDescent="0.35">
      <c r="B219" s="23" t="s">
        <v>45</v>
      </c>
      <c r="C219" s="22">
        <v>0.73520496548200209</v>
      </c>
      <c r="D219" s="22">
        <v>9.5872195708270915</v>
      </c>
      <c r="E219" s="22">
        <v>0.38807234530572998</v>
      </c>
      <c r="F219" s="22">
        <v>6.4006736807248403</v>
      </c>
      <c r="G219" s="22">
        <v>2.7446476253366496</v>
      </c>
      <c r="H219" s="22">
        <v>3.644441546217577</v>
      </c>
      <c r="I219" s="22">
        <v>3.6649247602435833</v>
      </c>
      <c r="J219" s="22">
        <v>4.1308003935852451</v>
      </c>
      <c r="K219" s="22">
        <v>2.0901963848477516</v>
      </c>
      <c r="L219" s="22">
        <v>2.1417331674370881</v>
      </c>
      <c r="M219" s="22">
        <v>3.7062583814798806</v>
      </c>
      <c r="N219" s="22">
        <v>3.3079190738930011</v>
      </c>
      <c r="O219" s="22">
        <v>4.1968595258040633</v>
      </c>
      <c r="P219" s="22">
        <v>2.0056779618469718</v>
      </c>
      <c r="Q219" s="22">
        <v>7.6125079677014194</v>
      </c>
      <c r="R219" s="22">
        <v>3.0722479602193853</v>
      </c>
      <c r="S219" s="22">
        <v>4.0433417083081844</v>
      </c>
      <c r="T219" s="22">
        <v>2.9191597858105394</v>
      </c>
      <c r="U219" s="22">
        <v>6.4347180391790477</v>
      </c>
      <c r="V219" s="22">
        <v>2.5510364321501444</v>
      </c>
      <c r="W219" s="22">
        <v>7.9648241206159458</v>
      </c>
    </row>
    <row r="220" spans="2:23" x14ac:dyDescent="0.35">
      <c r="B220" s="23" t="s">
        <v>46</v>
      </c>
      <c r="C220" s="22">
        <v>1.9857097989758858</v>
      </c>
      <c r="D220" s="22">
        <v>14.17489699398481</v>
      </c>
      <c r="E220" s="22">
        <v>0.72836190110870258</v>
      </c>
      <c r="F220" s="22">
        <v>9.7625964768728721</v>
      </c>
      <c r="G220" s="22">
        <v>3.5686243717772403</v>
      </c>
      <c r="H220" s="22">
        <v>5.1005989427236864</v>
      </c>
      <c r="I220" s="22">
        <v>4.9587753095740617</v>
      </c>
      <c r="J220" s="22">
        <v>5.4689392129388539</v>
      </c>
      <c r="K220" s="22">
        <v>3.2504654399524644</v>
      </c>
      <c r="L220" s="22">
        <v>3.233363468637803</v>
      </c>
      <c r="M220" s="22">
        <v>5.0133057168210975</v>
      </c>
      <c r="N220" s="22">
        <v>4.3015130328405764</v>
      </c>
      <c r="O220" s="22">
        <v>5.3204561533707349</v>
      </c>
      <c r="P220" s="22">
        <v>3.1613636503041174</v>
      </c>
      <c r="Q220" s="22">
        <v>9.6100620289719938</v>
      </c>
      <c r="R220" s="22">
        <v>5.2754730377190224</v>
      </c>
      <c r="S220" s="22">
        <v>6.8798677580101701</v>
      </c>
      <c r="T220" s="22">
        <v>4.7642831311293588</v>
      </c>
      <c r="U220" s="22">
        <v>7.6616103227685626</v>
      </c>
      <c r="V220" s="22">
        <v>3.9359588829561871</v>
      </c>
      <c r="W220" s="22">
        <v>11.48874435598279</v>
      </c>
    </row>
    <row r="221" spans="2:23" x14ac:dyDescent="0.35">
      <c r="B221" s="23" t="s">
        <v>50</v>
      </c>
      <c r="C221" s="22">
        <v>0.34953386820699989</v>
      </c>
      <c r="D221" s="22">
        <v>1.7776607390836552</v>
      </c>
      <c r="E221" s="22">
        <v>0.12749613963139234</v>
      </c>
      <c r="F221" s="22">
        <v>1.0759143830812941</v>
      </c>
      <c r="G221" s="22">
        <v>0.3114696606298461</v>
      </c>
      <c r="H221" s="22">
        <v>0.50400396263186287</v>
      </c>
      <c r="I221" s="22">
        <v>0.43241293139358122</v>
      </c>
      <c r="J221" s="22">
        <v>0.47132637308167868</v>
      </c>
      <c r="K221" s="22">
        <v>0.39184900065844569</v>
      </c>
      <c r="L221" s="22">
        <v>0.42908387387264341</v>
      </c>
      <c r="M221" s="22">
        <v>0.46764102186548717</v>
      </c>
      <c r="N221" s="22">
        <v>0.29941948916437588</v>
      </c>
      <c r="O221" s="22">
        <v>0.41310658146794743</v>
      </c>
      <c r="P221" s="22">
        <v>0.42238640536433292</v>
      </c>
      <c r="Q221" s="22">
        <v>0.62972142161878975</v>
      </c>
      <c r="R221" s="22">
        <v>0.65224510754341913</v>
      </c>
      <c r="S221" s="22">
        <v>0.99042978328664533</v>
      </c>
      <c r="T221" s="22">
        <v>0.58785739217592592</v>
      </c>
      <c r="U221" s="22">
        <v>0.43327615039380118</v>
      </c>
      <c r="V221" s="22">
        <v>0.49649246710906186</v>
      </c>
      <c r="W221" s="22">
        <v>1.4182418458660933</v>
      </c>
    </row>
  </sheetData>
  <conditionalFormatting sqref="T2:U1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8:C10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D10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8:E1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:F10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G10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:H10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0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0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8:L1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8:C11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8:D11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E11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8:F11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G11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8:H11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8:I11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8:J11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8:K118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8:L11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2:C13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D13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:E13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2:F13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G13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2:H13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I13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2:J13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:K13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C15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5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2:E15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2:F15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G15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H15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:I15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2:J15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:K15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7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7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7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:F17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7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6:H17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I17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6:J17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6:K17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:L17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6:M17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6:N17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6:O17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6:P1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6:Q17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:R17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6:S17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6:T17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:U17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6:V17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W17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:X17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:C18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:D18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:E1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:F18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G18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:H18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:I18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6:J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:K18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6:L18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:M18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6:N18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:O18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18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:Q18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6:R18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:S18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6:T18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8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6:V18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6:W18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:X18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0:C20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:D20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:E20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0:F20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G20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:H20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:I20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0:J20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:K20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0:L20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:M20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:N20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:O20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P20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:Q20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:R20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:S20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0:T20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0:U20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0:V20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0:W20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0:C2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0:D2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0:E2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0:F2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G2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:H2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0:I2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0:J2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0:K2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0:L2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:M2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0:N2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0:O2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:P2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0:Q2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0:R2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0:S2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0:T2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0:U2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0:V2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0:W2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18</vt:i4>
      </vt:variant>
    </vt:vector>
  </HeadingPairs>
  <TitlesOfParts>
    <vt:vector size="28" baseType="lpstr">
      <vt:lpstr>score</vt:lpstr>
      <vt:lpstr>KF_32_dur+rat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'KF_32_dur+rat'!AP_2009_32_dur</vt:lpstr>
      <vt:lpstr>'KF_32_dur+rat'!Arnold_Pogossian_2006__live_DVD__32_dur</vt:lpstr>
      <vt:lpstr>'KF_32_dur+rat'!BK_2005_32_dur</vt:lpstr>
      <vt:lpstr>'KF_32_dur+rat'!BK_2005_32_dur_1</vt:lpstr>
      <vt:lpstr>'KF_32_dur+rat'!CK_1987_32_dur</vt:lpstr>
      <vt:lpstr>'KF_32_dur+rat'!CK_1990_32_dur</vt:lpstr>
      <vt:lpstr>'KF_32_dur+rat'!CK_1990_32_dur_1</vt:lpstr>
      <vt:lpstr>'KF_32_dur+rat'!CK_1990_32_dur_2</vt:lpstr>
      <vt:lpstr>'KF_32_dur+rat'!CK_1990_32_dur_3</vt:lpstr>
      <vt:lpstr>'KF_32_dur+rat'!Kammer_Widmann_2017_32_Abschnitte_Dauern</vt:lpstr>
      <vt:lpstr>'KF_32_dur+rat'!KO_1994_32_dur</vt:lpstr>
      <vt:lpstr>'KF_32_dur+rat'!KO_1996_32_dur</vt:lpstr>
      <vt:lpstr>'KF_32_dur+rat'!Melzer_Stark_2017_Wien_modern_32_dur</vt:lpstr>
      <vt:lpstr>'KF_32_dur+rat'!MS_2012_32_dur</vt:lpstr>
      <vt:lpstr>'KF_32_dur+rat'!MS_2013_32_dur_1</vt:lpstr>
      <vt:lpstr>'KF_32_dur+rat'!MS_2019_32_dur</vt:lpstr>
      <vt:lpstr>'KF_32_dur+rat'!PK_2004_32_dur</vt:lpstr>
      <vt:lpstr>'KF_32_dur+rat'!WS_1997_32_dur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2020-12-08T16:23:26Z</dcterms:modified>
</cp:coreProperties>
</file>