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60" windowHeight="9460" tabRatio="868" activeTab="1"/>
  </bookViews>
  <sheets>
    <sheet name="score" sheetId="1" r:id="rId1"/>
    <sheet name="KF_33_dur+rat" sheetId="3" r:id="rId2"/>
    <sheet name="diag dur sec 14" sheetId="10" r:id="rId3"/>
    <sheet name="diag dur sec 8" sheetId="18" r:id="rId4"/>
    <sheet name="perc sec 14" sheetId="12" r:id="rId5"/>
    <sheet name="perc sec 8" sheetId="19" r:id="rId6"/>
    <sheet name="dur rel dev (%) 14" sheetId="14" r:id="rId7"/>
    <sheet name="dur rel dev (%) 8" sheetId="20" r:id="rId8"/>
    <sheet name="perc dev 14" sheetId="15" r:id="rId9"/>
    <sheet name="perc dev 8" sheetId="21" r:id="rId10"/>
  </sheets>
  <definedNames>
    <definedName name="_xlnm._FilterDatabase" localSheetId="0" hidden="1">score!$A$1:$A$18</definedName>
    <definedName name="AP_33_dur" localSheetId="1">'KF_33_dur+rat'!$AH$98:$AH$118</definedName>
    <definedName name="Arnold_Pogossian_2006__live_DVD__33_dur" localSheetId="1">'KF_33_dur+rat'!$AJ$98:$AJ$118</definedName>
    <definedName name="BK_2005_32_dur" localSheetId="1">'KF_33_dur+rat'!$BF$3:$BF$24</definedName>
    <definedName name="BK_33_dur" localSheetId="1">'KF_33_dur+rat'!$AI$98:$AI$118</definedName>
    <definedName name="CK_1990_32_dur" localSheetId="1">'KF_33_dur+rat'!$AA$2:$AA$23</definedName>
    <definedName name="CK_1990_32_dur_2" localSheetId="1">'KF_33_dur+rat'!$AA$51:$AA$72</definedName>
    <definedName name="CK_33_dur" localSheetId="1">'KF_33_dur+rat'!$AC$98:$AC$118</definedName>
    <definedName name="CKUA_33_dur" localSheetId="1">'KF_33_dur+rat'!$AB$98:$AB$118</definedName>
    <definedName name="Kammer_Widmann_2017_33_Abschnitte_Dauern" localSheetId="1">'KF_33_dur+rat'!$AM$98:$AM$118</definedName>
    <definedName name="KO_33_dur" localSheetId="1">'KF_33_dur+rat'!$AE$98:$AE$118</definedName>
    <definedName name="KO_94_33_dur" localSheetId="1">'KF_33_dur+rat'!$AD$98:$AD$118</definedName>
    <definedName name="Melzer_Stark_2017_Wien_modern_33_dur" localSheetId="1">'KF_33_dur+rat'!$AN$98:$AN$118</definedName>
    <definedName name="MS_33_dur" localSheetId="1">'KF_33_dur+rat'!$AK$98:$AK$118</definedName>
    <definedName name="MS13_33_dur" localSheetId="1">'KF_33_dur+rat'!$AL$98:$AL$118</definedName>
    <definedName name="MS19_33_dur" localSheetId="1">'KF_33_dur+rat'!$AO$98:$AO$118</definedName>
    <definedName name="PK_33_dur" localSheetId="1">'KF_33_dur+rat'!$AG$98:$AG$118</definedName>
    <definedName name="WS_33_dur" localSheetId="1">'KF_33_dur+rat'!$AF$98:$AF$118</definedName>
  </definedNames>
  <calcPr calcId="145621"/>
</workbook>
</file>

<file path=xl/calcChain.xml><?xml version="1.0" encoding="utf-8"?>
<calcChain xmlns="http://schemas.openxmlformats.org/spreadsheetml/2006/main">
  <c r="AB21" i="3" l="1"/>
  <c r="T28" i="3"/>
  <c r="AB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C2" i="3"/>
  <c r="AC3" i="3"/>
  <c r="AC4" i="3"/>
  <c r="C3" i="3" s="1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D2" i="3"/>
  <c r="AD51" i="3" s="1"/>
  <c r="AD3" i="3"/>
  <c r="AD52" i="3" s="1"/>
  <c r="AD4" i="3"/>
  <c r="AD5" i="3"/>
  <c r="AD54" i="3" s="1"/>
  <c r="AD6" i="3"/>
  <c r="AD55" i="3" s="1"/>
  <c r="AD7" i="3"/>
  <c r="AD56" i="3" s="1"/>
  <c r="AD8" i="3"/>
  <c r="AD9" i="3"/>
  <c r="AD58" i="3" s="1"/>
  <c r="AD10" i="3"/>
  <c r="AD59" i="3" s="1"/>
  <c r="AD11" i="3"/>
  <c r="AD60" i="3" s="1"/>
  <c r="AD12" i="3"/>
  <c r="AD61" i="3" s="1"/>
  <c r="AD13" i="3"/>
  <c r="AD62" i="3" s="1"/>
  <c r="AD14" i="3"/>
  <c r="AD63" i="3" s="1"/>
  <c r="AD15" i="3"/>
  <c r="AD64" i="3" s="1"/>
  <c r="AD16" i="3"/>
  <c r="AD17" i="3"/>
  <c r="AD66" i="3" s="1"/>
  <c r="AD18" i="3"/>
  <c r="AD67" i="3" s="1"/>
  <c r="AD19" i="3"/>
  <c r="AD68" i="3" s="1"/>
  <c r="AD20" i="3"/>
  <c r="AD69" i="3" s="1"/>
  <c r="AD21" i="3"/>
  <c r="AD70" i="3" s="1"/>
  <c r="AE2" i="3"/>
  <c r="AE51" i="3" s="1"/>
  <c r="AE3" i="3"/>
  <c r="AE52" i="3" s="1"/>
  <c r="AE4" i="3"/>
  <c r="AE5" i="3"/>
  <c r="AE54" i="3" s="1"/>
  <c r="AE6" i="3"/>
  <c r="AE7" i="3"/>
  <c r="AE56" i="3" s="1"/>
  <c r="AE8" i="3"/>
  <c r="AE57" i="3" s="1"/>
  <c r="AE9" i="3"/>
  <c r="AE58" i="3" s="1"/>
  <c r="AE10" i="3"/>
  <c r="AE59" i="3" s="1"/>
  <c r="AE11" i="3"/>
  <c r="AE60" i="3" s="1"/>
  <c r="AE12" i="3"/>
  <c r="AE61" i="3" s="1"/>
  <c r="AE13" i="3"/>
  <c r="AE62" i="3" s="1"/>
  <c r="AE14" i="3"/>
  <c r="AE63" i="3" s="1"/>
  <c r="AE15" i="3"/>
  <c r="AE64" i="3" s="1"/>
  <c r="AE16" i="3"/>
  <c r="AE65" i="3" s="1"/>
  <c r="AE17" i="3"/>
  <c r="AE66" i="3" s="1"/>
  <c r="AE18" i="3"/>
  <c r="AE19" i="3"/>
  <c r="AE68" i="3" s="1"/>
  <c r="AE20" i="3"/>
  <c r="AE21" i="3"/>
  <c r="AE70" i="3" s="1"/>
  <c r="AF2" i="3"/>
  <c r="AF51" i="3" s="1"/>
  <c r="AF3" i="3"/>
  <c r="AF52" i="3" s="1"/>
  <c r="AF4" i="3"/>
  <c r="AF53" i="3" s="1"/>
  <c r="AF5" i="3"/>
  <c r="AF54" i="3" s="1"/>
  <c r="AF6" i="3"/>
  <c r="AF55" i="3" s="1"/>
  <c r="AF7" i="3"/>
  <c r="AF8" i="3"/>
  <c r="AF57" i="3" s="1"/>
  <c r="AF9" i="3"/>
  <c r="AF58" i="3" s="1"/>
  <c r="AF10" i="3"/>
  <c r="AF59" i="3" s="1"/>
  <c r="AF11" i="3"/>
  <c r="AF60" i="3" s="1"/>
  <c r="AF12" i="3"/>
  <c r="AF61" i="3" s="1"/>
  <c r="AF13" i="3"/>
  <c r="AF62" i="3" s="1"/>
  <c r="AF14" i="3"/>
  <c r="AF63" i="3" s="1"/>
  <c r="AF15" i="3"/>
  <c r="AF16" i="3"/>
  <c r="AF65" i="3" s="1"/>
  <c r="AF17" i="3"/>
  <c r="AF66" i="3" s="1"/>
  <c r="AF18" i="3"/>
  <c r="AF67" i="3" s="1"/>
  <c r="AF19" i="3"/>
  <c r="AF68" i="3" s="1"/>
  <c r="AF20" i="3"/>
  <c r="AF69" i="3" s="1"/>
  <c r="AF21" i="3"/>
  <c r="AF70" i="3" s="1"/>
  <c r="AG2" i="3"/>
  <c r="AG51" i="3" s="1"/>
  <c r="AG3" i="3"/>
  <c r="AG4" i="3"/>
  <c r="AG53" i="3" s="1"/>
  <c r="AG5" i="3"/>
  <c r="AG54" i="3" s="1"/>
  <c r="AG6" i="3"/>
  <c r="AG55" i="3" s="1"/>
  <c r="AG7" i="3"/>
  <c r="AG56" i="3" s="1"/>
  <c r="AG8" i="3"/>
  <c r="AG57" i="3" s="1"/>
  <c r="AG9" i="3"/>
  <c r="AG58" i="3" s="1"/>
  <c r="AG10" i="3"/>
  <c r="AG59" i="3" s="1"/>
  <c r="AG11" i="3"/>
  <c r="AG60" i="3" s="1"/>
  <c r="AG12" i="3"/>
  <c r="AG61" i="3" s="1"/>
  <c r="AG13" i="3"/>
  <c r="AG62" i="3" s="1"/>
  <c r="AG14" i="3"/>
  <c r="AG63" i="3" s="1"/>
  <c r="AG15" i="3"/>
  <c r="AG64" i="3" s="1"/>
  <c r="AG16" i="3"/>
  <c r="AG65" i="3" s="1"/>
  <c r="AG17" i="3"/>
  <c r="AG18" i="3"/>
  <c r="AG67" i="3" s="1"/>
  <c r="AG19" i="3"/>
  <c r="AG20" i="3"/>
  <c r="AG69" i="3" s="1"/>
  <c r="AG21" i="3"/>
  <c r="AG70" i="3" s="1"/>
  <c r="AH2" i="3"/>
  <c r="AH51" i="3" s="1"/>
  <c r="AH3" i="3"/>
  <c r="AH52" i="3" s="1"/>
  <c r="AH4" i="3"/>
  <c r="AH53" i="3" s="1"/>
  <c r="AH5" i="3"/>
  <c r="AH54" i="3" s="1"/>
  <c r="AH6" i="3"/>
  <c r="AH55" i="3" s="1"/>
  <c r="AH7" i="3"/>
  <c r="AH56" i="3" s="1"/>
  <c r="AH8" i="3"/>
  <c r="AH57" i="3" s="1"/>
  <c r="AH9" i="3"/>
  <c r="AH58" i="3" s="1"/>
  <c r="AH10" i="3"/>
  <c r="AH59" i="3" s="1"/>
  <c r="AH11" i="3"/>
  <c r="AH60" i="3" s="1"/>
  <c r="AH12" i="3"/>
  <c r="AH61" i="3" s="1"/>
  <c r="AH13" i="3"/>
  <c r="AH62" i="3" s="1"/>
  <c r="AH14" i="3"/>
  <c r="AH63" i="3" s="1"/>
  <c r="AH15" i="3"/>
  <c r="AH16" i="3"/>
  <c r="AH65" i="3" s="1"/>
  <c r="AH17" i="3"/>
  <c r="AH66" i="3" s="1"/>
  <c r="AH18" i="3"/>
  <c r="AH67" i="3" s="1"/>
  <c r="AH19" i="3"/>
  <c r="AH68" i="3" s="1"/>
  <c r="AH20" i="3"/>
  <c r="AH69" i="3" s="1"/>
  <c r="AH21" i="3"/>
  <c r="AH70" i="3" s="1"/>
  <c r="AI2" i="3"/>
  <c r="AI51" i="3" s="1"/>
  <c r="AI3" i="3"/>
  <c r="AI52" i="3" s="1"/>
  <c r="AI4" i="3"/>
  <c r="AI53" i="3" s="1"/>
  <c r="AI5" i="3"/>
  <c r="AI54" i="3" s="1"/>
  <c r="AI6" i="3"/>
  <c r="AI55" i="3" s="1"/>
  <c r="AI7" i="3"/>
  <c r="AI56" i="3" s="1"/>
  <c r="AI8" i="3"/>
  <c r="AI9" i="3"/>
  <c r="AI58" i="3" s="1"/>
  <c r="AI10" i="3"/>
  <c r="AI59" i="3" s="1"/>
  <c r="AI11" i="3"/>
  <c r="AI12" i="3"/>
  <c r="AI61" i="3" s="1"/>
  <c r="AI13" i="3"/>
  <c r="AI62" i="3" s="1"/>
  <c r="AI14" i="3"/>
  <c r="AI63" i="3" s="1"/>
  <c r="AI15" i="3"/>
  <c r="AI64" i="3" s="1"/>
  <c r="AI16" i="3"/>
  <c r="AI17" i="3"/>
  <c r="AI66" i="3" s="1"/>
  <c r="AI18" i="3"/>
  <c r="AI67" i="3" s="1"/>
  <c r="AI19" i="3"/>
  <c r="AI20" i="3"/>
  <c r="AI69" i="3" s="1"/>
  <c r="AI21" i="3"/>
  <c r="AI70" i="3" s="1"/>
  <c r="AJ2" i="3"/>
  <c r="AJ51" i="3" s="1"/>
  <c r="AJ3" i="3"/>
  <c r="AJ52" i="3" s="1"/>
  <c r="AJ4" i="3"/>
  <c r="AJ53" i="3" s="1"/>
  <c r="AJ5" i="3"/>
  <c r="AJ54" i="3" s="1"/>
  <c r="AJ6" i="3"/>
  <c r="AJ55" i="3" s="1"/>
  <c r="AJ7" i="3"/>
  <c r="AJ8" i="3"/>
  <c r="AJ57" i="3" s="1"/>
  <c r="AJ9" i="3"/>
  <c r="AJ58" i="3" s="1"/>
  <c r="AJ10" i="3"/>
  <c r="AJ59" i="3" s="1"/>
  <c r="AJ11" i="3"/>
  <c r="AJ60" i="3" s="1"/>
  <c r="AJ12" i="3"/>
  <c r="AJ61" i="3" s="1"/>
  <c r="AJ13" i="3"/>
  <c r="AJ62" i="3" s="1"/>
  <c r="AJ14" i="3"/>
  <c r="AJ63" i="3" s="1"/>
  <c r="AJ15" i="3"/>
  <c r="AJ64" i="3" s="1"/>
  <c r="AJ16" i="3"/>
  <c r="AJ65" i="3" s="1"/>
  <c r="AJ17" i="3"/>
  <c r="AJ66" i="3" s="1"/>
  <c r="AJ18" i="3"/>
  <c r="AJ67" i="3" s="1"/>
  <c r="AJ19" i="3"/>
  <c r="AJ68" i="3" s="1"/>
  <c r="AJ20" i="3"/>
  <c r="AJ69" i="3" s="1"/>
  <c r="AJ21" i="3"/>
  <c r="AJ70" i="3" s="1"/>
  <c r="AK2" i="3"/>
  <c r="AK51" i="3" s="1"/>
  <c r="AK3" i="3"/>
  <c r="AK52" i="3" s="1"/>
  <c r="AK4" i="3"/>
  <c r="AK53" i="3" s="1"/>
  <c r="AK5" i="3"/>
  <c r="AK54" i="3" s="1"/>
  <c r="AK6" i="3"/>
  <c r="AK55" i="3" s="1"/>
  <c r="AK7" i="3"/>
  <c r="AK56" i="3" s="1"/>
  <c r="AK8" i="3"/>
  <c r="AK57" i="3" s="1"/>
  <c r="AK9" i="3"/>
  <c r="AK58" i="3" s="1"/>
  <c r="AK10" i="3"/>
  <c r="AK59" i="3" s="1"/>
  <c r="AK11" i="3"/>
  <c r="AK12" i="3"/>
  <c r="AK61" i="3" s="1"/>
  <c r="AK13" i="3"/>
  <c r="AK62" i="3" s="1"/>
  <c r="AK14" i="3"/>
  <c r="AK63" i="3" s="1"/>
  <c r="AK15" i="3"/>
  <c r="AK64" i="3" s="1"/>
  <c r="AK16" i="3"/>
  <c r="AK17" i="3"/>
  <c r="AK66" i="3" s="1"/>
  <c r="AK18" i="3"/>
  <c r="AK19" i="3"/>
  <c r="AK20" i="3"/>
  <c r="AK69" i="3" s="1"/>
  <c r="AK21" i="3"/>
  <c r="AK70" i="3" s="1"/>
  <c r="AL2" i="3"/>
  <c r="AL51" i="3" s="1"/>
  <c r="AL3" i="3"/>
  <c r="AL52" i="3" s="1"/>
  <c r="AL4" i="3"/>
  <c r="AL5" i="3"/>
  <c r="AL54" i="3" s="1"/>
  <c r="AL6" i="3"/>
  <c r="AL55" i="3" s="1"/>
  <c r="AL7" i="3"/>
  <c r="AL8" i="3"/>
  <c r="AL57" i="3" s="1"/>
  <c r="AL9" i="3"/>
  <c r="AL58" i="3" s="1"/>
  <c r="AL10" i="3"/>
  <c r="AL59" i="3" s="1"/>
  <c r="AL11" i="3"/>
  <c r="AL60" i="3" s="1"/>
  <c r="AL12" i="3"/>
  <c r="AL61" i="3" s="1"/>
  <c r="AL13" i="3"/>
  <c r="AL62" i="3" s="1"/>
  <c r="AL14" i="3"/>
  <c r="AL63" i="3" s="1"/>
  <c r="AL15" i="3"/>
  <c r="AL64" i="3" s="1"/>
  <c r="AL16" i="3"/>
  <c r="AL65" i="3" s="1"/>
  <c r="AL17" i="3"/>
  <c r="AL66" i="3" s="1"/>
  <c r="AL18" i="3"/>
  <c r="AL67" i="3" s="1"/>
  <c r="AL19" i="3"/>
  <c r="AL68" i="3" s="1"/>
  <c r="AL20" i="3"/>
  <c r="AL21" i="3"/>
  <c r="AL70" i="3" s="1"/>
  <c r="AM2" i="3"/>
  <c r="AM3" i="3"/>
  <c r="AM52" i="3" s="1"/>
  <c r="AM4" i="3"/>
  <c r="AM53" i="3" s="1"/>
  <c r="AM5" i="3"/>
  <c r="AM54" i="3" s="1"/>
  <c r="AM6" i="3"/>
  <c r="AM55" i="3" s="1"/>
  <c r="AM7" i="3"/>
  <c r="AM56" i="3" s="1"/>
  <c r="AM8" i="3"/>
  <c r="AM57" i="3" s="1"/>
  <c r="AM9" i="3"/>
  <c r="AM58" i="3" s="1"/>
  <c r="AM10" i="3"/>
  <c r="AM59" i="3" s="1"/>
  <c r="AM11" i="3"/>
  <c r="AM12" i="3"/>
  <c r="AM61" i="3" s="1"/>
  <c r="AM13" i="3"/>
  <c r="AM62" i="3" s="1"/>
  <c r="AM14" i="3"/>
  <c r="AM63" i="3" s="1"/>
  <c r="AM15" i="3"/>
  <c r="AM64" i="3" s="1"/>
  <c r="AM16" i="3"/>
  <c r="AM65" i="3" s="1"/>
  <c r="AM17" i="3"/>
  <c r="AM66" i="3" s="1"/>
  <c r="AM18" i="3"/>
  <c r="AM67" i="3" s="1"/>
  <c r="AM19" i="3"/>
  <c r="AM20" i="3"/>
  <c r="AM69" i="3" s="1"/>
  <c r="AM21" i="3"/>
  <c r="AM70" i="3" s="1"/>
  <c r="AN2" i="3"/>
  <c r="AN51" i="3" s="1"/>
  <c r="AN3" i="3"/>
  <c r="AN4" i="3"/>
  <c r="AN53" i="3" s="1"/>
  <c r="AN5" i="3"/>
  <c r="AN54" i="3" s="1"/>
  <c r="AN6" i="3"/>
  <c r="AN55" i="3" s="1"/>
  <c r="AN7" i="3"/>
  <c r="AN56" i="3" s="1"/>
  <c r="AN8" i="3"/>
  <c r="AN57" i="3" s="1"/>
  <c r="AN9" i="3"/>
  <c r="AN58" i="3" s="1"/>
  <c r="AN10" i="3"/>
  <c r="AN59" i="3" s="1"/>
  <c r="AN11" i="3"/>
  <c r="AN60" i="3" s="1"/>
  <c r="AN12" i="3"/>
  <c r="AN61" i="3" s="1"/>
  <c r="AN13" i="3"/>
  <c r="AN62" i="3" s="1"/>
  <c r="AN14" i="3"/>
  <c r="AN15" i="3"/>
  <c r="AN64" i="3" s="1"/>
  <c r="AN16" i="3"/>
  <c r="AN65" i="3" s="1"/>
  <c r="AN17" i="3"/>
  <c r="AN66" i="3" s="1"/>
  <c r="AN18" i="3"/>
  <c r="AN67" i="3" s="1"/>
  <c r="AN19" i="3"/>
  <c r="AN68" i="3" s="1"/>
  <c r="AN20" i="3"/>
  <c r="AN69" i="3" s="1"/>
  <c r="AN21" i="3"/>
  <c r="AN70" i="3" s="1"/>
  <c r="AO2" i="3"/>
  <c r="AO3" i="3"/>
  <c r="AO52" i="3" s="1"/>
  <c r="AO4" i="3"/>
  <c r="AO53" i="3" s="1"/>
  <c r="AO5" i="3"/>
  <c r="AO54" i="3" s="1"/>
  <c r="AO6" i="3"/>
  <c r="AO55" i="3" s="1"/>
  <c r="AO7" i="3"/>
  <c r="AO56" i="3" s="1"/>
  <c r="AO8" i="3"/>
  <c r="AO57" i="3" s="1"/>
  <c r="AO9" i="3"/>
  <c r="AO58" i="3" s="1"/>
  <c r="AO10" i="3"/>
  <c r="AO11" i="3"/>
  <c r="AO60" i="3" s="1"/>
  <c r="AO12" i="3"/>
  <c r="AO61" i="3" s="1"/>
  <c r="AO13" i="3"/>
  <c r="AO62" i="3" s="1"/>
  <c r="AO14" i="3"/>
  <c r="AO63" i="3" s="1"/>
  <c r="AO15" i="3"/>
  <c r="AO16" i="3"/>
  <c r="AO65" i="3" s="1"/>
  <c r="AO17" i="3"/>
  <c r="AO66" i="3" s="1"/>
  <c r="AO18" i="3"/>
  <c r="AO19" i="3"/>
  <c r="AO68" i="3" s="1"/>
  <c r="AO20" i="3"/>
  <c r="AO69" i="3" s="1"/>
  <c r="AO21" i="3"/>
  <c r="AO70" i="3" s="1"/>
  <c r="G22" i="1"/>
  <c r="F22" i="1"/>
  <c r="C22" i="1"/>
  <c r="B22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C16" i="1"/>
  <c r="C15" i="1"/>
  <c r="K14" i="1"/>
  <c r="J14" i="1"/>
  <c r="G14" i="1"/>
  <c r="F14" i="1"/>
  <c r="C14" i="1"/>
  <c r="G13" i="1"/>
  <c r="F13" i="1"/>
  <c r="C13" i="1"/>
  <c r="C12" i="1"/>
  <c r="C11" i="1"/>
  <c r="G10" i="1"/>
  <c r="F10" i="1"/>
  <c r="C10" i="1"/>
  <c r="C9" i="1"/>
  <c r="G8" i="1"/>
  <c r="F8" i="1"/>
  <c r="C8" i="1"/>
  <c r="C7" i="1"/>
  <c r="C6" i="1"/>
  <c r="G5" i="1"/>
  <c r="F5" i="1"/>
  <c r="C5" i="1"/>
  <c r="G4" i="1"/>
  <c r="F4" i="1"/>
  <c r="C4" i="1"/>
  <c r="C3" i="1"/>
  <c r="G2" i="1"/>
  <c r="F2" i="1"/>
  <c r="C2" i="1"/>
  <c r="D7" i="3" l="1"/>
  <c r="C32" i="3"/>
  <c r="N9" i="3"/>
  <c r="J9" i="3"/>
  <c r="AB59" i="3"/>
  <c r="AP10" i="3"/>
  <c r="AQ10" i="3"/>
  <c r="AQ59" i="3" s="1"/>
  <c r="AR10" i="3"/>
  <c r="AR59" i="3" s="1"/>
  <c r="AT13" i="3"/>
  <c r="AU13" i="3"/>
  <c r="AU62" i="3" s="1"/>
  <c r="AV13" i="3"/>
  <c r="AV62" i="3" s="1"/>
  <c r="AT5" i="3"/>
  <c r="AU5" i="3"/>
  <c r="AU54" i="3" s="1"/>
  <c r="AV5" i="3"/>
  <c r="AV54" i="3" s="1"/>
  <c r="AB58" i="3"/>
  <c r="AP9" i="3"/>
  <c r="AO82" i="3" s="1"/>
  <c r="AR9" i="3"/>
  <c r="AR58" i="3" s="1"/>
  <c r="AQ9" i="3"/>
  <c r="AQ58" i="3" s="1"/>
  <c r="H9" i="3"/>
  <c r="AC69" i="3"/>
  <c r="AT20" i="3"/>
  <c r="AU20" i="3"/>
  <c r="AU69" i="3" s="1"/>
  <c r="AV20" i="3"/>
  <c r="AV69" i="3" s="1"/>
  <c r="AC61" i="3"/>
  <c r="AT12" i="3"/>
  <c r="AV12" i="3"/>
  <c r="AV61" i="3" s="1"/>
  <c r="AU12" i="3"/>
  <c r="AU61" i="3" s="1"/>
  <c r="AC53" i="3"/>
  <c r="AT4" i="3"/>
  <c r="AU4" i="3"/>
  <c r="AU53" i="3" s="1"/>
  <c r="AV4" i="3"/>
  <c r="AV53" i="3" s="1"/>
  <c r="AB65" i="3"/>
  <c r="AQ16" i="3"/>
  <c r="AQ65" i="3" s="1"/>
  <c r="AP16" i="3"/>
  <c r="AR16" i="3"/>
  <c r="AR65" i="3" s="1"/>
  <c r="AB57" i="3"/>
  <c r="AP8" i="3"/>
  <c r="AQ8" i="3"/>
  <c r="AQ57" i="3" s="1"/>
  <c r="AR8" i="3"/>
  <c r="AR57" i="3" s="1"/>
  <c r="AB51" i="3"/>
  <c r="AR2" i="3"/>
  <c r="AR51" i="3" s="1"/>
  <c r="AP2" i="3"/>
  <c r="AP51" i="3" s="1"/>
  <c r="AQ2" i="3"/>
  <c r="AQ51" i="3" s="1"/>
  <c r="H10" i="3"/>
  <c r="AT21" i="3"/>
  <c r="AU21" i="3"/>
  <c r="AU70" i="3" s="1"/>
  <c r="AV21" i="3"/>
  <c r="AV70" i="3" s="1"/>
  <c r="G7" i="3"/>
  <c r="AC68" i="3"/>
  <c r="AU19" i="3"/>
  <c r="AU68" i="3" s="1"/>
  <c r="AT19" i="3"/>
  <c r="AT68" i="3" s="1"/>
  <c r="AV19" i="3"/>
  <c r="AV68" i="3" s="1"/>
  <c r="AC60" i="3"/>
  <c r="AU11" i="3"/>
  <c r="AU60" i="3" s="1"/>
  <c r="AT11" i="3"/>
  <c r="AT60" i="3" s="1"/>
  <c r="AV11" i="3"/>
  <c r="AV60" i="3" s="1"/>
  <c r="AC52" i="3"/>
  <c r="AU3" i="3"/>
  <c r="AU52" i="3" s="1"/>
  <c r="AT3" i="3"/>
  <c r="AV3" i="3"/>
  <c r="AV52" i="3" s="1"/>
  <c r="AB64" i="3"/>
  <c r="AP15" i="3"/>
  <c r="AR15" i="3"/>
  <c r="AR64" i="3" s="1"/>
  <c r="AQ15" i="3"/>
  <c r="AQ64" i="3" s="1"/>
  <c r="AB56" i="3"/>
  <c r="AP7" i="3"/>
  <c r="AR7" i="3"/>
  <c r="AR56" i="3" s="1"/>
  <c r="AQ7" i="3"/>
  <c r="AQ56" i="3" s="1"/>
  <c r="AB67" i="3"/>
  <c r="AP18" i="3"/>
  <c r="AQ18" i="3"/>
  <c r="AQ67" i="3" s="1"/>
  <c r="AR18" i="3"/>
  <c r="AR67" i="3" s="1"/>
  <c r="AP17" i="3"/>
  <c r="AQ17" i="3"/>
  <c r="AQ66" i="3" s="1"/>
  <c r="AR17" i="3"/>
  <c r="AR66" i="3" s="1"/>
  <c r="F7" i="3"/>
  <c r="AC67" i="3"/>
  <c r="AT18" i="3"/>
  <c r="AV18" i="3"/>
  <c r="AV67" i="3" s="1"/>
  <c r="AU18" i="3"/>
  <c r="AU67" i="3" s="1"/>
  <c r="AC59" i="3"/>
  <c r="AV10" i="3"/>
  <c r="AV59" i="3" s="1"/>
  <c r="AT10" i="3"/>
  <c r="AT59" i="3" s="1"/>
  <c r="AU10" i="3"/>
  <c r="AU59" i="3" s="1"/>
  <c r="AC51" i="3"/>
  <c r="AT2" i="3"/>
  <c r="AV2" i="3"/>
  <c r="AV51" i="3" s="1"/>
  <c r="AU2" i="3"/>
  <c r="AU51" i="3" s="1"/>
  <c r="AB63" i="3"/>
  <c r="AR14" i="3"/>
  <c r="AR63" i="3" s="1"/>
  <c r="AQ14" i="3"/>
  <c r="AQ63" i="3" s="1"/>
  <c r="AP14" i="3"/>
  <c r="AB55" i="3"/>
  <c r="AR6" i="3"/>
  <c r="AR55" i="3" s="1"/>
  <c r="AQ6" i="3"/>
  <c r="AQ55" i="3" s="1"/>
  <c r="AP6" i="3"/>
  <c r="AC63" i="3"/>
  <c r="AT14" i="3"/>
  <c r="AU14" i="3"/>
  <c r="AU63" i="3" s="1"/>
  <c r="AV14" i="3"/>
  <c r="AV63" i="3" s="1"/>
  <c r="AC66" i="3"/>
  <c r="AV17" i="3"/>
  <c r="AV66" i="3" s="1"/>
  <c r="AT17" i="3"/>
  <c r="AU17" i="3"/>
  <c r="AU66" i="3" s="1"/>
  <c r="AC58" i="3"/>
  <c r="AV9" i="3"/>
  <c r="AV58" i="3" s="1"/>
  <c r="AU9" i="3"/>
  <c r="AU58" i="3" s="1"/>
  <c r="AT9" i="3"/>
  <c r="AB70" i="3"/>
  <c r="AQ21" i="3"/>
  <c r="AQ70" i="3" s="1"/>
  <c r="AR21" i="3"/>
  <c r="AR70" i="3" s="1"/>
  <c r="AP21" i="3"/>
  <c r="AI94" i="3" s="1"/>
  <c r="AB62" i="3"/>
  <c r="AQ13" i="3"/>
  <c r="AQ62" i="3" s="1"/>
  <c r="AR13" i="3"/>
  <c r="AR62" i="3" s="1"/>
  <c r="AP13" i="3"/>
  <c r="AB54" i="3"/>
  <c r="AQ5" i="3"/>
  <c r="AQ54" i="3" s="1"/>
  <c r="AR5" i="3"/>
  <c r="AR54" i="3" s="1"/>
  <c r="AP5" i="3"/>
  <c r="AI78" i="3" s="1"/>
  <c r="L9" i="3"/>
  <c r="AC65" i="3"/>
  <c r="AU16" i="3"/>
  <c r="AU65" i="3" s="1"/>
  <c r="AV16" i="3"/>
  <c r="AV65" i="3" s="1"/>
  <c r="AT16" i="3"/>
  <c r="AC57" i="3"/>
  <c r="AU8" i="3"/>
  <c r="AU57" i="3" s="1"/>
  <c r="AV8" i="3"/>
  <c r="AV57" i="3" s="1"/>
  <c r="AT8" i="3"/>
  <c r="AT57" i="3" s="1"/>
  <c r="AB69" i="3"/>
  <c r="AP20" i="3"/>
  <c r="AQ20" i="3"/>
  <c r="AQ69" i="3" s="1"/>
  <c r="AR20" i="3"/>
  <c r="AR69" i="3" s="1"/>
  <c r="AB61" i="3"/>
  <c r="AP12" i="3"/>
  <c r="AQ12" i="3"/>
  <c r="AQ61" i="3" s="1"/>
  <c r="AR12" i="3"/>
  <c r="AR61" i="3" s="1"/>
  <c r="AB53" i="3"/>
  <c r="AP4" i="3"/>
  <c r="AQ4" i="3"/>
  <c r="AQ53" i="3" s="1"/>
  <c r="AR4" i="3"/>
  <c r="AR53" i="3" s="1"/>
  <c r="AC55" i="3"/>
  <c r="AT6" i="3"/>
  <c r="AU6" i="3"/>
  <c r="AU55" i="3" s="1"/>
  <c r="AV6" i="3"/>
  <c r="AV55" i="3" s="1"/>
  <c r="J10" i="3"/>
  <c r="B7" i="3"/>
  <c r="AC64" i="3"/>
  <c r="AT15" i="3"/>
  <c r="AU15" i="3"/>
  <c r="AU64" i="3" s="1"/>
  <c r="AV15" i="3"/>
  <c r="AV64" i="3" s="1"/>
  <c r="AC56" i="3"/>
  <c r="AT7" i="3"/>
  <c r="AU7" i="3"/>
  <c r="AU56" i="3" s="1"/>
  <c r="AV7" i="3"/>
  <c r="AV56" i="3" s="1"/>
  <c r="AB68" i="3"/>
  <c r="AP19" i="3"/>
  <c r="AQ19" i="3"/>
  <c r="AQ68" i="3" s="1"/>
  <c r="AR19" i="3"/>
  <c r="AR68" i="3" s="1"/>
  <c r="AB60" i="3"/>
  <c r="AP11" i="3"/>
  <c r="AQ11" i="3"/>
  <c r="AQ60" i="3" s="1"/>
  <c r="AR11" i="3"/>
  <c r="AR60" i="3" s="1"/>
  <c r="AB52" i="3"/>
  <c r="AP3" i="3"/>
  <c r="AQ3" i="3"/>
  <c r="AQ52" i="3" s="1"/>
  <c r="AR3" i="3"/>
  <c r="AR52" i="3" s="1"/>
  <c r="N7" i="3"/>
  <c r="H7" i="3"/>
  <c r="G8" i="3"/>
  <c r="L10" i="3"/>
  <c r="J7" i="3"/>
  <c r="M3" i="3"/>
  <c r="N5" i="3"/>
  <c r="M12" i="3"/>
  <c r="I3" i="3"/>
  <c r="G3" i="3"/>
  <c r="F6" i="3"/>
  <c r="O3" i="3"/>
  <c r="N10" i="3"/>
  <c r="K3" i="3"/>
  <c r="H5" i="3"/>
  <c r="C5" i="3"/>
  <c r="G5" i="3"/>
  <c r="F2" i="3"/>
  <c r="D10" i="3"/>
  <c r="J11" i="3"/>
  <c r="G4" i="3"/>
  <c r="D9" i="3"/>
  <c r="F10" i="3"/>
  <c r="M7" i="3"/>
  <c r="G12" i="3"/>
  <c r="H6" i="3"/>
  <c r="O12" i="3"/>
  <c r="F9" i="3"/>
  <c r="O7" i="3"/>
  <c r="J5" i="3"/>
  <c r="G10" i="3"/>
  <c r="B10" i="3"/>
  <c r="M11" i="3"/>
  <c r="AM68" i="3"/>
  <c r="L4" i="3"/>
  <c r="AL56" i="3"/>
  <c r="O2" i="3"/>
  <c r="AO51" i="3"/>
  <c r="K10" i="3"/>
  <c r="AK67" i="3"/>
  <c r="E10" i="3"/>
  <c r="AE67" i="3"/>
  <c r="O11" i="3"/>
  <c r="D4" i="3"/>
  <c r="L12" i="3"/>
  <c r="AL69" i="3"/>
  <c r="L3" i="3"/>
  <c r="AL53" i="3"/>
  <c r="N4" i="3"/>
  <c r="B4" i="3"/>
  <c r="O4" i="3"/>
  <c r="M10" i="3"/>
  <c r="K5" i="3"/>
  <c r="H2" i="3"/>
  <c r="F12" i="3"/>
  <c r="E9" i="3"/>
  <c r="C9" i="3"/>
  <c r="AC70" i="3"/>
  <c r="C7" i="3"/>
  <c r="AC62" i="3"/>
  <c r="AC22" i="3"/>
  <c r="AC33" i="3" s="1"/>
  <c r="AC54" i="3"/>
  <c r="B9" i="3"/>
  <c r="AB66" i="3"/>
  <c r="I6" i="3"/>
  <c r="AI60" i="3"/>
  <c r="G11" i="3"/>
  <c r="AG68" i="3"/>
  <c r="G2" i="3"/>
  <c r="AG52" i="3"/>
  <c r="M2" i="3"/>
  <c r="AO59" i="3"/>
  <c r="K8" i="3"/>
  <c r="AK65" i="3"/>
  <c r="I8" i="3"/>
  <c r="AI65" i="3"/>
  <c r="I5" i="3"/>
  <c r="AI57" i="3"/>
  <c r="D3" i="3"/>
  <c r="AD53" i="3"/>
  <c r="L7" i="3"/>
  <c r="C11" i="3"/>
  <c r="O8" i="3"/>
  <c r="AO64" i="3"/>
  <c r="N2" i="3"/>
  <c r="AN52" i="3"/>
  <c r="O5" i="3"/>
  <c r="K9" i="3"/>
  <c r="I10" i="3"/>
  <c r="H3" i="3"/>
  <c r="E11" i="3"/>
  <c r="C10" i="3"/>
  <c r="E4" i="3"/>
  <c r="AE55" i="3"/>
  <c r="H11" i="3"/>
  <c r="F11" i="3"/>
  <c r="D12" i="3"/>
  <c r="C6" i="3"/>
  <c r="E12" i="3"/>
  <c r="AE69" i="3"/>
  <c r="AE22" i="3"/>
  <c r="AE41" i="3" s="1"/>
  <c r="AE53" i="3"/>
  <c r="D8" i="3"/>
  <c r="AD65" i="3"/>
  <c r="D5" i="3"/>
  <c r="AD57" i="3"/>
  <c r="M6" i="3"/>
  <c r="AM60" i="3"/>
  <c r="K11" i="3"/>
  <c r="AK68" i="3"/>
  <c r="I11" i="3"/>
  <c r="AI68" i="3"/>
  <c r="H8" i="3"/>
  <c r="AH64" i="3"/>
  <c r="AF56" i="3"/>
  <c r="AM22" i="3"/>
  <c r="AM71" i="3" s="1"/>
  <c r="AM51" i="3"/>
  <c r="G9" i="3"/>
  <c r="AG66" i="3"/>
  <c r="K6" i="3"/>
  <c r="AK60" i="3"/>
  <c r="J4" i="3"/>
  <c r="AJ56" i="3"/>
  <c r="AF64" i="3"/>
  <c r="O10" i="3"/>
  <c r="AO67" i="3"/>
  <c r="N8" i="3"/>
  <c r="AN63" i="3"/>
  <c r="K2" i="3"/>
  <c r="E2" i="3"/>
  <c r="H12" i="3"/>
  <c r="E3" i="3"/>
  <c r="AH22" i="3"/>
  <c r="AH42" i="3" s="1"/>
  <c r="K12" i="3"/>
  <c r="I7" i="3"/>
  <c r="E8" i="3"/>
  <c r="AB22" i="3"/>
  <c r="B2" i="3"/>
  <c r="K4" i="3"/>
  <c r="M9" i="3"/>
  <c r="B8" i="3"/>
  <c r="N12" i="3"/>
  <c r="N3" i="3"/>
  <c r="M5" i="3"/>
  <c r="B5" i="3"/>
  <c r="M8" i="3"/>
  <c r="M4" i="3"/>
  <c r="L11" i="3"/>
  <c r="L6" i="3"/>
  <c r="L2" i="3"/>
  <c r="D11" i="3"/>
  <c r="D6" i="3"/>
  <c r="D2" i="3"/>
  <c r="B12" i="3"/>
  <c r="B3" i="3"/>
  <c r="K7" i="3"/>
  <c r="I12" i="3"/>
  <c r="I4" i="3"/>
  <c r="AD22" i="3"/>
  <c r="AD34" i="3" s="1"/>
  <c r="B11" i="3"/>
  <c r="B6" i="3"/>
  <c r="J8" i="3"/>
  <c r="F8" i="3"/>
  <c r="J12" i="3"/>
  <c r="J6" i="3"/>
  <c r="J3" i="3"/>
  <c r="O9" i="3"/>
  <c r="AO22" i="3"/>
  <c r="L8" i="3"/>
  <c r="L5" i="3"/>
  <c r="F5" i="3"/>
  <c r="E7" i="3"/>
  <c r="I9" i="3"/>
  <c r="G6" i="3"/>
  <c r="AG22" i="3"/>
  <c r="E5" i="3"/>
  <c r="F3" i="3"/>
  <c r="O6" i="3"/>
  <c r="AK22" i="3"/>
  <c r="AK40" i="3" s="1"/>
  <c r="N11" i="3"/>
  <c r="N6" i="3"/>
  <c r="AN22" i="3"/>
  <c r="AN33" i="3" s="1"/>
  <c r="AI22" i="3"/>
  <c r="I2" i="3"/>
  <c r="H4" i="3"/>
  <c r="F4" i="3"/>
  <c r="C8" i="3"/>
  <c r="AL22" i="3"/>
  <c r="AL71" i="3" s="1"/>
  <c r="AJ22" i="3"/>
  <c r="AJ29" i="3" s="1"/>
  <c r="J2" i="3"/>
  <c r="C12" i="3"/>
  <c r="AF22" i="3"/>
  <c r="AF71" i="3" s="1"/>
  <c r="C2" i="3"/>
  <c r="E6" i="3"/>
  <c r="C4" i="3"/>
  <c r="AW11" i="3" l="1"/>
  <c r="AW60" i="3" s="1"/>
  <c r="Y3" i="3"/>
  <c r="Y32" i="3" s="1"/>
  <c r="R12" i="3"/>
  <c r="R41" i="3" s="1"/>
  <c r="P12" i="3"/>
  <c r="P41" i="3" s="1"/>
  <c r="Q12" i="3"/>
  <c r="Q41" i="3" s="1"/>
  <c r="J33" i="3"/>
  <c r="C35" i="3"/>
  <c r="W6" i="3"/>
  <c r="I49" i="3" s="1"/>
  <c r="X6" i="3"/>
  <c r="X35" i="3" s="1"/>
  <c r="Y6" i="3"/>
  <c r="Y35" i="3" s="1"/>
  <c r="H35" i="3"/>
  <c r="H36" i="3"/>
  <c r="P6" i="3"/>
  <c r="P35" i="3" s="1"/>
  <c r="Q6" i="3"/>
  <c r="Q35" i="3" s="1"/>
  <c r="R6" i="3"/>
  <c r="R35" i="3" s="1"/>
  <c r="P5" i="3"/>
  <c r="P34" i="3" s="1"/>
  <c r="Q5" i="3"/>
  <c r="Q34" i="3" s="1"/>
  <c r="R5" i="3"/>
  <c r="R34" i="3" s="1"/>
  <c r="D34" i="3"/>
  <c r="I35" i="3"/>
  <c r="G41" i="3"/>
  <c r="W3" i="3"/>
  <c r="I46" i="3" s="1"/>
  <c r="Y2" i="3"/>
  <c r="Y31" i="3" s="1"/>
  <c r="X2" i="3"/>
  <c r="X31" i="3" s="1"/>
  <c r="W2" i="3"/>
  <c r="H45" i="3" s="1"/>
  <c r="R2" i="3"/>
  <c r="R31" i="3" s="1"/>
  <c r="Q2" i="3"/>
  <c r="Q31" i="3" s="1"/>
  <c r="P2" i="3"/>
  <c r="C59" i="3" s="1"/>
  <c r="H32" i="3"/>
  <c r="F31" i="3"/>
  <c r="G32" i="3"/>
  <c r="L38" i="3"/>
  <c r="D41" i="3"/>
  <c r="L36" i="3"/>
  <c r="N33" i="3"/>
  <c r="M40" i="3"/>
  <c r="I32" i="3"/>
  <c r="Y12" i="3"/>
  <c r="Y41" i="3" s="1"/>
  <c r="W12" i="3"/>
  <c r="Z12" i="3" s="1"/>
  <c r="Z41" i="3" s="1"/>
  <c r="X12" i="3"/>
  <c r="X41" i="3" s="1"/>
  <c r="K35" i="3"/>
  <c r="F40" i="3"/>
  <c r="K38" i="3"/>
  <c r="E38" i="3"/>
  <c r="B39" i="3"/>
  <c r="P10" i="3"/>
  <c r="P39" i="3" s="1"/>
  <c r="Q10" i="3"/>
  <c r="Q39" i="3" s="1"/>
  <c r="R10" i="3"/>
  <c r="R39" i="3" s="1"/>
  <c r="M36" i="3"/>
  <c r="C34" i="3"/>
  <c r="Y5" i="3"/>
  <c r="Y34" i="3" s="1"/>
  <c r="W5" i="3"/>
  <c r="M48" i="3" s="1"/>
  <c r="X5" i="3"/>
  <c r="X34" i="3" s="1"/>
  <c r="M41" i="3"/>
  <c r="G36" i="3"/>
  <c r="E31" i="3"/>
  <c r="C40" i="3"/>
  <c r="X11" i="3"/>
  <c r="X40" i="3" s="1"/>
  <c r="Y11" i="3"/>
  <c r="Y40" i="3" s="1"/>
  <c r="W11" i="3"/>
  <c r="M54" i="3" s="1"/>
  <c r="B33" i="3"/>
  <c r="R4" i="3"/>
  <c r="R33" i="3" s="1"/>
  <c r="Q4" i="3"/>
  <c r="Q33" i="3" s="1"/>
  <c r="P4" i="3"/>
  <c r="P33" i="3" s="1"/>
  <c r="K31" i="3"/>
  <c r="H37" i="3"/>
  <c r="I39" i="3"/>
  <c r="K37" i="3"/>
  <c r="C38" i="3"/>
  <c r="W9" i="3"/>
  <c r="M52" i="3" s="1"/>
  <c r="X9" i="3"/>
  <c r="X38" i="3" s="1"/>
  <c r="Y9" i="3"/>
  <c r="Y38" i="3" s="1"/>
  <c r="E39" i="3"/>
  <c r="G34" i="3"/>
  <c r="N36" i="3"/>
  <c r="Q11" i="3"/>
  <c r="Q40" i="3" s="1"/>
  <c r="P11" i="3"/>
  <c r="P40" i="3" s="1"/>
  <c r="R11" i="3"/>
  <c r="R40" i="3" s="1"/>
  <c r="N37" i="3"/>
  <c r="I40" i="3"/>
  <c r="D37" i="3"/>
  <c r="H40" i="3"/>
  <c r="O34" i="3"/>
  <c r="D32" i="3"/>
  <c r="M31" i="3"/>
  <c r="B38" i="3"/>
  <c r="P9" i="3"/>
  <c r="P38" i="3" s="1"/>
  <c r="Q9" i="3"/>
  <c r="Q38" i="3" s="1"/>
  <c r="R9" i="3"/>
  <c r="R38" i="3" s="1"/>
  <c r="F41" i="3"/>
  <c r="L32" i="3"/>
  <c r="K39" i="3"/>
  <c r="G39" i="3"/>
  <c r="F39" i="3"/>
  <c r="H34" i="3"/>
  <c r="N34" i="3"/>
  <c r="G38" i="3"/>
  <c r="D38" i="3"/>
  <c r="X3" i="3"/>
  <c r="X32" i="3" s="1"/>
  <c r="O39" i="3"/>
  <c r="O36" i="3"/>
  <c r="J36" i="3"/>
  <c r="F36" i="3"/>
  <c r="H31" i="3"/>
  <c r="J34" i="3"/>
  <c r="M32" i="3"/>
  <c r="Y4" i="3"/>
  <c r="Y33" i="3" s="1"/>
  <c r="W4" i="3"/>
  <c r="F47" i="3" s="1"/>
  <c r="X4" i="3"/>
  <c r="X33" i="3" s="1"/>
  <c r="K40" i="3"/>
  <c r="E33" i="3"/>
  <c r="I34" i="3"/>
  <c r="K34" i="3"/>
  <c r="G33" i="3"/>
  <c r="E32" i="3"/>
  <c r="C39" i="3"/>
  <c r="W10" i="3"/>
  <c r="K53" i="3" s="1"/>
  <c r="X10" i="3"/>
  <c r="X39" i="3" s="1"/>
  <c r="Y10" i="3"/>
  <c r="Y39" i="3" s="1"/>
  <c r="M39" i="3"/>
  <c r="D33" i="3"/>
  <c r="F38" i="3"/>
  <c r="J40" i="3"/>
  <c r="O32" i="3"/>
  <c r="L39" i="3"/>
  <c r="B36" i="3"/>
  <c r="Q7" i="3"/>
  <c r="Q36" i="3" s="1"/>
  <c r="R7" i="3"/>
  <c r="R36" i="3" s="1"/>
  <c r="P7" i="3"/>
  <c r="P36" i="3" s="1"/>
  <c r="H39" i="3"/>
  <c r="J38" i="3"/>
  <c r="D36" i="3"/>
  <c r="K32" i="3"/>
  <c r="R8" i="3"/>
  <c r="R37" i="3" s="1"/>
  <c r="Q8" i="3"/>
  <c r="Q37" i="3" s="1"/>
  <c r="P8" i="3"/>
  <c r="P37" i="3" s="1"/>
  <c r="N31" i="3"/>
  <c r="G31" i="3"/>
  <c r="L41" i="3"/>
  <c r="O31" i="3"/>
  <c r="N39" i="3"/>
  <c r="Y8" i="3"/>
  <c r="Y37" i="3" s="1"/>
  <c r="W8" i="3"/>
  <c r="I51" i="3" s="1"/>
  <c r="X8" i="3"/>
  <c r="X37" i="3" s="1"/>
  <c r="Q3" i="3"/>
  <c r="Q32" i="3" s="1"/>
  <c r="P3" i="3"/>
  <c r="E60" i="3" s="1"/>
  <c r="R3" i="3"/>
  <c r="R32" i="3" s="1"/>
  <c r="H41" i="3"/>
  <c r="M35" i="3"/>
  <c r="E41" i="3"/>
  <c r="E40" i="3"/>
  <c r="O37" i="3"/>
  <c r="I37" i="3"/>
  <c r="G40" i="3"/>
  <c r="C36" i="3"/>
  <c r="X7" i="3"/>
  <c r="X36" i="3" s="1"/>
  <c r="Y7" i="3"/>
  <c r="Y36" i="3" s="1"/>
  <c r="W7" i="3"/>
  <c r="K50" i="3" s="1"/>
  <c r="O33" i="3"/>
  <c r="O40" i="3"/>
  <c r="L33" i="3"/>
  <c r="O41" i="3"/>
  <c r="D39" i="3"/>
  <c r="F35" i="3"/>
  <c r="G37" i="3"/>
  <c r="J39" i="3"/>
  <c r="H38" i="3"/>
  <c r="N38" i="3"/>
  <c r="AW10" i="3"/>
  <c r="AW59" i="3" s="1"/>
  <c r="AW7" i="3"/>
  <c r="AW56" i="3" s="1"/>
  <c r="AT56" i="3"/>
  <c r="AW14" i="3"/>
  <c r="AW63" i="3" s="1"/>
  <c r="AT63" i="3"/>
  <c r="AS8" i="3"/>
  <c r="AS57" i="3" s="1"/>
  <c r="AP57" i="3"/>
  <c r="AS7" i="3"/>
  <c r="AS56" i="3" s="1"/>
  <c r="AP56" i="3"/>
  <c r="AW6" i="3"/>
  <c r="AW55" i="3" s="1"/>
  <c r="AT55" i="3"/>
  <c r="AS12" i="3"/>
  <c r="AS61" i="3" s="1"/>
  <c r="AP61" i="3"/>
  <c r="AS5" i="3"/>
  <c r="AS54" i="3" s="1"/>
  <c r="AP54" i="3"/>
  <c r="AS21" i="3"/>
  <c r="AS70" i="3" s="1"/>
  <c r="AP70" i="3"/>
  <c r="AS6" i="3"/>
  <c r="AS55" i="3" s="1"/>
  <c r="AP55" i="3"/>
  <c r="AS17" i="3"/>
  <c r="AS66" i="3" s="1"/>
  <c r="AP66" i="3"/>
  <c r="AW17" i="3"/>
  <c r="AW66" i="3" s="1"/>
  <c r="AT66" i="3"/>
  <c r="AW19" i="3"/>
  <c r="AW68" i="3" s="1"/>
  <c r="AS16" i="3"/>
  <c r="AS65" i="3" s="1"/>
  <c r="AP65" i="3"/>
  <c r="AW15" i="3"/>
  <c r="AW64" i="3" s="1"/>
  <c r="AT64" i="3"/>
  <c r="AS3" i="3"/>
  <c r="AS52" i="3" s="1"/>
  <c r="AP52" i="3"/>
  <c r="AW2" i="3"/>
  <c r="AW51" i="3" s="1"/>
  <c r="AT51" i="3"/>
  <c r="AW12" i="3"/>
  <c r="AW61" i="3" s="1"/>
  <c r="AT61" i="3"/>
  <c r="AW18" i="3"/>
  <c r="AW67" i="3" s="1"/>
  <c r="AT67" i="3"/>
  <c r="AN80" i="3"/>
  <c r="AS13" i="3"/>
  <c r="AS62" i="3" s="1"/>
  <c r="AP62" i="3"/>
  <c r="AS19" i="3"/>
  <c r="AS68" i="3" s="1"/>
  <c r="AP68" i="3"/>
  <c r="AW13" i="3"/>
  <c r="AW62" i="3" s="1"/>
  <c r="AT62" i="3"/>
  <c r="AW16" i="3"/>
  <c r="AW65" i="3" s="1"/>
  <c r="AT65" i="3"/>
  <c r="AS18" i="3"/>
  <c r="AS67" i="3" s="1"/>
  <c r="AP67" i="3"/>
  <c r="AS15" i="3"/>
  <c r="AS64" i="3" s="1"/>
  <c r="AP64" i="3"/>
  <c r="AS9" i="3"/>
  <c r="AS58" i="3" s="1"/>
  <c r="AP58" i="3"/>
  <c r="AS4" i="3"/>
  <c r="AS53" i="3" s="1"/>
  <c r="AP53" i="3"/>
  <c r="AS20" i="3"/>
  <c r="AS69" i="3" s="1"/>
  <c r="AP69" i="3"/>
  <c r="AW9" i="3"/>
  <c r="AW58" i="3" s="1"/>
  <c r="AT58" i="3"/>
  <c r="AS14" i="3"/>
  <c r="AS63" i="3" s="1"/>
  <c r="AP63" i="3"/>
  <c r="AL81" i="3"/>
  <c r="AO80" i="3"/>
  <c r="AS10" i="3"/>
  <c r="AS59" i="3" s="1"/>
  <c r="AP59" i="3"/>
  <c r="AS11" i="3"/>
  <c r="AS60" i="3" s="1"/>
  <c r="AP60" i="3"/>
  <c r="AW3" i="3"/>
  <c r="AW52" i="3" s="1"/>
  <c r="AT52" i="3"/>
  <c r="AW21" i="3"/>
  <c r="AW70" i="3" s="1"/>
  <c r="AT70" i="3"/>
  <c r="AW4" i="3"/>
  <c r="AW53" i="3" s="1"/>
  <c r="AT53" i="3"/>
  <c r="AW20" i="3"/>
  <c r="AW69" i="3" s="1"/>
  <c r="AT69" i="3"/>
  <c r="AW8" i="3"/>
  <c r="AW57" i="3" s="1"/>
  <c r="AW5" i="3"/>
  <c r="AW54" i="3" s="1"/>
  <c r="AT54" i="3"/>
  <c r="AE47" i="3"/>
  <c r="AE86" i="3"/>
  <c r="AM32" i="3"/>
  <c r="AF89" i="3"/>
  <c r="AE30" i="3"/>
  <c r="AC44" i="3"/>
  <c r="AM39" i="3"/>
  <c r="AH32" i="3"/>
  <c r="AL84" i="3"/>
  <c r="AE38" i="3"/>
  <c r="AB37" i="3"/>
  <c r="AR22" i="3"/>
  <c r="AR71" i="3" s="1"/>
  <c r="AQ22" i="3"/>
  <c r="AQ71" i="3" s="1"/>
  <c r="AP22" i="3"/>
  <c r="AM45" i="3"/>
  <c r="AH46" i="3"/>
  <c r="AB92" i="3"/>
  <c r="AN85" i="3"/>
  <c r="AH45" i="3"/>
  <c r="AB76" i="3"/>
  <c r="AC71" i="3"/>
  <c r="AU22" i="3"/>
  <c r="AU71" i="3" s="1"/>
  <c r="AT22" i="3"/>
  <c r="AV22" i="3"/>
  <c r="AV71" i="3" s="1"/>
  <c r="AB28" i="3"/>
  <c r="AS2" i="3"/>
  <c r="AS51" i="3" s="1"/>
  <c r="AP24" i="3"/>
  <c r="AE23" i="3"/>
  <c r="AM34" i="3"/>
  <c r="AH33" i="3"/>
  <c r="AJ34" i="3"/>
  <c r="AC36" i="3"/>
  <c r="AC80" i="3"/>
  <c r="AD80" i="3"/>
  <c r="AN34" i="3"/>
  <c r="AH80" i="3"/>
  <c r="AN42" i="3"/>
  <c r="AC43" i="3"/>
  <c r="AH31" i="3"/>
  <c r="AC37" i="3"/>
  <c r="AC41" i="3"/>
  <c r="AJ80" i="3"/>
  <c r="AG80" i="3"/>
  <c r="AF80" i="3"/>
  <c r="AC28" i="3"/>
  <c r="AJ42" i="3"/>
  <c r="AC29" i="3"/>
  <c r="AC31" i="3"/>
  <c r="AC40" i="3"/>
  <c r="AH38" i="3"/>
  <c r="AM80" i="3"/>
  <c r="AC35" i="3"/>
  <c r="AC42" i="3"/>
  <c r="AI80" i="3"/>
  <c r="AH29" i="3"/>
  <c r="AE80" i="3"/>
  <c r="AH41" i="3"/>
  <c r="AC46" i="3"/>
  <c r="AE36" i="3"/>
  <c r="AM31" i="3"/>
  <c r="AE43" i="3"/>
  <c r="AM38" i="3"/>
  <c r="AE40" i="3"/>
  <c r="AE42" i="3"/>
  <c r="AL80" i="3"/>
  <c r="AM36" i="3"/>
  <c r="AM47" i="3"/>
  <c r="AE31" i="3"/>
  <c r="AM46" i="3"/>
  <c r="AE46" i="3"/>
  <c r="AE37" i="3"/>
  <c r="AM28" i="3"/>
  <c r="AE32" i="3"/>
  <c r="AM40" i="3"/>
  <c r="AM44" i="3"/>
  <c r="AE33" i="3"/>
  <c r="AM23" i="3"/>
  <c r="AM41" i="3"/>
  <c r="AM42" i="3"/>
  <c r="AM35" i="3"/>
  <c r="AE28" i="3"/>
  <c r="AB80" i="3"/>
  <c r="AE39" i="3"/>
  <c r="AM37" i="3"/>
  <c r="AM30" i="3"/>
  <c r="AM43" i="3"/>
  <c r="AE44" i="3"/>
  <c r="AK80" i="3"/>
  <c r="AE29" i="3"/>
  <c r="AE35" i="3"/>
  <c r="AE45" i="3"/>
  <c r="AM33" i="3"/>
  <c r="AM29" i="3"/>
  <c r="AC47" i="3"/>
  <c r="AO36" i="3"/>
  <c r="AO71" i="3"/>
  <c r="AB38" i="3"/>
  <c r="AL37" i="3"/>
  <c r="AB81" i="3"/>
  <c r="AJ46" i="3"/>
  <c r="AJ71" i="3"/>
  <c r="AC32" i="3"/>
  <c r="AC45" i="3"/>
  <c r="AC34" i="3"/>
  <c r="AN30" i="3"/>
  <c r="AN71" i="3"/>
  <c r="AL92" i="3"/>
  <c r="AC39" i="3"/>
  <c r="AC23" i="3"/>
  <c r="AE34" i="3"/>
  <c r="AE71" i="3"/>
  <c r="AG44" i="3"/>
  <c r="AG71" i="3"/>
  <c r="AD33" i="3"/>
  <c r="AD71" i="3"/>
  <c r="AC38" i="3"/>
  <c r="AG29" i="3"/>
  <c r="AN45" i="3"/>
  <c r="AF81" i="3"/>
  <c r="AH43" i="3"/>
  <c r="AH71" i="3"/>
  <c r="AK39" i="3"/>
  <c r="AK71" i="3"/>
  <c r="AI39" i="3"/>
  <c r="AI71" i="3"/>
  <c r="AC30" i="3"/>
  <c r="AN37" i="3"/>
  <c r="AB46" i="3"/>
  <c r="AB71" i="3"/>
  <c r="F13" i="3"/>
  <c r="F26" i="3" s="1"/>
  <c r="AJ45" i="3"/>
  <c r="AO28" i="3"/>
  <c r="AK29" i="3"/>
  <c r="AH35" i="3"/>
  <c r="AB42" i="3"/>
  <c r="AB45" i="3"/>
  <c r="AB30" i="3"/>
  <c r="AO29" i="3"/>
  <c r="AH37" i="3"/>
  <c r="AB41" i="3"/>
  <c r="AH23" i="3"/>
  <c r="AH34" i="3"/>
  <c r="AN46" i="3"/>
  <c r="AI86" i="3"/>
  <c r="AH30" i="3"/>
  <c r="AH40" i="3"/>
  <c r="AH39" i="3"/>
  <c r="AH28" i="3"/>
  <c r="AK31" i="3"/>
  <c r="AL76" i="3"/>
  <c r="AH36" i="3"/>
  <c r="AJ38" i="3"/>
  <c r="AH47" i="3"/>
  <c r="AH44" i="3"/>
  <c r="AJ90" i="3"/>
  <c r="AE90" i="3"/>
  <c r="AK90" i="3"/>
  <c r="AD90" i="3"/>
  <c r="AB90" i="3"/>
  <c r="AH90" i="3"/>
  <c r="AI90" i="3"/>
  <c r="AL90" i="3"/>
  <c r="AN90" i="3"/>
  <c r="AF90" i="3"/>
  <c r="AC90" i="3"/>
  <c r="AG90" i="3"/>
  <c r="AF35" i="3"/>
  <c r="AF31" i="3"/>
  <c r="AF28" i="3"/>
  <c r="AF29" i="3"/>
  <c r="AF39" i="3"/>
  <c r="AF43" i="3"/>
  <c r="AF45" i="3"/>
  <c r="AF40" i="3"/>
  <c r="AF23" i="3"/>
  <c r="AF37" i="3"/>
  <c r="AF32" i="3"/>
  <c r="AF36" i="3"/>
  <c r="AF47" i="3"/>
  <c r="AF44" i="3"/>
  <c r="AF41" i="3"/>
  <c r="C37" i="3"/>
  <c r="AF83" i="3"/>
  <c r="AN83" i="3"/>
  <c r="AI83" i="3"/>
  <c r="AJ83" i="3"/>
  <c r="AM83" i="3"/>
  <c r="AO83" i="3"/>
  <c r="AG83" i="3"/>
  <c r="AH83" i="3"/>
  <c r="AK83" i="3"/>
  <c r="AL83" i="3"/>
  <c r="AB83" i="3"/>
  <c r="AC83" i="3"/>
  <c r="AD83" i="3"/>
  <c r="AE83" i="3"/>
  <c r="AI43" i="3"/>
  <c r="M13" i="3"/>
  <c r="M20" i="3" s="1"/>
  <c r="M33" i="3"/>
  <c r="AL39" i="3"/>
  <c r="AL28" i="3"/>
  <c r="AL38" i="3"/>
  <c r="AL30" i="3"/>
  <c r="AL46" i="3"/>
  <c r="AL35" i="3"/>
  <c r="AL41" i="3"/>
  <c r="AL23" i="3"/>
  <c r="AL43" i="3"/>
  <c r="AL31" i="3"/>
  <c r="AL47" i="3"/>
  <c r="G13" i="3"/>
  <c r="G35" i="3"/>
  <c r="AO30" i="3"/>
  <c r="AO38" i="3"/>
  <c r="AO37" i="3"/>
  <c r="AO45" i="3"/>
  <c r="AO34" i="3"/>
  <c r="AO33" i="3"/>
  <c r="AO41" i="3"/>
  <c r="AO46" i="3"/>
  <c r="AO47" i="3"/>
  <c r="AO31" i="3"/>
  <c r="AO44" i="3"/>
  <c r="AO39" i="3"/>
  <c r="AO42" i="3"/>
  <c r="AO32" i="3"/>
  <c r="AO23" i="3"/>
  <c r="AD40" i="3"/>
  <c r="AD41" i="3"/>
  <c r="AD35" i="3"/>
  <c r="AD46" i="3"/>
  <c r="AD47" i="3"/>
  <c r="AD42" i="3"/>
  <c r="AD43" i="3"/>
  <c r="AD28" i="3"/>
  <c r="AD30" i="3"/>
  <c r="AD38" i="3"/>
  <c r="AD39" i="3"/>
  <c r="AD31" i="3"/>
  <c r="AD23" i="3"/>
  <c r="B41" i="3"/>
  <c r="AD37" i="3"/>
  <c r="L13" i="3"/>
  <c r="L17" i="3" s="1"/>
  <c r="L31" i="3"/>
  <c r="M34" i="3"/>
  <c r="AB31" i="3"/>
  <c r="AB39" i="3"/>
  <c r="AB35" i="3"/>
  <c r="AB36" i="3"/>
  <c r="AB47" i="3"/>
  <c r="AB40" i="3"/>
  <c r="AB33" i="3"/>
  <c r="AB44" i="3"/>
  <c r="AB32" i="3"/>
  <c r="AB43" i="3"/>
  <c r="AB23" i="3"/>
  <c r="AL36" i="3"/>
  <c r="AF79" i="3"/>
  <c r="AN79" i="3"/>
  <c r="AI79" i="3"/>
  <c r="AD79" i="3"/>
  <c r="AO79" i="3"/>
  <c r="AH79" i="3"/>
  <c r="AL79" i="3"/>
  <c r="AG79" i="3"/>
  <c r="AC79" i="3"/>
  <c r="AJ79" i="3"/>
  <c r="AK79" i="3"/>
  <c r="AB79" i="3"/>
  <c r="I13" i="3"/>
  <c r="I17" i="3" s="1"/>
  <c r="I31" i="3"/>
  <c r="N40" i="3"/>
  <c r="O35" i="3"/>
  <c r="AF34" i="3"/>
  <c r="AO35" i="3"/>
  <c r="AO40" i="3"/>
  <c r="B35" i="3"/>
  <c r="AF77" i="3"/>
  <c r="AI77" i="3"/>
  <c r="AG77" i="3"/>
  <c r="AK77" i="3"/>
  <c r="AH77" i="3"/>
  <c r="AJ77" i="3"/>
  <c r="AL77" i="3"/>
  <c r="AM77" i="3"/>
  <c r="AC77" i="3"/>
  <c r="AO77" i="3"/>
  <c r="AE77" i="3"/>
  <c r="AD77" i="3"/>
  <c r="AB77" i="3"/>
  <c r="AF93" i="3"/>
  <c r="AI93" i="3"/>
  <c r="AG93" i="3"/>
  <c r="AK93" i="3"/>
  <c r="AH93" i="3"/>
  <c r="AO93" i="3"/>
  <c r="AD93" i="3"/>
  <c r="AE93" i="3"/>
  <c r="AC93" i="3"/>
  <c r="AJ93" i="3"/>
  <c r="AB93" i="3"/>
  <c r="AL93" i="3"/>
  <c r="AM93" i="3"/>
  <c r="AD45" i="3"/>
  <c r="M37" i="3"/>
  <c r="AN81" i="3"/>
  <c r="AI81" i="3"/>
  <c r="AE81" i="3"/>
  <c r="AD81" i="3"/>
  <c r="AC81" i="3"/>
  <c r="AG81" i="3"/>
  <c r="AH81" i="3"/>
  <c r="AJ81" i="3"/>
  <c r="AK81" i="3"/>
  <c r="AO81" i="3"/>
  <c r="AM81" i="3"/>
  <c r="AL32" i="3"/>
  <c r="AD36" i="3"/>
  <c r="I36" i="3"/>
  <c r="AK78" i="3"/>
  <c r="AF75" i="3"/>
  <c r="AN75" i="3"/>
  <c r="AI75" i="3"/>
  <c r="AJ75" i="3"/>
  <c r="AM75" i="3"/>
  <c r="AK75" i="3"/>
  <c r="AL75" i="3"/>
  <c r="AD75" i="3"/>
  <c r="AE75" i="3"/>
  <c r="AG75" i="3"/>
  <c r="AH75" i="3"/>
  <c r="AC75" i="3"/>
  <c r="AB75" i="3"/>
  <c r="AO75" i="3"/>
  <c r="AL44" i="3"/>
  <c r="AI28" i="3"/>
  <c r="E36" i="3"/>
  <c r="AO43" i="3"/>
  <c r="O13" i="3"/>
  <c r="O21" i="3" s="1"/>
  <c r="F37" i="3"/>
  <c r="AJ84" i="3"/>
  <c r="AE84" i="3"/>
  <c r="AM84" i="3"/>
  <c r="AH84" i="3"/>
  <c r="AC84" i="3"/>
  <c r="AD84" i="3"/>
  <c r="AI84" i="3"/>
  <c r="AK84" i="3"/>
  <c r="AN84" i="3"/>
  <c r="AO84" i="3"/>
  <c r="AB84" i="3"/>
  <c r="AF84" i="3"/>
  <c r="AG84" i="3"/>
  <c r="D40" i="3"/>
  <c r="L35" i="3"/>
  <c r="AB34" i="3"/>
  <c r="AN77" i="3"/>
  <c r="AM90" i="3"/>
  <c r="AE79" i="3"/>
  <c r="AD44" i="3"/>
  <c r="AM79" i="3"/>
  <c r="E35" i="3"/>
  <c r="AI29" i="3"/>
  <c r="AI33" i="3"/>
  <c r="AI34" i="3"/>
  <c r="AI41" i="3"/>
  <c r="AI37" i="3"/>
  <c r="AI38" i="3"/>
  <c r="AI30" i="3"/>
  <c r="AI46" i="3"/>
  <c r="AI23" i="3"/>
  <c r="AI40" i="3"/>
  <c r="AI44" i="3"/>
  <c r="AI45" i="3"/>
  <c r="AI42" i="3"/>
  <c r="AF30" i="3"/>
  <c r="O38" i="3"/>
  <c r="N32" i="3"/>
  <c r="M38" i="3"/>
  <c r="E37" i="3"/>
  <c r="K41" i="3"/>
  <c r="AJ86" i="3"/>
  <c r="AM86" i="3"/>
  <c r="AF86" i="3"/>
  <c r="AB86" i="3"/>
  <c r="AH86" i="3"/>
  <c r="AN86" i="3"/>
  <c r="AC86" i="3"/>
  <c r="AO86" i="3"/>
  <c r="AD86" i="3"/>
  <c r="AG86" i="3"/>
  <c r="AL86" i="3"/>
  <c r="AK86" i="3"/>
  <c r="AK34" i="3"/>
  <c r="AK42" i="3"/>
  <c r="AK33" i="3"/>
  <c r="AK41" i="3"/>
  <c r="AK30" i="3"/>
  <c r="AK38" i="3"/>
  <c r="AK37" i="3"/>
  <c r="AK45" i="3"/>
  <c r="AK46" i="3"/>
  <c r="AK36" i="3"/>
  <c r="AK43" i="3"/>
  <c r="AK32" i="3"/>
  <c r="AK35" i="3"/>
  <c r="AK28" i="3"/>
  <c r="AK44" i="3"/>
  <c r="AK23" i="3"/>
  <c r="AE94" i="3"/>
  <c r="AJ78" i="3"/>
  <c r="AM78" i="3"/>
  <c r="AF78" i="3"/>
  <c r="AB78" i="3"/>
  <c r="AC78" i="3"/>
  <c r="AD78" i="3"/>
  <c r="AL78" i="3"/>
  <c r="AN78" i="3"/>
  <c r="AO78" i="3"/>
  <c r="AG78" i="3"/>
  <c r="AH78" i="3"/>
  <c r="AJ92" i="3"/>
  <c r="AE92" i="3"/>
  <c r="AM92" i="3"/>
  <c r="AH92" i="3"/>
  <c r="AC92" i="3"/>
  <c r="AG92" i="3"/>
  <c r="AN92" i="3"/>
  <c r="AO92" i="3"/>
  <c r="AF92" i="3"/>
  <c r="AI92" i="3"/>
  <c r="AK92" i="3"/>
  <c r="J31" i="3"/>
  <c r="J13" i="3"/>
  <c r="J17" i="3" s="1"/>
  <c r="AF33" i="3"/>
  <c r="AF42" i="3"/>
  <c r="I33" i="3"/>
  <c r="B34" i="3"/>
  <c r="AO90" i="3"/>
  <c r="AK94" i="3"/>
  <c r="C33" i="3"/>
  <c r="F33" i="3"/>
  <c r="AI36" i="3"/>
  <c r="F32" i="3"/>
  <c r="AE88" i="3"/>
  <c r="AM88" i="3"/>
  <c r="AN88" i="3"/>
  <c r="AC88" i="3"/>
  <c r="AG88" i="3"/>
  <c r="AD88" i="3"/>
  <c r="AF88" i="3"/>
  <c r="AH88" i="3"/>
  <c r="AI88" i="3"/>
  <c r="AB88" i="3"/>
  <c r="AK88" i="3"/>
  <c r="AL88" i="3"/>
  <c r="AO88" i="3"/>
  <c r="AF38" i="3"/>
  <c r="AL34" i="3"/>
  <c r="J32" i="3"/>
  <c r="AJ88" i="3"/>
  <c r="AI31" i="3"/>
  <c r="AJ76" i="3"/>
  <c r="AE76" i="3"/>
  <c r="AM76" i="3"/>
  <c r="AH76" i="3"/>
  <c r="AC76" i="3"/>
  <c r="AF76" i="3"/>
  <c r="AG76" i="3"/>
  <c r="AI76" i="3"/>
  <c r="AK76" i="3"/>
  <c r="AN76" i="3"/>
  <c r="AO76" i="3"/>
  <c r="AD76" i="3"/>
  <c r="AK47" i="3"/>
  <c r="N13" i="3"/>
  <c r="N21" i="3" s="1"/>
  <c r="AI32" i="3"/>
  <c r="AF91" i="3"/>
  <c r="AN91" i="3"/>
  <c r="AI91" i="3"/>
  <c r="AJ91" i="3"/>
  <c r="AM91" i="3"/>
  <c r="AD91" i="3"/>
  <c r="AK91" i="3"/>
  <c r="AC91" i="3"/>
  <c r="AO91" i="3"/>
  <c r="AL91" i="3"/>
  <c r="AE91" i="3"/>
  <c r="AG91" i="3"/>
  <c r="AH91" i="3"/>
  <c r="AB91" i="3"/>
  <c r="AJ31" i="3"/>
  <c r="AJ39" i="3"/>
  <c r="AJ28" i="3"/>
  <c r="AJ35" i="3"/>
  <c r="AJ36" i="3"/>
  <c r="AJ43" i="3"/>
  <c r="AJ44" i="3"/>
  <c r="AJ32" i="3"/>
  <c r="AJ47" i="3"/>
  <c r="AJ33" i="3"/>
  <c r="AJ40" i="3"/>
  <c r="AJ23" i="3"/>
  <c r="AF87" i="3"/>
  <c r="AN87" i="3"/>
  <c r="AI87" i="3"/>
  <c r="AD87" i="3"/>
  <c r="AO87" i="3"/>
  <c r="AH87" i="3"/>
  <c r="AJ87" i="3"/>
  <c r="AK87" i="3"/>
  <c r="AB87" i="3"/>
  <c r="AE87" i="3"/>
  <c r="AG87" i="3"/>
  <c r="AL87" i="3"/>
  <c r="AM87" i="3"/>
  <c r="AC87" i="3"/>
  <c r="K13" i="3"/>
  <c r="K19" i="3" s="1"/>
  <c r="AF46" i="3"/>
  <c r="AG30" i="3"/>
  <c r="AG38" i="3"/>
  <c r="AG37" i="3"/>
  <c r="AG45" i="3"/>
  <c r="AG34" i="3"/>
  <c r="AG33" i="3"/>
  <c r="AG41" i="3"/>
  <c r="AG39" i="3"/>
  <c r="AG31" i="3"/>
  <c r="AG32" i="3"/>
  <c r="AG47" i="3"/>
  <c r="AG42" i="3"/>
  <c r="AG43" i="3"/>
  <c r="AG28" i="3"/>
  <c r="AG40" i="3"/>
  <c r="AG46" i="3"/>
  <c r="AG35" i="3"/>
  <c r="AG23" i="3"/>
  <c r="AI35" i="3"/>
  <c r="AE78" i="3"/>
  <c r="L34" i="3"/>
  <c r="AJ30" i="3"/>
  <c r="J37" i="3"/>
  <c r="D13" i="3"/>
  <c r="D26" i="3" s="1"/>
  <c r="D31" i="3"/>
  <c r="L40" i="3"/>
  <c r="AL40" i="3"/>
  <c r="AN93" i="3"/>
  <c r="AN89" i="3"/>
  <c r="AI89" i="3"/>
  <c r="AL89" i="3"/>
  <c r="AE89" i="3"/>
  <c r="AO89" i="3"/>
  <c r="AG89" i="3"/>
  <c r="AH89" i="3"/>
  <c r="AJ89" i="3"/>
  <c r="AK89" i="3"/>
  <c r="AM89" i="3"/>
  <c r="AD89" i="3"/>
  <c r="AC89" i="3"/>
  <c r="K33" i="3"/>
  <c r="B13" i="3"/>
  <c r="B31" i="3"/>
  <c r="AB89" i="3"/>
  <c r="AL29" i="3"/>
  <c r="AJ82" i="3"/>
  <c r="AE82" i="3"/>
  <c r="AK82" i="3"/>
  <c r="AD82" i="3"/>
  <c r="AB82" i="3"/>
  <c r="AN82" i="3"/>
  <c r="AF82" i="3"/>
  <c r="AG82" i="3"/>
  <c r="AH82" i="3"/>
  <c r="AI82" i="3"/>
  <c r="AL82" i="3"/>
  <c r="AC82" i="3"/>
  <c r="AL33" i="3"/>
  <c r="C41" i="3"/>
  <c r="AJ37" i="3"/>
  <c r="H13" i="3"/>
  <c r="H33" i="3"/>
  <c r="AN35" i="3"/>
  <c r="AN31" i="3"/>
  <c r="AN28" i="3"/>
  <c r="AN32" i="3"/>
  <c r="AN43" i="3"/>
  <c r="AN44" i="3"/>
  <c r="AN40" i="3"/>
  <c r="AN39" i="3"/>
  <c r="AN23" i="3"/>
  <c r="AN47" i="3"/>
  <c r="AN29" i="3"/>
  <c r="AN36" i="3"/>
  <c r="AN41" i="3"/>
  <c r="AD32" i="3"/>
  <c r="AG36" i="3"/>
  <c r="I38" i="3"/>
  <c r="AL42" i="3"/>
  <c r="J35" i="3"/>
  <c r="AJ41" i="3"/>
  <c r="B40" i="3"/>
  <c r="I41" i="3"/>
  <c r="AF85" i="3"/>
  <c r="AI85" i="3"/>
  <c r="AG85" i="3"/>
  <c r="AK85" i="3"/>
  <c r="AL85" i="3"/>
  <c r="AM85" i="3"/>
  <c r="AO85" i="3"/>
  <c r="AD85" i="3"/>
  <c r="AE85" i="3"/>
  <c r="AJ85" i="3"/>
  <c r="AB85" i="3"/>
  <c r="AC85" i="3"/>
  <c r="AH85" i="3"/>
  <c r="AD29" i="3"/>
  <c r="AL45" i="3"/>
  <c r="AM82" i="3"/>
  <c r="N41" i="3"/>
  <c r="B37" i="3"/>
  <c r="AN38" i="3"/>
  <c r="AB29" i="3"/>
  <c r="AD92" i="3"/>
  <c r="AJ94" i="3"/>
  <c r="AM94" i="3"/>
  <c r="AF94" i="3"/>
  <c r="AB94" i="3"/>
  <c r="AC94" i="3"/>
  <c r="AL94" i="3"/>
  <c r="AG94" i="3"/>
  <c r="AD94" i="3"/>
  <c r="AH94" i="3"/>
  <c r="AO94" i="3"/>
  <c r="AN94" i="3"/>
  <c r="N35" i="3"/>
  <c r="E34" i="3"/>
  <c r="L37" i="3"/>
  <c r="AI47" i="3"/>
  <c r="D35" i="3"/>
  <c r="C13" i="3"/>
  <c r="C31" i="3"/>
  <c r="F34" i="3"/>
  <c r="J41" i="3"/>
  <c r="B32" i="3"/>
  <c r="E13" i="3"/>
  <c r="E22" i="3" s="1"/>
  <c r="K36" i="3"/>
  <c r="N63" i="3" l="1"/>
  <c r="K69" i="3"/>
  <c r="G59" i="3"/>
  <c r="E69" i="3"/>
  <c r="O61" i="3"/>
  <c r="G61" i="3"/>
  <c r="C61" i="3"/>
  <c r="O62" i="3"/>
  <c r="H67" i="3"/>
  <c r="L61" i="3"/>
  <c r="N67" i="3"/>
  <c r="E46" i="3"/>
  <c r="M53" i="3"/>
  <c r="F63" i="3"/>
  <c r="F52" i="3"/>
  <c r="M63" i="3"/>
  <c r="I47" i="3"/>
  <c r="J66" i="3"/>
  <c r="H53" i="3"/>
  <c r="C69" i="3"/>
  <c r="H69" i="3"/>
  <c r="S12" i="3"/>
  <c r="S41" i="3" s="1"/>
  <c r="C50" i="3"/>
  <c r="J69" i="3"/>
  <c r="Z7" i="3"/>
  <c r="Z36" i="3" s="1"/>
  <c r="L67" i="3"/>
  <c r="F67" i="3"/>
  <c r="E55" i="3"/>
  <c r="I55" i="3"/>
  <c r="K59" i="3"/>
  <c r="C62" i="3"/>
  <c r="K55" i="3"/>
  <c r="M59" i="3"/>
  <c r="K63" i="3"/>
  <c r="N59" i="3"/>
  <c r="F55" i="3"/>
  <c r="G67" i="3"/>
  <c r="D67" i="3"/>
  <c r="L69" i="3"/>
  <c r="D61" i="3"/>
  <c r="J59" i="3"/>
  <c r="K67" i="3"/>
  <c r="G48" i="3"/>
  <c r="G68" i="3"/>
  <c r="O59" i="3"/>
  <c r="I59" i="3"/>
  <c r="D59" i="3"/>
  <c r="F62" i="3"/>
  <c r="G49" i="3"/>
  <c r="L59" i="3"/>
  <c r="J67" i="3"/>
  <c r="O69" i="3"/>
  <c r="H55" i="3"/>
  <c r="I69" i="3"/>
  <c r="E61" i="3"/>
  <c r="O67" i="3"/>
  <c r="N69" i="3"/>
  <c r="I67" i="3"/>
  <c r="M69" i="3"/>
  <c r="S10" i="3"/>
  <c r="S39" i="3" s="1"/>
  <c r="S2" i="3"/>
  <c r="S31" i="3" s="1"/>
  <c r="B69" i="3"/>
  <c r="E68" i="3"/>
  <c r="E67" i="3"/>
  <c r="G65" i="3"/>
  <c r="K64" i="3"/>
  <c r="M67" i="3"/>
  <c r="K68" i="3"/>
  <c r="H59" i="3"/>
  <c r="F69" i="3"/>
  <c r="D69" i="3"/>
  <c r="C67" i="3"/>
  <c r="Z3" i="3"/>
  <c r="Z32" i="3" s="1"/>
  <c r="J62" i="3"/>
  <c r="H54" i="3"/>
  <c r="N62" i="3"/>
  <c r="L62" i="3"/>
  <c r="D64" i="3"/>
  <c r="K62" i="3"/>
  <c r="H62" i="3"/>
  <c r="C64" i="3"/>
  <c r="G62" i="3"/>
  <c r="I62" i="3"/>
  <c r="M62" i="3"/>
  <c r="S5" i="3"/>
  <c r="S34" i="3" s="1"/>
  <c r="E62" i="3"/>
  <c r="G69" i="3"/>
  <c r="F66" i="3"/>
  <c r="G52" i="3"/>
  <c r="N65" i="3"/>
  <c r="N64" i="3"/>
  <c r="C52" i="3"/>
  <c r="C65" i="3"/>
  <c r="Z9" i="3"/>
  <c r="Z38" i="3" s="1"/>
  <c r="J65" i="3"/>
  <c r="B67" i="3"/>
  <c r="I50" i="3"/>
  <c r="C66" i="3"/>
  <c r="G64" i="3"/>
  <c r="E65" i="3"/>
  <c r="F59" i="3"/>
  <c r="B60" i="3"/>
  <c r="E50" i="3"/>
  <c r="I52" i="3"/>
  <c r="M64" i="3"/>
  <c r="E52" i="3"/>
  <c r="F65" i="3"/>
  <c r="C47" i="3"/>
  <c r="C55" i="3"/>
  <c r="K52" i="3"/>
  <c r="D66" i="3"/>
  <c r="E53" i="3"/>
  <c r="Z10" i="3"/>
  <c r="Z39" i="3" s="1"/>
  <c r="K65" i="3"/>
  <c r="H47" i="3"/>
  <c r="L65" i="3"/>
  <c r="G51" i="3"/>
  <c r="W37" i="3"/>
  <c r="K66" i="3"/>
  <c r="N61" i="3"/>
  <c r="H60" i="3"/>
  <c r="G45" i="3"/>
  <c r="W31" i="3"/>
  <c r="C63" i="3"/>
  <c r="N66" i="3"/>
  <c r="F49" i="3"/>
  <c r="I65" i="3"/>
  <c r="K47" i="3"/>
  <c r="F51" i="3"/>
  <c r="J63" i="3"/>
  <c r="G63" i="3"/>
  <c r="S7" i="3"/>
  <c r="S36" i="3" s="1"/>
  <c r="O60" i="3"/>
  <c r="L68" i="3"/>
  <c r="G66" i="3"/>
  <c r="H48" i="3"/>
  <c r="B66" i="3"/>
  <c r="D65" i="3"/>
  <c r="I64" i="3"/>
  <c r="S11" i="3"/>
  <c r="S40" i="3" s="1"/>
  <c r="F60" i="3"/>
  <c r="E51" i="3"/>
  <c r="G46" i="3"/>
  <c r="B62" i="3"/>
  <c r="H50" i="3"/>
  <c r="C49" i="3"/>
  <c r="P13" i="3"/>
  <c r="P42" i="3" s="1"/>
  <c r="R13" i="3"/>
  <c r="R42" i="3" s="1"/>
  <c r="Q13" i="3"/>
  <c r="Q42" i="3" s="1"/>
  <c r="O68" i="3"/>
  <c r="K61" i="3"/>
  <c r="K60" i="3"/>
  <c r="I53" i="3"/>
  <c r="W39" i="3"/>
  <c r="M46" i="3"/>
  <c r="J60" i="3"/>
  <c r="D60" i="3"/>
  <c r="N60" i="3"/>
  <c r="H51" i="3"/>
  <c r="F46" i="3"/>
  <c r="E45" i="3"/>
  <c r="F68" i="3"/>
  <c r="D63" i="3"/>
  <c r="L64" i="3"/>
  <c r="G60" i="3"/>
  <c r="I63" i="3"/>
  <c r="H64" i="3"/>
  <c r="C23" i="3"/>
  <c r="W13" i="3"/>
  <c r="W42" i="3" s="1"/>
  <c r="X13" i="3"/>
  <c r="X42" i="3" s="1"/>
  <c r="Y13" i="3"/>
  <c r="Y42" i="3" s="1"/>
  <c r="M23" i="3"/>
  <c r="H66" i="3"/>
  <c r="O65" i="3"/>
  <c r="M49" i="3"/>
  <c r="M61" i="3"/>
  <c r="F48" i="3"/>
  <c r="E63" i="3"/>
  <c r="B65" i="3"/>
  <c r="B64" i="3"/>
  <c r="J68" i="3"/>
  <c r="N68" i="3"/>
  <c r="I48" i="3"/>
  <c r="I66" i="3"/>
  <c r="M60" i="3"/>
  <c r="F64" i="3"/>
  <c r="L63" i="3"/>
  <c r="F53" i="3"/>
  <c r="I54" i="3"/>
  <c r="D68" i="3"/>
  <c r="B68" i="3"/>
  <c r="H52" i="3"/>
  <c r="W38" i="3"/>
  <c r="H65" i="3"/>
  <c r="H61" i="3"/>
  <c r="C54" i="3"/>
  <c r="M50" i="3"/>
  <c r="F54" i="3"/>
  <c r="I60" i="3"/>
  <c r="E59" i="3"/>
  <c r="P31" i="3"/>
  <c r="C45" i="3"/>
  <c r="S3" i="3"/>
  <c r="S32" i="3" s="1"/>
  <c r="I68" i="3"/>
  <c r="Z11" i="3"/>
  <c r="Z40" i="3" s="1"/>
  <c r="S6" i="3"/>
  <c r="S35" i="3" s="1"/>
  <c r="H63" i="3"/>
  <c r="E49" i="3"/>
  <c r="W35" i="3"/>
  <c r="L60" i="3"/>
  <c r="O66" i="3"/>
  <c r="Z5" i="3"/>
  <c r="Z34" i="3" s="1"/>
  <c r="G54" i="3"/>
  <c r="E54" i="3"/>
  <c r="Z8" i="3"/>
  <c r="Z37" i="3" s="1"/>
  <c r="S8" i="3"/>
  <c r="S37" i="3" s="1"/>
  <c r="C53" i="3"/>
  <c r="G47" i="3"/>
  <c r="E47" i="3"/>
  <c r="Z4" i="3"/>
  <c r="Z33" i="3" s="1"/>
  <c r="J64" i="3"/>
  <c r="S9" i="3"/>
  <c r="S38" i="3" s="1"/>
  <c r="I45" i="3"/>
  <c r="K51" i="3"/>
  <c r="K45" i="3"/>
  <c r="B61" i="3"/>
  <c r="C68" i="3"/>
  <c r="E66" i="3"/>
  <c r="K49" i="3"/>
  <c r="F45" i="3"/>
  <c r="B59" i="3"/>
  <c r="Z2" i="3"/>
  <c r="Z31" i="3" s="1"/>
  <c r="D62" i="3"/>
  <c r="H49" i="3"/>
  <c r="O63" i="3"/>
  <c r="P32" i="3"/>
  <c r="C60" i="3"/>
  <c r="C51" i="3"/>
  <c r="K54" i="3"/>
  <c r="W40" i="3"/>
  <c r="F61" i="3"/>
  <c r="E48" i="3"/>
  <c r="W34" i="3"/>
  <c r="M68" i="3"/>
  <c r="K46" i="3"/>
  <c r="W32" i="3"/>
  <c r="C46" i="3"/>
  <c r="B63" i="3"/>
  <c r="J61" i="3"/>
  <c r="M51" i="3"/>
  <c r="F50" i="3"/>
  <c r="W36" i="3"/>
  <c r="E64" i="3"/>
  <c r="I61" i="3"/>
  <c r="M66" i="3"/>
  <c r="K48" i="3"/>
  <c r="M47" i="3"/>
  <c r="W33" i="3"/>
  <c r="O64" i="3"/>
  <c r="G53" i="3"/>
  <c r="M45" i="3"/>
  <c r="H68" i="3"/>
  <c r="S4" i="3"/>
  <c r="S33" i="3" s="1"/>
  <c r="G50" i="3"/>
  <c r="C48" i="3"/>
  <c r="M55" i="3"/>
  <c r="W41" i="3"/>
  <c r="L66" i="3"/>
  <c r="H46" i="3"/>
  <c r="G55" i="3"/>
  <c r="Z6" i="3"/>
  <c r="Z35" i="3" s="1"/>
  <c r="M65" i="3"/>
  <c r="AV33" i="3"/>
  <c r="AT33" i="3"/>
  <c r="AU33" i="3"/>
  <c r="AW33" i="3"/>
  <c r="AR37" i="3"/>
  <c r="AS37" i="3"/>
  <c r="AP37" i="3"/>
  <c r="AQ37" i="3"/>
  <c r="AR47" i="3"/>
  <c r="AS47" i="3"/>
  <c r="AP47" i="3"/>
  <c r="AQ47" i="3"/>
  <c r="AV30" i="3"/>
  <c r="AW30" i="3"/>
  <c r="AU30" i="3"/>
  <c r="AT30" i="3"/>
  <c r="AR38" i="3"/>
  <c r="AS38" i="3"/>
  <c r="AQ38" i="3"/>
  <c r="AP38" i="3"/>
  <c r="AW46" i="3"/>
  <c r="AV46" i="3"/>
  <c r="AU46" i="3"/>
  <c r="AT46" i="3"/>
  <c r="AR29" i="3"/>
  <c r="AS29" i="3"/>
  <c r="AP29" i="3"/>
  <c r="AQ29" i="3"/>
  <c r="AR36" i="3"/>
  <c r="AS36" i="3"/>
  <c r="AQ36" i="3"/>
  <c r="AP36" i="3"/>
  <c r="AR41" i="3"/>
  <c r="AS41" i="3"/>
  <c r="AP41" i="3"/>
  <c r="AQ41" i="3"/>
  <c r="AW34" i="3"/>
  <c r="AV34" i="3"/>
  <c r="AU34" i="3"/>
  <c r="AT34" i="3"/>
  <c r="AV40" i="3"/>
  <c r="AW40" i="3"/>
  <c r="AU40" i="3"/>
  <c r="AT40" i="3"/>
  <c r="AV41" i="3"/>
  <c r="AW41" i="3"/>
  <c r="AT41" i="3"/>
  <c r="AU41" i="3"/>
  <c r="AQ28" i="3"/>
  <c r="AP28" i="3"/>
  <c r="AR28" i="3"/>
  <c r="AS28" i="3"/>
  <c r="AR35" i="3"/>
  <c r="AS35" i="3"/>
  <c r="AP35" i="3"/>
  <c r="AQ35" i="3"/>
  <c r="AV38" i="3"/>
  <c r="AW38" i="3"/>
  <c r="AU38" i="3"/>
  <c r="AT38" i="3"/>
  <c r="AV45" i="3"/>
  <c r="AW45" i="3"/>
  <c r="AT45" i="3"/>
  <c r="AU45" i="3"/>
  <c r="AV31" i="3"/>
  <c r="AW31" i="3"/>
  <c r="AU31" i="3"/>
  <c r="AT31" i="3"/>
  <c r="AR43" i="3"/>
  <c r="AS43" i="3"/>
  <c r="AP43" i="3"/>
  <c r="AQ43" i="3"/>
  <c r="AV47" i="3"/>
  <c r="AW47" i="3"/>
  <c r="AT47" i="3"/>
  <c r="AU47" i="3"/>
  <c r="AV36" i="3"/>
  <c r="AW36" i="3"/>
  <c r="AU36" i="3"/>
  <c r="AT36" i="3"/>
  <c r="AR39" i="3"/>
  <c r="AS39" i="3"/>
  <c r="AP39" i="3"/>
  <c r="AQ39" i="3"/>
  <c r="AV39" i="3"/>
  <c r="AW39" i="3"/>
  <c r="AT39" i="3"/>
  <c r="AU39" i="3"/>
  <c r="AR32" i="3"/>
  <c r="AS32" i="3"/>
  <c r="AQ32" i="3"/>
  <c r="AP32" i="3"/>
  <c r="AR31" i="3"/>
  <c r="AS31" i="3"/>
  <c r="AP31" i="3"/>
  <c r="AQ31" i="3"/>
  <c r="AR30" i="3"/>
  <c r="AS30" i="3"/>
  <c r="AP30" i="3"/>
  <c r="AQ30" i="3"/>
  <c r="AV43" i="3"/>
  <c r="AW43" i="3"/>
  <c r="AU43" i="3"/>
  <c r="AT43" i="3"/>
  <c r="AV37" i="3"/>
  <c r="AW37" i="3"/>
  <c r="AU37" i="3"/>
  <c r="AT37" i="3"/>
  <c r="AV32" i="3"/>
  <c r="AW32" i="3"/>
  <c r="AU32" i="3"/>
  <c r="AT32" i="3"/>
  <c r="AV29" i="3"/>
  <c r="AW29" i="3"/>
  <c r="AT29" i="3"/>
  <c r="AU29" i="3"/>
  <c r="AW22" i="3"/>
  <c r="AW71" i="3" s="1"/>
  <c r="AT71" i="3"/>
  <c r="AS22" i="3"/>
  <c r="AS71" i="3" s="1"/>
  <c r="AP71" i="3"/>
  <c r="AV44" i="3"/>
  <c r="AW44" i="3"/>
  <c r="AU44" i="3"/>
  <c r="AT44" i="3"/>
  <c r="AR34" i="3"/>
  <c r="AS34" i="3"/>
  <c r="AQ34" i="3"/>
  <c r="AP34" i="3"/>
  <c r="AR44" i="3"/>
  <c r="AS44" i="3"/>
  <c r="AQ44" i="3"/>
  <c r="AP44" i="3"/>
  <c r="AR45" i="3"/>
  <c r="AS45" i="3"/>
  <c r="AP45" i="3"/>
  <c r="AQ45" i="3"/>
  <c r="AR46" i="3"/>
  <c r="AS46" i="3"/>
  <c r="AQ46" i="3"/>
  <c r="AP46" i="3"/>
  <c r="AV42" i="3"/>
  <c r="AW42" i="3"/>
  <c r="AU42" i="3"/>
  <c r="AT42" i="3"/>
  <c r="AU28" i="3"/>
  <c r="AT28" i="3"/>
  <c r="AV28" i="3"/>
  <c r="AW28" i="3"/>
  <c r="AR42" i="3"/>
  <c r="AS42" i="3"/>
  <c r="AP42" i="3"/>
  <c r="AQ42" i="3"/>
  <c r="AV35" i="3"/>
  <c r="AW35" i="3"/>
  <c r="AT35" i="3"/>
  <c r="AU35" i="3"/>
  <c r="AR33" i="3"/>
  <c r="AS33" i="3"/>
  <c r="AP33" i="3"/>
  <c r="AQ33" i="3"/>
  <c r="AR40" i="3"/>
  <c r="AS40" i="3"/>
  <c r="AQ40" i="3"/>
  <c r="AP40" i="3"/>
  <c r="I24" i="3"/>
  <c r="I22" i="3"/>
  <c r="AF95" i="3"/>
  <c r="F20" i="3"/>
  <c r="AC48" i="3"/>
  <c r="AM48" i="3"/>
  <c r="AE48" i="3"/>
  <c r="AH48" i="3"/>
  <c r="O24" i="3"/>
  <c r="AN95" i="3"/>
  <c r="AJ95" i="3"/>
  <c r="L21" i="3"/>
  <c r="F19" i="3"/>
  <c r="AK95" i="3"/>
  <c r="F22" i="3"/>
  <c r="AG95" i="3"/>
  <c r="AD95" i="3"/>
  <c r="L20" i="3"/>
  <c r="AI95" i="3"/>
  <c r="N27" i="3"/>
  <c r="K22" i="3"/>
  <c r="L23" i="3"/>
  <c r="M24" i="3"/>
  <c r="F23" i="3"/>
  <c r="F42" i="3"/>
  <c r="F17" i="3"/>
  <c r="F18" i="3"/>
  <c r="F21" i="3"/>
  <c r="F27" i="3"/>
  <c r="J27" i="3"/>
  <c r="F24" i="3"/>
  <c r="D21" i="3"/>
  <c r="E20" i="3"/>
  <c r="I27" i="3"/>
  <c r="L26" i="3"/>
  <c r="I19" i="3"/>
  <c r="F25" i="3"/>
  <c r="B24" i="3"/>
  <c r="B42" i="3"/>
  <c r="B19" i="3"/>
  <c r="B25" i="3"/>
  <c r="B22" i="3"/>
  <c r="B23" i="3"/>
  <c r="J21" i="3"/>
  <c r="AN48" i="3"/>
  <c r="AG48" i="3"/>
  <c r="J18" i="3"/>
  <c r="E21" i="3"/>
  <c r="AO95" i="3"/>
  <c r="G24" i="3"/>
  <c r="G42" i="3"/>
  <c r="G25" i="3"/>
  <c r="G22" i="3"/>
  <c r="G18" i="3"/>
  <c r="G23" i="3"/>
  <c r="G19" i="3"/>
  <c r="G27" i="3"/>
  <c r="G17" i="3"/>
  <c r="G20" i="3"/>
  <c r="G26" i="3"/>
  <c r="AL48" i="3"/>
  <c r="M26" i="3"/>
  <c r="M18" i="3"/>
  <c r="M42" i="3"/>
  <c r="M27" i="3"/>
  <c r="M21" i="3"/>
  <c r="M22" i="3"/>
  <c r="M17" i="3"/>
  <c r="M25" i="3"/>
  <c r="E26" i="3"/>
  <c r="E42" i="3"/>
  <c r="E25" i="3"/>
  <c r="E27" i="3"/>
  <c r="E18" i="3"/>
  <c r="E24" i="3"/>
  <c r="E17" i="3"/>
  <c r="E19" i="3"/>
  <c r="C17" i="3"/>
  <c r="K23" i="3"/>
  <c r="K24" i="3"/>
  <c r="K26" i="3"/>
  <c r="K17" i="3"/>
  <c r="K25" i="3"/>
  <c r="K42" i="3"/>
  <c r="K20" i="3"/>
  <c r="K21" i="3"/>
  <c r="K18" i="3"/>
  <c r="G21" i="3"/>
  <c r="M19" i="3"/>
  <c r="AF48" i="3"/>
  <c r="B20" i="3"/>
  <c r="AB48" i="3"/>
  <c r="C22" i="3"/>
  <c r="C42" i="3"/>
  <c r="C24" i="3"/>
  <c r="C18" i="3"/>
  <c r="C21" i="3"/>
  <c r="C26" i="3"/>
  <c r="C20" i="3"/>
  <c r="C25" i="3"/>
  <c r="B26" i="3"/>
  <c r="J23" i="3"/>
  <c r="N20" i="3"/>
  <c r="N42" i="3"/>
  <c r="N19" i="3"/>
  <c r="N22" i="3"/>
  <c r="N24" i="3"/>
  <c r="N23" i="3"/>
  <c r="N17" i="3"/>
  <c r="N25" i="3"/>
  <c r="K27" i="3"/>
  <c r="O18" i="3"/>
  <c r="O42" i="3"/>
  <c r="O19" i="3"/>
  <c r="O26" i="3"/>
  <c r="O25" i="3"/>
  <c r="O23" i="3"/>
  <c r="O20" i="3"/>
  <c r="O27" i="3"/>
  <c r="O17" i="3"/>
  <c r="O22" i="3"/>
  <c r="N26" i="3"/>
  <c r="B27" i="3"/>
  <c r="P14" i="3"/>
  <c r="D18" i="3"/>
  <c r="D27" i="3"/>
  <c r="D22" i="3"/>
  <c r="D19" i="3"/>
  <c r="D24" i="3"/>
  <c r="D42" i="3"/>
  <c r="D25" i="3"/>
  <c r="D20" i="3"/>
  <c r="D23" i="3"/>
  <c r="N18" i="3"/>
  <c r="AQ23" i="3"/>
  <c r="AP23" i="3"/>
  <c r="AM95" i="3"/>
  <c r="AC95" i="3"/>
  <c r="AE95" i="3"/>
  <c r="AH95" i="3"/>
  <c r="AD48" i="3"/>
  <c r="B18" i="3"/>
  <c r="H26" i="3"/>
  <c r="H17" i="3"/>
  <c r="H27" i="3"/>
  <c r="H20" i="3"/>
  <c r="H25" i="3"/>
  <c r="H21" i="3"/>
  <c r="H42" i="3"/>
  <c r="H24" i="3"/>
  <c r="H22" i="3"/>
  <c r="H23" i="3"/>
  <c r="H18" i="3"/>
  <c r="C27" i="3"/>
  <c r="D17" i="3"/>
  <c r="AJ48" i="3"/>
  <c r="AK48" i="3"/>
  <c r="AI48" i="3"/>
  <c r="B21" i="3"/>
  <c r="AB95" i="3"/>
  <c r="J22" i="3"/>
  <c r="J24" i="3"/>
  <c r="J25" i="3"/>
  <c r="J42" i="3"/>
  <c r="J20" i="3"/>
  <c r="J26" i="3"/>
  <c r="J19" i="3"/>
  <c r="H19" i="3"/>
  <c r="B17" i="3"/>
  <c r="C19" i="3"/>
  <c r="E23" i="3"/>
  <c r="I21" i="3"/>
  <c r="I42" i="3"/>
  <c r="I26" i="3"/>
  <c r="I18" i="3"/>
  <c r="I20" i="3"/>
  <c r="I25" i="3"/>
  <c r="I23" i="3"/>
  <c r="L27" i="3"/>
  <c r="L22" i="3"/>
  <c r="L24" i="3"/>
  <c r="L42" i="3"/>
  <c r="L18" i="3"/>
  <c r="L25" i="3"/>
  <c r="L19" i="3"/>
  <c r="AL95" i="3"/>
  <c r="AO48" i="3"/>
  <c r="S13" i="3" l="1"/>
  <c r="S42" i="3" s="1"/>
  <c r="Z13" i="3"/>
  <c r="Z42" i="3" s="1"/>
  <c r="P27" i="3"/>
  <c r="R27" i="3"/>
  <c r="Q27" i="3"/>
  <c r="S27" i="3"/>
  <c r="Z21" i="3"/>
  <c r="W21" i="3"/>
  <c r="P77" i="3" s="1"/>
  <c r="X21" i="3"/>
  <c r="Y21" i="3"/>
  <c r="P25" i="3"/>
  <c r="H95" i="3" s="1"/>
  <c r="Q25" i="3"/>
  <c r="S25" i="3"/>
  <c r="R25" i="3"/>
  <c r="W18" i="3"/>
  <c r="P74" i="3" s="1"/>
  <c r="Y18" i="3"/>
  <c r="Z18" i="3"/>
  <c r="X18" i="3"/>
  <c r="R19" i="3"/>
  <c r="S19" i="3"/>
  <c r="Q19" i="3"/>
  <c r="P19" i="3"/>
  <c r="J89" i="3" s="1"/>
  <c r="W20" i="3"/>
  <c r="I76" i="3" s="1"/>
  <c r="Z20" i="3"/>
  <c r="X20" i="3"/>
  <c r="Y20" i="3"/>
  <c r="P23" i="3"/>
  <c r="O93" i="3" s="1"/>
  <c r="Q23" i="3"/>
  <c r="S23" i="3"/>
  <c r="R23" i="3"/>
  <c r="P21" i="3"/>
  <c r="R21" i="3"/>
  <c r="Q21" i="3"/>
  <c r="S21" i="3"/>
  <c r="Z23" i="3"/>
  <c r="W23" i="3"/>
  <c r="P79" i="3" s="1"/>
  <c r="X23" i="3"/>
  <c r="Y23" i="3"/>
  <c r="Q18" i="3"/>
  <c r="S18" i="3"/>
  <c r="P18" i="3"/>
  <c r="R18" i="3"/>
  <c r="Y17" i="3"/>
  <c r="W17" i="3"/>
  <c r="G73" i="3" s="1"/>
  <c r="Z17" i="3"/>
  <c r="X17" i="3"/>
  <c r="G74" i="3"/>
  <c r="Q24" i="3"/>
  <c r="P24" i="3"/>
  <c r="E94" i="3" s="1"/>
  <c r="S24" i="3"/>
  <c r="R24" i="3"/>
  <c r="Q26" i="3"/>
  <c r="P26" i="3"/>
  <c r="J96" i="3" s="1"/>
  <c r="S26" i="3"/>
  <c r="R26" i="3"/>
  <c r="Q20" i="3"/>
  <c r="R20" i="3"/>
  <c r="S20" i="3"/>
  <c r="P20" i="3"/>
  <c r="H90" i="3" s="1"/>
  <c r="R17" i="3"/>
  <c r="Q17" i="3"/>
  <c r="S17" i="3"/>
  <c r="P17" i="3"/>
  <c r="Z24" i="3"/>
  <c r="Y24" i="3"/>
  <c r="W24" i="3"/>
  <c r="P80" i="3" s="1"/>
  <c r="X24" i="3"/>
  <c r="Z22" i="3"/>
  <c r="Y22" i="3"/>
  <c r="W22" i="3"/>
  <c r="G78" i="3" s="1"/>
  <c r="X22" i="3"/>
  <c r="Z25" i="3"/>
  <c r="W25" i="3"/>
  <c r="P81" i="3" s="1"/>
  <c r="X25" i="3"/>
  <c r="Y25" i="3"/>
  <c r="I79" i="3"/>
  <c r="X19" i="3"/>
  <c r="Y19" i="3"/>
  <c r="Z19" i="3"/>
  <c r="W19" i="3"/>
  <c r="I75" i="3" s="1"/>
  <c r="X27" i="3"/>
  <c r="Y27" i="3"/>
  <c r="W27" i="3"/>
  <c r="P83" i="3" s="1"/>
  <c r="Z27" i="3"/>
  <c r="Y26" i="3"/>
  <c r="Z26" i="3"/>
  <c r="X26" i="3"/>
  <c r="W26" i="3"/>
  <c r="K82" i="3" s="1"/>
  <c r="P22" i="3"/>
  <c r="J92" i="3" s="1"/>
  <c r="Q22" i="3"/>
  <c r="S22" i="3"/>
  <c r="R22" i="3"/>
  <c r="AP48" i="3"/>
  <c r="F28" i="3"/>
  <c r="L28" i="3"/>
  <c r="J28" i="3"/>
  <c r="E28" i="3"/>
  <c r="O28" i="3"/>
  <c r="B28" i="3"/>
  <c r="H28" i="3"/>
  <c r="M28" i="3"/>
  <c r="K28" i="3"/>
  <c r="D28" i="3"/>
  <c r="N28" i="3"/>
  <c r="C28" i="3"/>
  <c r="I28" i="3"/>
  <c r="C91" i="3"/>
  <c r="G28" i="3"/>
  <c r="H76" i="3" l="1"/>
  <c r="K76" i="3"/>
  <c r="G80" i="3"/>
  <c r="G76" i="3"/>
  <c r="E74" i="3"/>
  <c r="M74" i="3"/>
  <c r="F77" i="3"/>
  <c r="I78" i="3"/>
  <c r="K78" i="3"/>
  <c r="K77" i="3"/>
  <c r="F76" i="3"/>
  <c r="I74" i="3"/>
  <c r="M77" i="3"/>
  <c r="H77" i="3"/>
  <c r="C79" i="3"/>
  <c r="M79" i="3"/>
  <c r="I77" i="3"/>
  <c r="C77" i="3"/>
  <c r="C76" i="3"/>
  <c r="M78" i="3"/>
  <c r="E77" i="3"/>
  <c r="G77" i="3"/>
  <c r="C75" i="3"/>
  <c r="E75" i="3"/>
  <c r="C80" i="3"/>
  <c r="I82" i="3"/>
  <c r="M80" i="3"/>
  <c r="G83" i="3"/>
  <c r="C82" i="3"/>
  <c r="E80" i="3"/>
  <c r="H79" i="3"/>
  <c r="M83" i="3"/>
  <c r="H74" i="3"/>
  <c r="G75" i="3"/>
  <c r="H75" i="3"/>
  <c r="M75" i="3"/>
  <c r="F78" i="3"/>
  <c r="K80" i="3"/>
  <c r="F79" i="3"/>
  <c r="E79" i="3"/>
  <c r="G81" i="3"/>
  <c r="F81" i="3"/>
  <c r="F80" i="3"/>
  <c r="P73" i="3"/>
  <c r="I73" i="3"/>
  <c r="P97" i="3"/>
  <c r="U27" i="3"/>
  <c r="U19" i="3"/>
  <c r="P89" i="3"/>
  <c r="I83" i="3"/>
  <c r="C83" i="3"/>
  <c r="F83" i="3"/>
  <c r="U23" i="3"/>
  <c r="P93" i="3"/>
  <c r="E83" i="3"/>
  <c r="H83" i="3"/>
  <c r="K73" i="3"/>
  <c r="C81" i="3"/>
  <c r="C78" i="3"/>
  <c r="K74" i="3"/>
  <c r="M82" i="3"/>
  <c r="P91" i="3"/>
  <c r="U21" i="3"/>
  <c r="C74" i="3"/>
  <c r="I80" i="3"/>
  <c r="I81" i="3"/>
  <c r="U24" i="3"/>
  <c r="P94" i="3"/>
  <c r="P82" i="3"/>
  <c r="F82" i="3"/>
  <c r="M81" i="3"/>
  <c r="K83" i="3"/>
  <c r="E82" i="3"/>
  <c r="P88" i="3"/>
  <c r="U18" i="3"/>
  <c r="H81" i="3"/>
  <c r="K81" i="3"/>
  <c r="E88" i="3"/>
  <c r="G82" i="3"/>
  <c r="P78" i="3"/>
  <c r="E78" i="3"/>
  <c r="F74" i="3"/>
  <c r="H82" i="3"/>
  <c r="C73" i="3"/>
  <c r="G79" i="3"/>
  <c r="P96" i="3"/>
  <c r="U26" i="3"/>
  <c r="F73" i="3"/>
  <c r="U17" i="3"/>
  <c r="P87" i="3"/>
  <c r="U22" i="3"/>
  <c r="P92" i="3"/>
  <c r="M73" i="3"/>
  <c r="P90" i="3"/>
  <c r="U20" i="3"/>
  <c r="B97" i="3"/>
  <c r="K87" i="3"/>
  <c r="P75" i="3"/>
  <c r="K75" i="3"/>
  <c r="E73" i="3"/>
  <c r="F75" i="3"/>
  <c r="H78" i="3"/>
  <c r="H80" i="3"/>
  <c r="K79" i="3"/>
  <c r="E76" i="3"/>
  <c r="P76" i="3"/>
  <c r="M76" i="3"/>
  <c r="E81" i="3"/>
  <c r="H73" i="3"/>
  <c r="U25" i="3"/>
  <c r="P95" i="3"/>
  <c r="O89" i="3"/>
  <c r="M92" i="3"/>
  <c r="K94" i="3"/>
  <c r="O95" i="3"/>
  <c r="J95" i="3"/>
  <c r="G91" i="3"/>
  <c r="G95" i="3"/>
  <c r="H92" i="3"/>
  <c r="N87" i="3"/>
  <c r="B92" i="3"/>
  <c r="L94" i="3"/>
  <c r="N94" i="3"/>
  <c r="D95" i="3"/>
  <c r="D97" i="3"/>
  <c r="K97" i="3"/>
  <c r="E89" i="3"/>
  <c r="M97" i="3"/>
  <c r="M89" i="3"/>
  <c r="C94" i="3"/>
  <c r="L89" i="3"/>
  <c r="G94" i="3"/>
  <c r="O96" i="3"/>
  <c r="B89" i="3"/>
  <c r="C95" i="3"/>
  <c r="M96" i="3"/>
  <c r="G97" i="3"/>
  <c r="N96" i="3"/>
  <c r="D94" i="3"/>
  <c r="J94" i="3"/>
  <c r="E91" i="3"/>
  <c r="D88" i="3"/>
  <c r="D89" i="3"/>
  <c r="D87" i="3"/>
  <c r="H94" i="3"/>
  <c r="E96" i="3"/>
  <c r="D90" i="3"/>
  <c r="M91" i="3"/>
  <c r="L97" i="3"/>
  <c r="C97" i="3"/>
  <c r="G96" i="3"/>
  <c r="E97" i="3"/>
  <c r="N90" i="3"/>
  <c r="K90" i="3"/>
  <c r="I91" i="3"/>
  <c r="H96" i="3"/>
  <c r="O97" i="3"/>
  <c r="H88" i="3"/>
  <c r="K93" i="3"/>
  <c r="K92" i="3"/>
  <c r="I92" i="3"/>
  <c r="E92" i="3"/>
  <c r="F92" i="3"/>
  <c r="I88" i="3"/>
  <c r="K91" i="3"/>
  <c r="K95" i="3"/>
  <c r="I96" i="3"/>
  <c r="M88" i="3"/>
  <c r="J88" i="3"/>
  <c r="L88" i="3"/>
  <c r="E95" i="3"/>
  <c r="D92" i="3"/>
  <c r="F89" i="3"/>
  <c r="I89" i="3"/>
  <c r="K89" i="3"/>
  <c r="C90" i="3"/>
  <c r="J91" i="3"/>
  <c r="G93" i="3"/>
  <c r="B94" i="3"/>
  <c r="N89" i="3"/>
  <c r="H93" i="3"/>
  <c r="L92" i="3"/>
  <c r="N92" i="3"/>
  <c r="P28" i="3"/>
  <c r="I87" i="3"/>
  <c r="L87" i="3"/>
  <c r="F87" i="3"/>
  <c r="J87" i="3"/>
  <c r="M95" i="3"/>
  <c r="E93" i="3"/>
  <c r="D91" i="3"/>
  <c r="N91" i="3"/>
  <c r="L91" i="3"/>
  <c r="O91" i="3"/>
  <c r="F91" i="3"/>
  <c r="O87" i="3"/>
  <c r="G87" i="3"/>
  <c r="J97" i="3"/>
  <c r="N97" i="3"/>
  <c r="I97" i="3"/>
  <c r="F97" i="3"/>
  <c r="G90" i="3"/>
  <c r="B90" i="3"/>
  <c r="D93" i="3"/>
  <c r="B91" i="3"/>
  <c r="B88" i="3"/>
  <c r="G92" i="3"/>
  <c r="H89" i="3"/>
  <c r="G88" i="3"/>
  <c r="N95" i="3"/>
  <c r="M87" i="3"/>
  <c r="B87" i="3"/>
  <c r="O94" i="3"/>
  <c r="I94" i="3"/>
  <c r="M94" i="3"/>
  <c r="F94" i="3"/>
  <c r="E87" i="3"/>
  <c r="N88" i="3"/>
  <c r="I93" i="3"/>
  <c r="F96" i="3"/>
  <c r="L96" i="3"/>
  <c r="D96" i="3"/>
  <c r="L95" i="3"/>
  <c r="O92" i="3"/>
  <c r="B93" i="3"/>
  <c r="M90" i="3"/>
  <c r="F90" i="3"/>
  <c r="E90" i="3"/>
  <c r="L90" i="3"/>
  <c r="K88" i="3"/>
  <c r="N93" i="3"/>
  <c r="C96" i="3"/>
  <c r="C89" i="3"/>
  <c r="O90" i="3"/>
  <c r="B95" i="3"/>
  <c r="C92" i="3"/>
  <c r="H87" i="3"/>
  <c r="G89" i="3"/>
  <c r="F88" i="3"/>
  <c r="L93" i="3"/>
  <c r="C93" i="3"/>
  <c r="F93" i="3"/>
  <c r="M93" i="3"/>
  <c r="F95" i="3"/>
  <c r="O88" i="3"/>
  <c r="C88" i="3"/>
  <c r="C87" i="3"/>
  <c r="B96" i="3"/>
  <c r="I95" i="3"/>
  <c r="H91" i="3"/>
  <c r="K96" i="3"/>
  <c r="J90" i="3"/>
  <c r="H97" i="3"/>
  <c r="J93" i="3"/>
  <c r="I90" i="3"/>
</calcChain>
</file>

<file path=xl/connections.xml><?xml version="1.0" encoding="utf-8"?>
<connections xmlns="http://schemas.openxmlformats.org/spreadsheetml/2006/main">
  <connection id="1" name="AP_33_dur" type="6" refreshedVersion="6" background="1" saveData="1">
    <textPr codePage="850" sourceFile="D:\Dropbox (PETAL)\Team-Ordner „PETAL“\Audio\Kurtag_Kafka-Fragmente\_tempo mapping\33_Zu spät\_data_KF33\AP_33_dur.txt" decimal="," thousands=".">
      <textFields count="2">
        <textField type="text"/>
        <textField type="skip"/>
      </textFields>
    </textPr>
  </connection>
  <connection id="2" name="Arnold+Pogossian_2006 [live DVD]_33_dur" type="6" refreshedVersion="4" background="1" saveData="1">
    <textPr codePage="850" sourceFile="C:\Users\p3039\Dropbox (PETAL)\Team-Ordner „PETAL“\Audio\Kurtag_Kafka-Fragmente\_tempo mapping\33_Zu spät\_data_KF33\Arnold+Pogossian_2006 [live DVD]_33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33_dur" type="6" refreshedVersion="6" background="1" saveData="1">
    <textPr codePage="850" sourceFile="D:\Dropbox (PETAL)\Team-Ordner „PETAL“\Audio\Kurtag_Kafka-Fragmente\_tempo mapping\33_Zu spät\_data_KF33\BK_33_dur.txt" decimal="," thousands=".">
      <textFields count="2">
        <textField type="text"/>
        <textField type="skip"/>
      </textFields>
    </textPr>
  </connection>
  <connection id="5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6" name="CK_1990_32_dur21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name="CK_33_dur" type="6" refreshedVersion="6" background="1" saveData="1">
    <textPr codePage="850" sourceFile="D:\Dropbox (PETAL)\Team-Ordner „PETAL“\Audio\Kurtag_Kafka-Fragmente\_tempo mapping\33_Zu spät\_data_KF33\CK_33_dur.txt" decimal="," thousands=".">
      <textFields count="2">
        <textField type="text"/>
        <textField type="skip"/>
      </textFields>
    </textPr>
  </connection>
  <connection id="8" name="CKUA_33_dur" type="6" refreshedVersion="6" background="1" saveData="1">
    <textPr codePage="850" sourceFile="D:\Dropbox (PETAL)\Team-Ordner „PETAL“\Audio\Kurtag_Kafka-Fragmente\_tempo mapping\33_Zu spät\_data_KF33\CKUA_33_dur.txt" decimal="," thousands=".">
      <textFields count="2">
        <textField type="text"/>
        <textField type="skip"/>
      </textFields>
    </textPr>
  </connection>
  <connection id="9" name="Kammer+Widmann_2017_33_Abschnitte-Dauern" type="6" refreshedVersion="4" background="1" saveData="1">
    <textPr codePage="850" sourceFile="C:\Users\p3039\Dropbox (PETAL)\Team-Ordner „PETAL“\Audio\Kurtag_Kafka-Fragmente\_tempo mapping\33_Zu spät\_data_KF33\Kammer+Widmann_2017_33_Abschnitte-Dauern.txt" decimal="," thousands=" " comma="1">
      <textFields count="2">
        <textField type="text"/>
        <textField type="skip"/>
      </textFields>
    </textPr>
  </connection>
  <connection id="10" name="KO_33_dur" type="6" refreshedVersion="6" background="1" saveData="1">
    <textPr codePage="850" sourceFile="D:\Dropbox (PETAL)\Team-Ordner „PETAL“\Audio\Kurtag_Kafka-Fragmente\_tempo mapping\33_Zu spät\_data_KF33\KO_33_dur.txt" decimal="," thousands=".">
      <textFields count="2">
        <textField type="text"/>
        <textField type="skip"/>
      </textFields>
    </textPr>
  </connection>
  <connection id="11" name="KO_94_33_dur" type="6" refreshedVersion="4" background="1" saveData="1">
    <textPr codePage="850" sourceFile="C:\Users\p3039\Dropbox (PETAL)\Team-Ordner „PETAL“\Audio\Kurtag_Kafka-Fragmente\_tempo mapping\33_Zu spät\_data_KF33\KO_94_33_dur.txt" decimal="," thousands=" " comma="1">
      <textFields count="2">
        <textField type="text"/>
        <textField type="skip"/>
      </textFields>
    </textPr>
  </connection>
  <connection id="12" name="Melzer_Stark_2017_Wien modern_33_dur" type="6" refreshedVersion="4" background="1" saveData="1">
    <textPr codePage="850" sourceFile="C:\Users\p3039\Dropbox (PETAL)\Team-Ordner „PETAL“\Audio\Kurtag_Kafka-Fragmente\_tempo mapping\33_Zu spät\_data_KF33\Melzer_Stark_2017_Wien modern_33_dur.txt" decimal="," thousands=" " comma="1">
      <textFields count="2">
        <textField type="text"/>
        <textField type="skip"/>
      </textFields>
    </textPr>
  </connection>
  <connection id="13" name="MS_33_dur" type="6" refreshedVersion="6" background="1" saveData="1">
    <textPr codePage="850" sourceFile="D:\Dropbox (PETAL)\Team-Ordner „PETAL“\Audio\Kurtag_Kafka-Fragmente\_tempo mapping\33_Zu spät\_data_KF33\MS_33_dur.txt" decimal="," thousands=".">
      <textFields count="2">
        <textField type="text"/>
        <textField type="skip"/>
      </textFields>
    </textPr>
  </connection>
  <connection id="14" name="MS13_33_dur" type="6" refreshedVersion="6" background="1" saveData="1">
    <textPr codePage="850" sourceFile="D:\Dropbox (PETAL)\Team-Ordner „PETAL“\Audio\Kurtag_Kafka-Fragmente\_tempo mapping\33_Zu spät\_data_KF33\MS13_33_dur.txt" decimal="," thousands=".">
      <textFields count="2">
        <textField type="text"/>
        <textField type="skip"/>
      </textFields>
    </textPr>
  </connection>
  <connection id="15" name="MS19_33_dur" type="6" refreshedVersion="4" background="1" saveData="1">
    <textPr codePage="850" sourceFile="C:\Users\p3039\Dropbox (PETAL)\Team-Ordner „PETAL“\Audio\Kurtag_Kafka-Fragmente\_tempo mapping\33_Zu spät\_data_KF33\MS19_33_dur.txt" decimal="," thousands=" " comma="1">
      <textFields count="2">
        <textField type="text"/>
        <textField type="skip"/>
      </textFields>
    </textPr>
  </connection>
  <connection id="16" name="PK_33_dur" type="6" refreshedVersion="6" background="1" saveData="1">
    <textPr codePage="850" sourceFile="D:\Dropbox (PETAL)\Team-Ordner „PETAL“\Audio\Kurtag_Kafka-Fragmente\_tempo mapping\33_Zu spät\_data_KF33\PK_33_dur.txt" decimal="," thousands=".">
      <textFields count="2">
        <textField type="text"/>
        <textField type="skip"/>
      </textFields>
    </textPr>
  </connection>
  <connection id="17" name="WS_33_dur" type="6" refreshedVersion="6" background="1" saveData="1">
    <textPr codePage="850" sourceFile="D:\Dropbox (PETAL)\Team-Ordner „PETAL“\Audio\Kurtag_Kafka-Fragmente\_tempo mapping\33_Zu spät\_data_KF33\WS_33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<sst xmlns="http://schemas.openxmlformats.org/spreadsheetml/2006/main" count="536" uniqueCount="72">
  <si>
    <t>3a</t>
  </si>
  <si>
    <t>3b</t>
  </si>
  <si>
    <t>1a</t>
  </si>
  <si>
    <t>1b</t>
  </si>
  <si>
    <t>4a</t>
  </si>
  <si>
    <t>4b</t>
  </si>
  <si>
    <t>5a</t>
  </si>
  <si>
    <t>5b</t>
  </si>
  <si>
    <t>7a</t>
  </si>
  <si>
    <t>7b</t>
  </si>
  <si>
    <t>7c</t>
  </si>
  <si>
    <t>score</t>
  </si>
  <si>
    <t>1</t>
  </si>
  <si>
    <t>3</t>
  </si>
  <si>
    <t>4</t>
  </si>
  <si>
    <t>5</t>
  </si>
  <si>
    <t>3c</t>
  </si>
  <si>
    <t>7</t>
  </si>
  <si>
    <t>5c</t>
  </si>
  <si>
    <t>11</t>
  </si>
  <si>
    <t>11a</t>
  </si>
  <si>
    <t>11b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</si>
  <si>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</si>
  <si>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</si>
  <si>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</si>
  <si>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</si>
  <si>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</si>
  <si>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</si>
  <si>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</si>
  <si>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</si>
  <si>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</si>
  <si>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</si>
  <si>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</si>
  <si>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</si>
  <si>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</si>
  <si>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</si>
  <si>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</si>
  <si>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total</t>
  </si>
  <si>
    <t>perc</t>
  </si>
  <si>
    <t>dur abs dev</t>
  </si>
  <si>
    <t>raw data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</si>
  <si>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</si>
  <si>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</si>
  <si>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</si>
  <si>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</si>
  <si>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</si>
  <si>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</si>
  <si>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</si>
  <si>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</si>
  <si>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</si>
  <si>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</si>
  <si>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dur 8 rel dev (%)</t>
  </si>
  <si>
    <t>dur 14 rel dev (%)</t>
  </si>
  <si>
    <t>perc 8 dev</t>
  </si>
  <si>
    <t>perc 14 dev</t>
  </si>
  <si>
    <t>rel stdv 14 (%)</t>
  </si>
  <si>
    <t>rel stdv 8 (%)</t>
  </si>
  <si>
    <t>score dev</t>
  </si>
  <si>
    <t>dur sec 14</t>
  </si>
  <si>
    <t>dur (min:sec)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</si>
  <si>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</si>
  <si>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</si>
  <si>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</si>
  <si>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</si>
  <si>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</si>
  <si>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</si>
  <si>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</si>
  <si>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KW 2017</t>
  </si>
  <si>
    <t>MS 2012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</si>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</sst>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45" fontId="8" fillId="0" borderId="0" xfId="0" applyNumberFormat="1" applyFont="1" applyFill="1" applyBorder="1" applyAlignment="1">
      <alignment horizontal="center"/>
    </xf>
    <xf numFmtId="45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49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230729129845"/>
          <c:y val="1.2906915090641066E-2"/>
          <c:w val="0.79700709745032006"/>
          <c:h val="0.885990276239047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'KF_33_dur+rat'!$A$31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'KF_33_dur+rat'!$B$31:$P$31</c:f>
              <c:numCache>
                <c:formatCode>mm:ss</c:formatCode>
                <c:ptCount val="15"/>
                <c:pt idx="0">
                  <c:v>1.9063418577546298E-4</c:v>
                </c:pt>
                <c:pt idx="1">
                  <c:v>1.8283336482638888E-4</c:v>
                </c:pt>
                <c:pt idx="2">
                  <c:v>1.6049382716435185E-4</c:v>
                </c:pt>
                <c:pt idx="3">
                  <c:v>2.0102382002314817E-4</c:v>
                </c:pt>
                <c:pt idx="4">
                  <c:v>1.4187452759259261E-4</c:v>
                </c:pt>
                <c:pt idx="5">
                  <c:v>1.8998199587962958E-4</c:v>
                </c:pt>
                <c:pt idx="6">
                  <c:v>2.2498845216435185E-4</c:v>
                </c:pt>
                <c:pt idx="7">
                  <c:v>2.1049645166666664E-4</c:v>
                </c:pt>
                <c:pt idx="8">
                  <c:v>1.8338792306712959E-4</c:v>
                </c:pt>
                <c:pt idx="9">
                  <c:v>2.5173637356481484E-4</c:v>
                </c:pt>
                <c:pt idx="10">
                  <c:v>2.5087107373842591E-4</c:v>
                </c:pt>
                <c:pt idx="11">
                  <c:v>1.6993286511574073E-4</c:v>
                </c:pt>
                <c:pt idx="12">
                  <c:v>1.7534853447916668E-4</c:v>
                </c:pt>
                <c:pt idx="13">
                  <c:v>2.2314814814814815E-4</c:v>
                </c:pt>
                <c:pt idx="14">
                  <c:v>1.9691082451471565E-4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D-45B2-93B4-E98F595D1EDB}"/>
            </c:ext>
          </c:extLst>
        </c:ser>
        <c:ser>
          <c:idx val="1"/>
          <c:order val="1"/>
          <c:tx>
            <c:strRef>
              <c:f>'KF_33_dur+rat'!$A$32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'KF_33_dur+rat'!$B$32:$P$32</c:f>
              <c:numCache>
                <c:formatCode>mm:ss</c:formatCode>
                <c:ptCount val="15"/>
                <c:pt idx="0">
                  <c:v>2.3290133958333323E-5</c:v>
                </c:pt>
                <c:pt idx="1">
                  <c:v>1.3267668182870367E-5</c:v>
                </c:pt>
                <c:pt idx="2">
                  <c:v>3.8296800196759251E-5</c:v>
                </c:pt>
                <c:pt idx="3">
                  <c:v>4.361693751157408E-5</c:v>
                </c:pt>
                <c:pt idx="4">
                  <c:v>2.7009322245370387E-5</c:v>
                </c:pt>
                <c:pt idx="5">
                  <c:v>4.4394841273148165E-5</c:v>
                </c:pt>
                <c:pt idx="6">
                  <c:v>3.9709309652777773E-5</c:v>
                </c:pt>
                <c:pt idx="7">
                  <c:v>2.0664840011574077E-5</c:v>
                </c:pt>
                <c:pt idx="8">
                  <c:v>1.9349962210648182E-5</c:v>
                </c:pt>
                <c:pt idx="9">
                  <c:v>4.9296107337962991E-5</c:v>
                </c:pt>
                <c:pt idx="10">
                  <c:v>5.3446764513888898E-5</c:v>
                </c:pt>
                <c:pt idx="11">
                  <c:v>3.4949504490740727E-5</c:v>
                </c:pt>
                <c:pt idx="12">
                  <c:v>3.0261610810185194E-5</c:v>
                </c:pt>
                <c:pt idx="13">
                  <c:v>3.9808515995370362E-5</c:v>
                </c:pt>
                <c:pt idx="14">
                  <c:v>3.4097308456514558E-5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D-45B2-93B4-E98F595D1EDB}"/>
            </c:ext>
          </c:extLst>
        </c:ser>
        <c:ser>
          <c:idx val="2"/>
          <c:order val="2"/>
          <c:tx>
            <c:strRef>
              <c:f>'KF_33_dur+rat'!$A$33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'KF_33_dur+rat'!$B$33:$P$33</c:f>
              <c:numCache>
                <c:formatCode>mm:ss</c:formatCode>
                <c:ptCount val="15"/>
                <c:pt idx="0">
                  <c:v>2.4176351096064815E-4</c:v>
                </c:pt>
                <c:pt idx="1">
                  <c:v>2.1085390946759262E-4</c:v>
                </c:pt>
                <c:pt idx="2">
                  <c:v>1.8987150415509258E-4</c:v>
                </c:pt>
                <c:pt idx="3">
                  <c:v>2.2269043420138893E-4</c:v>
                </c:pt>
                <c:pt idx="4">
                  <c:v>1.6081191736111108E-4</c:v>
                </c:pt>
                <c:pt idx="5">
                  <c:v>2.012891576388889E-4</c:v>
                </c:pt>
                <c:pt idx="6">
                  <c:v>2.6520061728009254E-4</c:v>
                </c:pt>
                <c:pt idx="7">
                  <c:v>2.4590734440972222E-4</c:v>
                </c:pt>
                <c:pt idx="8">
                  <c:v>2.4223513479166667E-4</c:v>
                </c:pt>
                <c:pt idx="9">
                  <c:v>2.781793272800926E-4</c:v>
                </c:pt>
                <c:pt idx="10">
                  <c:v>2.7239229025462967E-4</c:v>
                </c:pt>
                <c:pt idx="11">
                  <c:v>1.7729198160879633E-4</c:v>
                </c:pt>
                <c:pt idx="12">
                  <c:v>1.9978164105324077E-4</c:v>
                </c:pt>
                <c:pt idx="13">
                  <c:v>2.4167296548611116E-4</c:v>
                </c:pt>
                <c:pt idx="14">
                  <c:v>2.249958382820767E-4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D-45B2-93B4-E98F595D1EDB}"/>
            </c:ext>
          </c:extLst>
        </c:ser>
        <c:ser>
          <c:idx val="3"/>
          <c:order val="3"/>
          <c:tx>
            <c:strRef>
              <c:f>'KF_33_dur+rat'!$A$34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'KF_33_dur+rat'!$B$34:$P$34</c:f>
              <c:numCache>
                <c:formatCode>mm:ss</c:formatCode>
                <c:ptCount val="15"/>
                <c:pt idx="0">
                  <c:v>3.1013479465277777E-4</c:v>
                </c:pt>
                <c:pt idx="1">
                  <c:v>2.9211283278935183E-4</c:v>
                </c:pt>
                <c:pt idx="2">
                  <c:v>2.8033929621527778E-4</c:v>
                </c:pt>
                <c:pt idx="3">
                  <c:v>3.1422167631944435E-4</c:v>
                </c:pt>
                <c:pt idx="4">
                  <c:v>2.6828231292824072E-4</c:v>
                </c:pt>
                <c:pt idx="5">
                  <c:v>2.4152389350694443E-4</c:v>
                </c:pt>
                <c:pt idx="6">
                  <c:v>3.2565717645833333E-4</c:v>
                </c:pt>
                <c:pt idx="7">
                  <c:v>3.1745244394675931E-4</c:v>
                </c:pt>
                <c:pt idx="8">
                  <c:v>2.9240835223379624E-4</c:v>
                </c:pt>
                <c:pt idx="9">
                  <c:v>4.0373939699074076E-4</c:v>
                </c:pt>
                <c:pt idx="10">
                  <c:v>3.929516250925926E-4</c:v>
                </c:pt>
                <c:pt idx="11">
                  <c:v>2.7483833039351849E-4</c:v>
                </c:pt>
                <c:pt idx="12">
                  <c:v>2.7915223187500001E-4</c:v>
                </c:pt>
                <c:pt idx="13">
                  <c:v>3.6402116401620363E-4</c:v>
                </c:pt>
                <c:pt idx="14">
                  <c:v>3.1120253767278439E-4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FD-45B2-93B4-E98F595D1EDB}"/>
            </c:ext>
          </c:extLst>
        </c:ser>
        <c:ser>
          <c:idx val="4"/>
          <c:order val="4"/>
          <c:tx>
            <c:strRef>
              <c:f>'KF_33_dur+rat'!$A$35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'KF_33_dur+rat'!$B$35:$P$35</c:f>
              <c:numCache>
                <c:formatCode>mm:ss</c:formatCode>
                <c:ptCount val="15"/>
                <c:pt idx="0">
                  <c:v>3.3544973545138895E-4</c:v>
                </c:pt>
                <c:pt idx="1">
                  <c:v>3.3069622910879634E-4</c:v>
                </c:pt>
                <c:pt idx="2">
                  <c:v>3.2139917695601857E-4</c:v>
                </c:pt>
                <c:pt idx="3">
                  <c:v>3.466059880787037E-4</c:v>
                </c:pt>
                <c:pt idx="4">
                  <c:v>2.9943100696759264E-4</c:v>
                </c:pt>
                <c:pt idx="5">
                  <c:v>3.0081044763888883E-4</c:v>
                </c:pt>
                <c:pt idx="6">
                  <c:v>4.1636852270833335E-4</c:v>
                </c:pt>
                <c:pt idx="7">
                  <c:v>3.4452003023148145E-4</c:v>
                </c:pt>
                <c:pt idx="8">
                  <c:v>3.708742756365741E-4</c:v>
                </c:pt>
                <c:pt idx="9">
                  <c:v>3.5613399681712961E-4</c:v>
                </c:pt>
                <c:pt idx="10">
                  <c:v>3.5293524817129636E-4</c:v>
                </c:pt>
                <c:pt idx="11">
                  <c:v>2.442680776041667E-4</c:v>
                </c:pt>
                <c:pt idx="12">
                  <c:v>2.8774119216435186E-4</c:v>
                </c:pt>
                <c:pt idx="13">
                  <c:v>2.938103636574075E-4</c:v>
                </c:pt>
                <c:pt idx="14">
                  <c:v>3.2864602079943784E-4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FD-45B2-93B4-E98F595D1EDB}"/>
            </c:ext>
          </c:extLst>
        </c:ser>
        <c:ser>
          <c:idx val="5"/>
          <c:order val="5"/>
          <c:tx>
            <c:strRef>
              <c:f>'KF_33_dur+rat'!$A$36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'KF_33_dur+rat'!$B$36:$P$36</c:f>
              <c:numCache>
                <c:formatCode>mm:ss</c:formatCode>
                <c:ptCount val="15"/>
                <c:pt idx="0">
                  <c:v>1.12356177037037E-4</c:v>
                </c:pt>
                <c:pt idx="1">
                  <c:v>1.1451457126157406E-4</c:v>
                </c:pt>
                <c:pt idx="2">
                  <c:v>9.2995716805555491E-5</c:v>
                </c:pt>
                <c:pt idx="3">
                  <c:v>1.0128495842592595E-4</c:v>
                </c:pt>
                <c:pt idx="4">
                  <c:v>9.0544427650462994E-5</c:v>
                </c:pt>
                <c:pt idx="5">
                  <c:v>1.1188796505787039E-4</c:v>
                </c:pt>
                <c:pt idx="6">
                  <c:v>1.2779037541666661E-4</c:v>
                </c:pt>
                <c:pt idx="7">
                  <c:v>1.1394977744212962E-4</c:v>
                </c:pt>
                <c:pt idx="8">
                  <c:v>1.2636264381944446E-4</c:v>
                </c:pt>
                <c:pt idx="9">
                  <c:v>1.4589842108796288E-4</c:v>
                </c:pt>
                <c:pt idx="10">
                  <c:v>1.2169102208333334E-4</c:v>
                </c:pt>
                <c:pt idx="11">
                  <c:v>8.9552364155092486E-5</c:v>
                </c:pt>
                <c:pt idx="12">
                  <c:v>1.0064667842592584E-4</c:v>
                </c:pt>
                <c:pt idx="13">
                  <c:v>1.0387167211805552E-4</c:v>
                </c:pt>
                <c:pt idx="14">
                  <c:v>1.1095334077050263E-4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FD-45B2-93B4-E98F595D1EDB}"/>
            </c:ext>
          </c:extLst>
        </c:ser>
        <c:ser>
          <c:idx val="6"/>
          <c:order val="6"/>
          <c:tx>
            <c:strRef>
              <c:f>'KF_33_dur+rat'!$A$37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'KF_33_dur+rat'!$B$37:$P$37</c:f>
              <c:numCache>
                <c:formatCode>mm:ss</c:formatCode>
                <c:ptCount val="15"/>
                <c:pt idx="0">
                  <c:v>2.3367241958333334E-4</c:v>
                </c:pt>
                <c:pt idx="1">
                  <c:v>2.0510886452546301E-4</c:v>
                </c:pt>
                <c:pt idx="2">
                  <c:v>1.9264298312500009E-4</c:v>
                </c:pt>
                <c:pt idx="3">
                  <c:v>1.6843112245370381E-4</c:v>
                </c:pt>
                <c:pt idx="4">
                  <c:v>1.4074887671296289E-4</c:v>
                </c:pt>
                <c:pt idx="5">
                  <c:v>1.6288291552083337E-4</c:v>
                </c:pt>
                <c:pt idx="6">
                  <c:v>2.2582199546296289E-4</c:v>
                </c:pt>
                <c:pt idx="7">
                  <c:v>2.3042616738425925E-4</c:v>
                </c:pt>
                <c:pt idx="8">
                  <c:v>1.9340330268518514E-4</c:v>
                </c:pt>
                <c:pt idx="9">
                  <c:v>1.8871042244212959E-4</c:v>
                </c:pt>
                <c:pt idx="10">
                  <c:v>1.7372134039351841E-4</c:v>
                </c:pt>
                <c:pt idx="11">
                  <c:v>1.3840597967592602E-4</c:v>
                </c:pt>
                <c:pt idx="12">
                  <c:v>1.3933689216435197E-4</c:v>
                </c:pt>
                <c:pt idx="13">
                  <c:v>1.4865205341435187E-4</c:v>
                </c:pt>
                <c:pt idx="14">
                  <c:v>1.8156895253885582E-4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FD-45B2-93B4-E98F595D1EDB}"/>
            </c:ext>
          </c:extLst>
        </c:ser>
        <c:ser>
          <c:idx val="7"/>
          <c:order val="7"/>
          <c:tx>
            <c:strRef>
              <c:f>'KF_33_dur+rat'!$A$38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'KF_33_dur+rat'!$B$38:$P$38</c:f>
              <c:numCache>
                <c:formatCode>mm:ss</c:formatCode>
                <c:ptCount val="15"/>
                <c:pt idx="0">
                  <c:v>3.3498939699073983E-5</c:v>
                </c:pt>
                <c:pt idx="1">
                  <c:v>2.4443079699074007E-5</c:v>
                </c:pt>
                <c:pt idx="2">
                  <c:v>6.9538926678240664E-5</c:v>
                </c:pt>
                <c:pt idx="3">
                  <c:v>4.3531116145833227E-5</c:v>
                </c:pt>
                <c:pt idx="4">
                  <c:v>2.9725424120370298E-5</c:v>
                </c:pt>
                <c:pt idx="5">
                  <c:v>4.6858203148148169E-5</c:v>
                </c:pt>
                <c:pt idx="6">
                  <c:v>3.9758650370370421E-5</c:v>
                </c:pt>
                <c:pt idx="7">
                  <c:v>3.1879619131944319E-5</c:v>
                </c:pt>
                <c:pt idx="8">
                  <c:v>3.2363053240740811E-5</c:v>
                </c:pt>
                <c:pt idx="9">
                  <c:v>5.2248677245370487E-5</c:v>
                </c:pt>
                <c:pt idx="10">
                  <c:v>5.8791047280092696E-5</c:v>
                </c:pt>
                <c:pt idx="11">
                  <c:v>3.1418493321759172E-5</c:v>
                </c:pt>
                <c:pt idx="12">
                  <c:v>4.1951425624999843E-5</c:v>
                </c:pt>
                <c:pt idx="13">
                  <c:v>7.9717813055555441E-5</c:v>
                </c:pt>
                <c:pt idx="14">
                  <c:v>4.3980319197255252E-5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8FD-45B2-93B4-E98F595D1EDB}"/>
            </c:ext>
          </c:extLst>
        </c:ser>
        <c:ser>
          <c:idx val="8"/>
          <c:order val="8"/>
          <c:tx>
            <c:strRef>
              <c:f>'KF_33_dur+rat'!$A$39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'KF_33_dur+rat'!$B$39:$P$39</c:f>
              <c:numCache>
                <c:formatCode>mm:ss</c:formatCode>
                <c:ptCount val="15"/>
                <c:pt idx="0">
                  <c:v>1.85488840601852E-4</c:v>
                </c:pt>
                <c:pt idx="1">
                  <c:v>1.6601998825231483E-4</c:v>
                </c:pt>
                <c:pt idx="2">
                  <c:v>2.1647770218749993E-4</c:v>
                </c:pt>
                <c:pt idx="3">
                  <c:v>2.1401092844907421E-4</c:v>
                </c:pt>
                <c:pt idx="4">
                  <c:v>1.4066436759259263E-4</c:v>
                </c:pt>
                <c:pt idx="5">
                  <c:v>1.5737066431712951E-4</c:v>
                </c:pt>
                <c:pt idx="6">
                  <c:v>1.7147686234953707E-4</c:v>
                </c:pt>
                <c:pt idx="7">
                  <c:v>1.9771221760416679E-4</c:v>
                </c:pt>
                <c:pt idx="8">
                  <c:v>1.741160661805554E-4</c:v>
                </c:pt>
                <c:pt idx="9">
                  <c:v>1.690389581828702E-4</c:v>
                </c:pt>
                <c:pt idx="10">
                  <c:v>1.8100250902777787E-4</c:v>
                </c:pt>
                <c:pt idx="11">
                  <c:v>1.3006214832175932E-4</c:v>
                </c:pt>
                <c:pt idx="12">
                  <c:v>1.5706727135416675E-4</c:v>
                </c:pt>
                <c:pt idx="13">
                  <c:v>1.6689342402777772E-4</c:v>
                </c:pt>
                <c:pt idx="14">
                  <c:v>1.7338585346064815E-4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FD-45B2-93B4-E98F595D1EDB}"/>
            </c:ext>
          </c:extLst>
        </c:ser>
        <c:ser>
          <c:idx val="9"/>
          <c:order val="9"/>
          <c:tx>
            <c:strRef>
              <c:f>'KF_33_dur+rat'!$A$40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'KF_33_dur+rat'!$B$40:$P$40</c:f>
              <c:numCache>
                <c:formatCode>mm:ss</c:formatCode>
                <c:ptCount val="15"/>
                <c:pt idx="0">
                  <c:v>1.3622239016203832E-5</c:v>
                </c:pt>
                <c:pt idx="1">
                  <c:v>2.2574955902777653E-5</c:v>
                </c:pt>
                <c:pt idx="2">
                  <c:v>4.7031158148148166E-5</c:v>
                </c:pt>
                <c:pt idx="3">
                  <c:v>3.3927521620370204E-5</c:v>
                </c:pt>
                <c:pt idx="4">
                  <c:v>2.4918377847222265E-5</c:v>
                </c:pt>
                <c:pt idx="5">
                  <c:v>3.2182749641203704E-5</c:v>
                </c:pt>
                <c:pt idx="6">
                  <c:v>3.2359903842592783E-5</c:v>
                </c:pt>
                <c:pt idx="7">
                  <c:v>2.7317176863425997E-5</c:v>
                </c:pt>
                <c:pt idx="8">
                  <c:v>2.6513815405092607E-5</c:v>
                </c:pt>
                <c:pt idx="9">
                  <c:v>1.6949326030092731E-5</c:v>
                </c:pt>
                <c:pt idx="10">
                  <c:v>1.7746126226851572E-5</c:v>
                </c:pt>
                <c:pt idx="11">
                  <c:v>2.8189300405092516E-5</c:v>
                </c:pt>
                <c:pt idx="12">
                  <c:v>2.2826908541666662E-5</c:v>
                </c:pt>
                <c:pt idx="13">
                  <c:v>2.1331989594907405E-5</c:v>
                </c:pt>
                <c:pt idx="14">
                  <c:v>2.6249396363260578E-5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8FD-45B2-93B4-E98F595D1EDB}"/>
            </c:ext>
          </c:extLst>
        </c:ser>
        <c:ser>
          <c:idx val="10"/>
          <c:order val="10"/>
          <c:tx>
            <c:strRef>
              <c:f>'KF_33_dur+rat'!$A$41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'KF_33_dur+rat'!$B$41:$P$41</c:f>
              <c:numCache>
                <c:formatCode>mm:ss</c:formatCode>
                <c:ptCount val="15"/>
                <c:pt idx="0">
                  <c:v>6.4775342236111086E-4</c:v>
                </c:pt>
                <c:pt idx="1">
                  <c:v>6.4096251155092599E-4</c:v>
                </c:pt>
                <c:pt idx="2">
                  <c:v>5.5832703451388877E-4</c:v>
                </c:pt>
                <c:pt idx="3">
                  <c:v>5.732237339351854E-4</c:v>
                </c:pt>
                <c:pt idx="4">
                  <c:v>5.2130180775462952E-4</c:v>
                </c:pt>
                <c:pt idx="5">
                  <c:v>4.8965314520833336E-4</c:v>
                </c:pt>
                <c:pt idx="6">
                  <c:v>6.678164629976849E-4</c:v>
                </c:pt>
                <c:pt idx="7">
                  <c:v>6.7343710633101846E-4</c:v>
                </c:pt>
                <c:pt idx="8">
                  <c:v>6.2553959855324087E-4</c:v>
                </c:pt>
                <c:pt idx="9">
                  <c:v>6.6022245317129619E-4</c:v>
                </c:pt>
                <c:pt idx="10">
                  <c:v>6.561736268634261E-4</c:v>
                </c:pt>
                <c:pt idx="11">
                  <c:v>4.8464243722222221E-4</c:v>
                </c:pt>
                <c:pt idx="12">
                  <c:v>5.4195011337962971E-4</c:v>
                </c:pt>
                <c:pt idx="13">
                  <c:v>6.4127955194444438E-4</c:v>
                </c:pt>
                <c:pt idx="14">
                  <c:v>5.987345004133598E-4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FD-45B2-93B4-E98F595D1EDB}"/>
            </c:ext>
          </c:extLst>
        </c:ser>
        <c:ser>
          <c:idx val="11"/>
          <c:order val="11"/>
          <c:tx>
            <c:strRef>
              <c:f>'KF_33_dur+rat'!$A$42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'KF_33_dur+rat'!$B$30:$P$30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'KF_33_dur+rat'!$B$42:$P$42</c:f>
              <c:numCache>
                <c:formatCode>mm:ss</c:formatCode>
                <c:ptCount val="15"/>
                <c:pt idx="0">
                  <c:v>2.327664399097222E-3</c:v>
                </c:pt>
                <c:pt idx="1">
                  <c:v>2.2033879755671295E-3</c:v>
                </c:pt>
                <c:pt idx="2">
                  <c:v>2.1674141261458332E-3</c:v>
                </c:pt>
                <c:pt idx="3">
                  <c:v>2.2625682371643519E-3</c:v>
                </c:pt>
                <c:pt idx="4">
                  <c:v>1.8453123687731481E-3</c:v>
                </c:pt>
                <c:pt idx="5">
                  <c:v>1.9788359788310188E-3</c:v>
                </c:pt>
                <c:pt idx="6">
                  <c:v>2.5369483287037034E-3</c:v>
                </c:pt>
                <c:pt idx="7">
                  <c:v>2.4137631750231481E-3</c:v>
                </c:pt>
                <c:pt idx="8">
                  <c:v>2.2865541278240739E-3</c:v>
                </c:pt>
                <c:pt idx="9">
                  <c:v>2.5721534601504631E-3</c:v>
                </c:pt>
                <c:pt idx="10">
                  <c:v>2.5317226736458333E-3</c:v>
                </c:pt>
                <c:pt idx="11">
                  <c:v>1.8035514823148146E-3</c:v>
                </c:pt>
                <c:pt idx="12">
                  <c:v>1.9760644998726849E-3</c:v>
                </c:pt>
                <c:pt idx="13">
                  <c:v>2.3242076614583334E-3</c:v>
                </c:pt>
                <c:pt idx="14">
                  <c:v>2.2307248924694112E-3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FD-45B2-93B4-E98F595D1E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980096"/>
        <c:axId val="214981632"/>
      </c:barChart>
      <c:catAx>
        <c:axId val="21498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981632"/>
        <c:crosses val="autoZero"/>
        <c:auto val="1"/>
        <c:lblAlgn val="ctr"/>
        <c:lblOffset val="100"/>
        <c:noMultiLvlLbl val="0"/>
      </c:catAx>
      <c:valAx>
        <c:axId val="214981632"/>
        <c:scaling>
          <c:orientation val="minMax"/>
          <c:max val="2.7760000000000007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980096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230729129845"/>
          <c:y val="1.2906915090641066E-2"/>
          <c:w val="0.79700709745032006"/>
          <c:h val="0.885990276239047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'KF_33_dur+rat'!$C$121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'KF_33_dur+rat'!$C$122:$C$130</c:f>
              <c:numCache>
                <c:formatCode>mm:ss</c:formatCode>
                <c:ptCount val="9"/>
                <c:pt idx="0">
                  <c:v>1.8283336482638888E-4</c:v>
                </c:pt>
                <c:pt idx="1">
                  <c:v>2.0102382002314817E-4</c:v>
                </c:pt>
                <c:pt idx="2">
                  <c:v>1.4187452759259261E-4</c:v>
                </c:pt>
                <c:pt idx="3">
                  <c:v>1.8998199587962958E-4</c:v>
                </c:pt>
                <c:pt idx="4">
                  <c:v>2.2498845216435185E-4</c:v>
                </c:pt>
                <c:pt idx="5">
                  <c:v>2.1049645166666664E-4</c:v>
                </c:pt>
                <c:pt idx="6">
                  <c:v>2.5173637356481484E-4</c:v>
                </c:pt>
                <c:pt idx="7">
                  <c:v>1.6993286511574073E-4</c:v>
                </c:pt>
                <c:pt idx="8">
                  <c:v>1.9660848135416665E-4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D-45B2-93B4-E98F595D1EDB}"/>
            </c:ext>
          </c:extLst>
        </c:ser>
        <c:ser>
          <c:idx val="1"/>
          <c:order val="1"/>
          <c:tx>
            <c:strRef>
              <c:f>'KF_33_dur+rat'!$D$121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'KF_33_dur+rat'!$D$122:$D$130</c:f>
              <c:numCache>
                <c:formatCode>mm:ss</c:formatCode>
                <c:ptCount val="9"/>
                <c:pt idx="0">
                  <c:v>1.3267668182870367E-5</c:v>
                </c:pt>
                <c:pt idx="1">
                  <c:v>4.361693751157408E-5</c:v>
                </c:pt>
                <c:pt idx="2">
                  <c:v>2.7009322245370387E-5</c:v>
                </c:pt>
                <c:pt idx="3">
                  <c:v>4.4394841273148165E-5</c:v>
                </c:pt>
                <c:pt idx="4">
                  <c:v>3.9709309652777773E-5</c:v>
                </c:pt>
                <c:pt idx="5">
                  <c:v>2.0664840011574077E-5</c:v>
                </c:pt>
                <c:pt idx="6">
                  <c:v>4.9296107337962991E-5</c:v>
                </c:pt>
                <c:pt idx="7">
                  <c:v>3.4949504490740727E-5</c:v>
                </c:pt>
                <c:pt idx="8">
                  <c:v>3.411356633825232E-5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D-45B2-93B4-E98F595D1EDB}"/>
            </c:ext>
          </c:extLst>
        </c:ser>
        <c:ser>
          <c:idx val="2"/>
          <c:order val="2"/>
          <c:tx>
            <c:strRef>
              <c:f>'KF_33_dur+rat'!$E$121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'KF_33_dur+rat'!$E$122:$E$130</c:f>
              <c:numCache>
                <c:formatCode>mm:ss</c:formatCode>
                <c:ptCount val="9"/>
                <c:pt idx="0">
                  <c:v>2.1085390946759262E-4</c:v>
                </c:pt>
                <c:pt idx="1">
                  <c:v>2.2269043420138893E-4</c:v>
                </c:pt>
                <c:pt idx="2">
                  <c:v>1.6081191736111108E-4</c:v>
                </c:pt>
                <c:pt idx="3">
                  <c:v>2.012891576388889E-4</c:v>
                </c:pt>
                <c:pt idx="4">
                  <c:v>2.6520061728009254E-4</c:v>
                </c:pt>
                <c:pt idx="5">
                  <c:v>2.4590734440972222E-4</c:v>
                </c:pt>
                <c:pt idx="6">
                  <c:v>2.781793272800926E-4</c:v>
                </c:pt>
                <c:pt idx="7">
                  <c:v>1.7729198160879633E-4</c:v>
                </c:pt>
                <c:pt idx="8">
                  <c:v>2.202780861559607E-4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D-45B2-93B4-E98F595D1EDB}"/>
            </c:ext>
          </c:extLst>
        </c:ser>
        <c:ser>
          <c:idx val="3"/>
          <c:order val="3"/>
          <c:tx>
            <c:strRef>
              <c:f>'KF_33_dur+rat'!$F$121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'KF_33_dur+rat'!$F$122:$F$130</c:f>
              <c:numCache>
                <c:formatCode>mm:ss</c:formatCode>
                <c:ptCount val="9"/>
                <c:pt idx="0">
                  <c:v>2.9211283278935183E-4</c:v>
                </c:pt>
                <c:pt idx="1">
                  <c:v>3.1422167631944435E-4</c:v>
                </c:pt>
                <c:pt idx="2">
                  <c:v>2.6828231292824072E-4</c:v>
                </c:pt>
                <c:pt idx="3">
                  <c:v>2.4152389350694443E-4</c:v>
                </c:pt>
                <c:pt idx="4">
                  <c:v>3.2565717645833333E-4</c:v>
                </c:pt>
                <c:pt idx="5">
                  <c:v>3.1745244394675931E-4</c:v>
                </c:pt>
                <c:pt idx="6">
                  <c:v>4.0373939699074076E-4</c:v>
                </c:pt>
                <c:pt idx="7">
                  <c:v>2.7483833039351849E-4</c:v>
                </c:pt>
                <c:pt idx="8">
                  <c:v>3.0472850791666661E-4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FD-45B2-93B4-E98F595D1EDB}"/>
            </c:ext>
          </c:extLst>
        </c:ser>
        <c:ser>
          <c:idx val="4"/>
          <c:order val="4"/>
          <c:tx>
            <c:strRef>
              <c:f>'KF_33_dur+rat'!$G$121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'KF_33_dur+rat'!$G$122:$G$130</c:f>
              <c:numCache>
                <c:formatCode>mm:ss</c:formatCode>
                <c:ptCount val="9"/>
                <c:pt idx="0">
                  <c:v>3.3069622910879634E-4</c:v>
                </c:pt>
                <c:pt idx="1">
                  <c:v>3.466059880787037E-4</c:v>
                </c:pt>
                <c:pt idx="2">
                  <c:v>2.9943100696759264E-4</c:v>
                </c:pt>
                <c:pt idx="3">
                  <c:v>3.0081044763888883E-4</c:v>
                </c:pt>
                <c:pt idx="4">
                  <c:v>4.1636852270833335E-4</c:v>
                </c:pt>
                <c:pt idx="5">
                  <c:v>3.4452003023148145E-4</c:v>
                </c:pt>
                <c:pt idx="6">
                  <c:v>3.5613399681712961E-4</c:v>
                </c:pt>
                <c:pt idx="7">
                  <c:v>2.442680776041667E-4</c:v>
                </c:pt>
                <c:pt idx="8">
                  <c:v>3.2985428739438659E-4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FD-45B2-93B4-E98F595D1EDB}"/>
            </c:ext>
          </c:extLst>
        </c:ser>
        <c:ser>
          <c:idx val="5"/>
          <c:order val="5"/>
          <c:tx>
            <c:strRef>
              <c:f>'KF_33_dur+rat'!$H$121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'KF_33_dur+rat'!$H$122:$H$130</c:f>
              <c:numCache>
                <c:formatCode>mm:ss</c:formatCode>
                <c:ptCount val="9"/>
                <c:pt idx="0">
                  <c:v>1.1451457126157406E-4</c:v>
                </c:pt>
                <c:pt idx="1">
                  <c:v>1.0128495842592595E-4</c:v>
                </c:pt>
                <c:pt idx="2">
                  <c:v>9.0544427650462994E-5</c:v>
                </c:pt>
                <c:pt idx="3">
                  <c:v>1.1188796505787039E-4</c:v>
                </c:pt>
                <c:pt idx="4">
                  <c:v>1.2779037541666661E-4</c:v>
                </c:pt>
                <c:pt idx="5">
                  <c:v>1.1394977744212962E-4</c:v>
                </c:pt>
                <c:pt idx="6">
                  <c:v>1.4589842108796288E-4</c:v>
                </c:pt>
                <c:pt idx="7">
                  <c:v>8.9552364155092486E-5</c:v>
                </c:pt>
                <c:pt idx="8">
                  <c:v>1.1192785756221063E-4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FD-45B2-93B4-E98F595D1EDB}"/>
            </c:ext>
          </c:extLst>
        </c:ser>
        <c:ser>
          <c:idx val="6"/>
          <c:order val="6"/>
          <c:tx>
            <c:strRef>
              <c:f>'KF_33_dur+rat'!$I$121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'KF_33_dur+rat'!$I$122:$I$130</c:f>
              <c:numCache>
                <c:formatCode>mm:ss</c:formatCode>
                <c:ptCount val="9"/>
                <c:pt idx="0">
                  <c:v>2.0510886452546301E-4</c:v>
                </c:pt>
                <c:pt idx="1">
                  <c:v>1.6843112245370381E-4</c:v>
                </c:pt>
                <c:pt idx="2">
                  <c:v>1.4074887671296289E-4</c:v>
                </c:pt>
                <c:pt idx="3">
                  <c:v>1.6288291552083337E-4</c:v>
                </c:pt>
                <c:pt idx="4">
                  <c:v>2.2582199546296289E-4</c:v>
                </c:pt>
                <c:pt idx="5">
                  <c:v>2.3042616738425925E-4</c:v>
                </c:pt>
                <c:pt idx="6">
                  <c:v>1.8871042244212959E-4</c:v>
                </c:pt>
                <c:pt idx="7">
                  <c:v>1.3840597967592602E-4</c:v>
                </c:pt>
                <c:pt idx="8">
                  <c:v>1.8256704302228009E-4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FD-45B2-93B4-E98F595D1EDB}"/>
            </c:ext>
          </c:extLst>
        </c:ser>
        <c:ser>
          <c:idx val="7"/>
          <c:order val="7"/>
          <c:tx>
            <c:strRef>
              <c:f>'KF_33_dur+rat'!$J$121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'KF_33_dur+rat'!$J$122:$J$130</c:f>
              <c:numCache>
                <c:formatCode>mm:ss</c:formatCode>
                <c:ptCount val="9"/>
                <c:pt idx="0">
                  <c:v>2.4443079699074007E-5</c:v>
                </c:pt>
                <c:pt idx="1">
                  <c:v>4.3531116145833227E-5</c:v>
                </c:pt>
                <c:pt idx="2">
                  <c:v>2.9725424120370298E-5</c:v>
                </c:pt>
                <c:pt idx="3">
                  <c:v>4.6858203148148169E-5</c:v>
                </c:pt>
                <c:pt idx="4">
                  <c:v>3.9758650370370421E-5</c:v>
                </c:pt>
                <c:pt idx="5">
                  <c:v>3.1879619131944319E-5</c:v>
                </c:pt>
                <c:pt idx="6">
                  <c:v>5.2248677245370487E-5</c:v>
                </c:pt>
                <c:pt idx="7">
                  <c:v>3.1418493321759172E-5</c:v>
                </c:pt>
                <c:pt idx="8">
                  <c:v>3.7482907897858765E-5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8FD-45B2-93B4-E98F595D1EDB}"/>
            </c:ext>
          </c:extLst>
        </c:ser>
        <c:ser>
          <c:idx val="8"/>
          <c:order val="8"/>
          <c:tx>
            <c:strRef>
              <c:f>'KF_33_dur+rat'!$K$121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'KF_33_dur+rat'!$K$122:$K$130</c:f>
              <c:numCache>
                <c:formatCode>mm:ss</c:formatCode>
                <c:ptCount val="9"/>
                <c:pt idx="0">
                  <c:v>1.6601998825231483E-4</c:v>
                </c:pt>
                <c:pt idx="1">
                  <c:v>2.1401092844907421E-4</c:v>
                </c:pt>
                <c:pt idx="2">
                  <c:v>1.4066436759259263E-4</c:v>
                </c:pt>
                <c:pt idx="3">
                  <c:v>1.5737066431712951E-4</c:v>
                </c:pt>
                <c:pt idx="4">
                  <c:v>1.7147686234953707E-4</c:v>
                </c:pt>
                <c:pt idx="5">
                  <c:v>1.9771221760416679E-4</c:v>
                </c:pt>
                <c:pt idx="6">
                  <c:v>1.690389581828702E-4</c:v>
                </c:pt>
                <c:pt idx="7">
                  <c:v>1.3006214832175932E-4</c:v>
                </c:pt>
                <c:pt idx="8">
                  <c:v>1.6829451688368056E-4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FD-45B2-93B4-E98F595D1EDB}"/>
            </c:ext>
          </c:extLst>
        </c:ser>
        <c:ser>
          <c:idx val="9"/>
          <c:order val="9"/>
          <c:tx>
            <c:strRef>
              <c:f>'KF_33_dur+rat'!$L$121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'KF_33_dur+rat'!$L$122:$L$130</c:f>
              <c:numCache>
                <c:formatCode>mm:ss</c:formatCode>
                <c:ptCount val="9"/>
                <c:pt idx="0">
                  <c:v>2.2574955902777653E-5</c:v>
                </c:pt>
                <c:pt idx="1">
                  <c:v>3.3927521620370204E-5</c:v>
                </c:pt>
                <c:pt idx="2">
                  <c:v>2.4918377847222265E-5</c:v>
                </c:pt>
                <c:pt idx="3">
                  <c:v>3.2182749641203704E-5</c:v>
                </c:pt>
                <c:pt idx="4">
                  <c:v>3.2359903842592783E-5</c:v>
                </c:pt>
                <c:pt idx="5">
                  <c:v>2.7317176863425997E-5</c:v>
                </c:pt>
                <c:pt idx="6">
                  <c:v>1.6949326030092731E-5</c:v>
                </c:pt>
                <c:pt idx="7">
                  <c:v>2.8189300405092516E-5</c:v>
                </c:pt>
                <c:pt idx="8">
                  <c:v>2.7302414019097232E-5</c:v>
                </c:pt>
              </c:numCache>
            </c:numRef>
          </c:val>
        </c:ser>
        <c:ser>
          <c:idx val="10"/>
          <c:order val="10"/>
          <c:tx>
            <c:strRef>
              <c:f>'KF_33_dur+rat'!$M$121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'KF_33_dur+rat'!$M$122:$M$130</c:f>
              <c:numCache>
                <c:formatCode>mm:ss</c:formatCode>
                <c:ptCount val="9"/>
                <c:pt idx="0">
                  <c:v>6.4096251155092599E-4</c:v>
                </c:pt>
                <c:pt idx="1">
                  <c:v>5.732237339351854E-4</c:v>
                </c:pt>
                <c:pt idx="2">
                  <c:v>5.2130180775462952E-4</c:v>
                </c:pt>
                <c:pt idx="3">
                  <c:v>4.8965314520833336E-4</c:v>
                </c:pt>
                <c:pt idx="4">
                  <c:v>6.678164629976849E-4</c:v>
                </c:pt>
                <c:pt idx="5">
                  <c:v>6.7343710633101846E-4</c:v>
                </c:pt>
                <c:pt idx="6">
                  <c:v>6.6022245317129619E-4</c:v>
                </c:pt>
                <c:pt idx="7">
                  <c:v>4.8464243722222221E-4</c:v>
                </c:pt>
                <c:pt idx="8">
                  <c:v>5.8890745727141198E-4</c:v>
                </c:pt>
              </c:numCache>
            </c:numRef>
          </c:val>
        </c:ser>
        <c:ser>
          <c:idx val="11"/>
          <c:order val="11"/>
          <c:spPr>
            <a:noFill/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'KF_33_dur+rat'!$B$122:$B$130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'KF_33_dur+rat'!$N$122:$N$130</c:f>
              <c:numCache>
                <c:formatCode>mm:ss</c:formatCode>
                <c:ptCount val="9"/>
                <c:pt idx="0">
                  <c:v>2.2033879755671295E-3</c:v>
                </c:pt>
                <c:pt idx="1">
                  <c:v>2.2625682371643519E-3</c:v>
                </c:pt>
                <c:pt idx="2">
                  <c:v>1.8453123687731481E-3</c:v>
                </c:pt>
                <c:pt idx="3">
                  <c:v>1.9788359788310188E-3</c:v>
                </c:pt>
                <c:pt idx="4">
                  <c:v>2.5369483287037034E-3</c:v>
                </c:pt>
                <c:pt idx="5">
                  <c:v>2.4137631750231481E-3</c:v>
                </c:pt>
                <c:pt idx="6">
                  <c:v>2.5721534601504631E-3</c:v>
                </c:pt>
                <c:pt idx="7">
                  <c:v>1.8035514823148146E-3</c:v>
                </c:pt>
                <c:pt idx="8">
                  <c:v>2.2020651258159722E-3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140224"/>
        <c:axId val="215156608"/>
      </c:barChart>
      <c:catAx>
        <c:axId val="21514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6608"/>
        <c:crosses val="autoZero"/>
        <c:auto val="1"/>
        <c:lblAlgn val="ctr"/>
        <c:lblOffset val="100"/>
        <c:noMultiLvlLbl val="0"/>
      </c:catAx>
      <c:valAx>
        <c:axId val="215156608"/>
        <c:scaling>
          <c:orientation val="minMax"/>
          <c:max val="2.7760000000000007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0224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504359360893"/>
          <c:y val="2.5803342303520847E-2"/>
          <c:w val="0.80218849836307016"/>
          <c:h val="0.845275502398477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'KF_33_dur+rat'!$A$17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'KF_33_dur+rat'!$B$17:$P$17</c:f>
              <c:numCache>
                <c:formatCode>0.00</c:formatCode>
                <c:ptCount val="15"/>
                <c:pt idx="0">
                  <c:v>8.1899343328617267</c:v>
                </c:pt>
                <c:pt idx="1">
                  <c:v>8.2978289277143507</c:v>
                </c:pt>
                <c:pt idx="2">
                  <c:v>7.4048528718296787</c:v>
                </c:pt>
                <c:pt idx="3">
                  <c:v>8.8847627541650969</c:v>
                </c:pt>
                <c:pt idx="4">
                  <c:v>7.6883746076507125</c:v>
                </c:pt>
                <c:pt idx="5">
                  <c:v>9.6006944442085551</c:v>
                </c:pt>
                <c:pt idx="6">
                  <c:v>8.868468057420527</c:v>
                </c:pt>
                <c:pt idx="7">
                  <c:v>8.7206754102812081</c:v>
                </c:pt>
                <c:pt idx="8">
                  <c:v>8.0202747372372443</c:v>
                </c:pt>
                <c:pt idx="9">
                  <c:v>9.786988897236677</c:v>
                </c:pt>
                <c:pt idx="10">
                  <c:v>9.9091056200542074</c:v>
                </c:pt>
                <c:pt idx="11">
                  <c:v>9.4221244462418134</c:v>
                </c:pt>
                <c:pt idx="12">
                  <c:v>8.873624038611295</c:v>
                </c:pt>
                <c:pt idx="13">
                  <c:v>9.6010417592433619</c:v>
                </c:pt>
                <c:pt idx="14">
                  <c:v>8.8049107789111751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00-4E36-92CD-B31036813EF0}"/>
            </c:ext>
          </c:extLst>
        </c:ser>
        <c:ser>
          <c:idx val="1"/>
          <c:order val="1"/>
          <c:tx>
            <c:strRef>
              <c:f>'KF_33_dur+rat'!$A$18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'KF_33_dur+rat'!$B$18:$P$18</c:f>
              <c:numCache>
                <c:formatCode>0.00</c:formatCode>
                <c:ptCount val="15"/>
                <c:pt idx="0">
                  <c:v>1.0005795494989027</c:v>
                </c:pt>
                <c:pt idx="1">
                  <c:v>0.60214852445382006</c:v>
                </c:pt>
                <c:pt idx="2">
                  <c:v>1.7669350649135003</c:v>
                </c:pt>
                <c:pt idx="3">
                  <c:v>1.9277623010494762</c:v>
                </c:pt>
                <c:pt idx="4">
                  <c:v>1.4636720970622159</c:v>
                </c:pt>
                <c:pt idx="5">
                  <c:v>2.2434826204935923</c:v>
                </c:pt>
                <c:pt idx="6">
                  <c:v>1.5652391971683519</c:v>
                </c:pt>
                <c:pt idx="7">
                  <c:v>0.85612541550916221</c:v>
                </c:pt>
                <c:pt idx="8">
                  <c:v>0.84624990833092395</c:v>
                </c:pt>
                <c:pt idx="9">
                  <c:v>1.9165305687118421</c:v>
                </c:pt>
                <c:pt idx="10">
                  <c:v>2.1110829029675018</c:v>
                </c:pt>
                <c:pt idx="11">
                  <c:v>1.9378157393036481</c:v>
                </c:pt>
                <c:pt idx="12">
                  <c:v>1.5314080492886191</c:v>
                </c:pt>
                <c:pt idx="13">
                  <c:v>1.7127779352724599</c:v>
                </c:pt>
                <c:pt idx="14">
                  <c:v>1.5344149910017151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00-4E36-92CD-B31036813EF0}"/>
            </c:ext>
          </c:extLst>
        </c:ser>
        <c:ser>
          <c:idx val="2"/>
          <c:order val="2"/>
          <c:tx>
            <c:strRef>
              <c:f>'KF_33_dur+rat'!$A$19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'KF_33_dur+rat'!$B$19:$P$19</c:f>
              <c:numCache>
                <c:formatCode>0.00</c:formatCode>
                <c:ptCount val="15"/>
                <c:pt idx="0">
                  <c:v>10.386527845440925</c:v>
                </c:pt>
                <c:pt idx="1">
                  <c:v>9.5695316397159242</c:v>
                </c:pt>
                <c:pt idx="2">
                  <c:v>8.7602780596769634</c:v>
                </c:pt>
                <c:pt idx="3">
                  <c:v>9.8423742782000687</c:v>
                </c:pt>
                <c:pt idx="4">
                  <c:v>8.7146176486112505</c:v>
                </c:pt>
                <c:pt idx="5">
                  <c:v>10.172099142739402</c:v>
                </c:pt>
                <c:pt idx="6">
                  <c:v>10.453528527938181</c:v>
                </c:pt>
                <c:pt idx="7">
                  <c:v>10.187716299357495</c:v>
                </c:pt>
                <c:pt idx="8">
                  <c:v>10.593894622655707</c:v>
                </c:pt>
                <c:pt idx="9">
                  <c:v>10.815036178433147</c:v>
                </c:pt>
                <c:pt idx="10">
                  <c:v>10.75916778287443</c:v>
                </c:pt>
                <c:pt idx="11">
                  <c:v>9.8301591802218127</c:v>
                </c:pt>
                <c:pt idx="12">
                  <c:v>10.110076926442046</c:v>
                </c:pt>
                <c:pt idx="13">
                  <c:v>10.398079719540746</c:v>
                </c:pt>
                <c:pt idx="14">
                  <c:v>10.042363417989151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00-4E36-92CD-B31036813EF0}"/>
            </c:ext>
          </c:extLst>
        </c:ser>
        <c:ser>
          <c:idx val="3"/>
          <c:order val="3"/>
          <c:tx>
            <c:strRef>
              <c:f>'KF_33_dur+rat'!$A$20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'KF_33_dur+rat'!$B$20:$P$20</c:f>
              <c:numCache>
                <c:formatCode>0.00</c:formatCode>
                <c:ptCount val="15"/>
                <c:pt idx="0">
                  <c:v>13.32386209855092</c:v>
                </c:pt>
                <c:pt idx="1">
                  <c:v>13.257439725936827</c:v>
                </c:pt>
                <c:pt idx="2">
                  <c:v>12.934274665533641</c:v>
                </c:pt>
                <c:pt idx="3">
                  <c:v>13.887832029024432</c:v>
                </c:pt>
                <c:pt idx="4">
                  <c:v>14.538585307733436</c:v>
                </c:pt>
                <c:pt idx="5">
                  <c:v>12.205351837680995</c:v>
                </c:pt>
                <c:pt idx="6">
                  <c:v>12.836571118684681</c:v>
                </c:pt>
                <c:pt idx="7">
                  <c:v>13.151764316883114</c:v>
                </c:pt>
                <c:pt idx="8">
                  <c:v>12.788166642355295</c:v>
                </c:pt>
                <c:pt idx="9">
                  <c:v>15.696551673364127</c:v>
                </c:pt>
                <c:pt idx="10">
                  <c:v>15.521116478635417</c:v>
                </c:pt>
                <c:pt idx="11">
                  <c:v>15.238729422947781</c:v>
                </c:pt>
                <c:pt idx="12">
                  <c:v>14.126676122818123</c:v>
                </c:pt>
                <c:pt idx="13">
                  <c:v>15.662161778943501</c:v>
                </c:pt>
                <c:pt idx="14">
                  <c:v>13.940648801363734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00-4E36-92CD-B31036813EF0}"/>
            </c:ext>
          </c:extLst>
        </c:ser>
        <c:ser>
          <c:idx val="4"/>
          <c:order val="4"/>
          <c:tx>
            <c:strRef>
              <c:f>'KF_33_dur+rat'!$A$21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'KF_33_dur+rat'!$B$21:$P$21</c:f>
              <c:numCache>
                <c:formatCode>0.00</c:formatCode>
                <c:ptCount val="15"/>
                <c:pt idx="0">
                  <c:v>14.411430427062088</c:v>
                </c:pt>
                <c:pt idx="1">
                  <c:v>15.008533802299548</c:v>
                </c:pt>
                <c:pt idx="2">
                  <c:v>14.828692545597693</c:v>
                </c:pt>
                <c:pt idx="3">
                  <c:v>15.319139656671773</c:v>
                </c:pt>
                <c:pt idx="4">
                  <c:v>16.226575621268321</c:v>
                </c:pt>
                <c:pt idx="5">
                  <c:v>15.201383583928473</c:v>
                </c:pt>
                <c:pt idx="6">
                  <c:v>16.412179861821777</c:v>
                </c:pt>
                <c:pt idx="7">
                  <c:v>14.273149652644671</c:v>
                </c:pt>
                <c:pt idx="8">
                  <c:v>16.2197899067233</c:v>
                </c:pt>
                <c:pt idx="9">
                  <c:v>13.845752298010122</c:v>
                </c:pt>
                <c:pt idx="10">
                  <c:v>13.940517729102151</c:v>
                </c:pt>
                <c:pt idx="11">
                  <c:v>13.543726364309519</c:v>
                </c:pt>
                <c:pt idx="12">
                  <c:v>14.561325917392404</c:v>
                </c:pt>
                <c:pt idx="13">
                  <c:v>12.641312931266006</c:v>
                </c:pt>
                <c:pt idx="14">
                  <c:v>14.745250735578418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00-4E36-92CD-B31036813EF0}"/>
            </c:ext>
          </c:extLst>
        </c:ser>
        <c:ser>
          <c:idx val="5"/>
          <c:order val="5"/>
          <c:tx>
            <c:strRef>
              <c:f>'KF_33_dur+rat'!$A$22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'KF_33_dur+rat'!$B$22:$P$22</c:f>
              <c:numCache>
                <c:formatCode>0.00</c:formatCode>
                <c:ptCount val="15"/>
                <c:pt idx="0">
                  <c:v>4.8269921162438205</c:v>
                </c:pt>
                <c:pt idx="1">
                  <c:v>5.1972041479485327</c:v>
                </c:pt>
                <c:pt idx="2">
                  <c:v>4.2906298193656012</c:v>
                </c:pt>
                <c:pt idx="3">
                  <c:v>4.476548232324923</c:v>
                </c:pt>
                <c:pt idx="4">
                  <c:v>4.9067263181388237</c:v>
                </c:pt>
                <c:pt idx="5">
                  <c:v>5.6542313893022751</c:v>
                </c:pt>
                <c:pt idx="6">
                  <c:v>5.0371690259045705</c:v>
                </c:pt>
                <c:pt idx="7">
                  <c:v>4.7208350272821127</c:v>
                </c:pt>
                <c:pt idx="8">
                  <c:v>5.5263351206863147</c:v>
                </c:pt>
                <c:pt idx="9">
                  <c:v>5.6722284789115296</c:v>
                </c:pt>
                <c:pt idx="10">
                  <c:v>4.8066489805572159</c:v>
                </c:pt>
                <c:pt idx="11">
                  <c:v>4.965334509894566</c:v>
                </c:pt>
                <c:pt idx="12">
                  <c:v>5.0932891326376417</c:v>
                </c:pt>
                <c:pt idx="13">
                  <c:v>4.4691218362511043</c:v>
                </c:pt>
                <c:pt idx="14">
                  <c:v>4.9745210096749304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00-4E36-92CD-B31036813EF0}"/>
            </c:ext>
          </c:extLst>
        </c:ser>
        <c:ser>
          <c:idx val="6"/>
          <c:order val="6"/>
          <c:tx>
            <c:strRef>
              <c:f>'KF_33_dur+rat'!$A$23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'KF_33_dur+rat'!$B$23:$P$23</c:f>
              <c:numCache>
                <c:formatCode>0.00</c:formatCode>
                <c:ptCount val="15"/>
                <c:pt idx="0">
                  <c:v>10.038922263620243</c:v>
                </c:pt>
                <c:pt idx="1">
                  <c:v>9.3087947651466187</c:v>
                </c:pt>
                <c:pt idx="2">
                  <c:v>8.8881483608102236</c:v>
                </c:pt>
                <c:pt idx="3">
                  <c:v>7.4442449817467784</c:v>
                </c:pt>
                <c:pt idx="4">
                  <c:v>7.6273740476003784</c:v>
                </c:pt>
                <c:pt idx="5">
                  <c:v>8.2312489394424269</c:v>
                </c:pt>
                <c:pt idx="6">
                  <c:v>8.9013241975783739</c:v>
                </c:pt>
                <c:pt idx="7">
                  <c:v>9.5463452988526694</c:v>
                </c:pt>
                <c:pt idx="8">
                  <c:v>8.4582866564034145</c:v>
                </c:pt>
                <c:pt idx="9">
                  <c:v>7.3366704345506131</c:v>
                </c:pt>
                <c:pt idx="10">
                  <c:v>6.8617839624333419</c:v>
                </c:pt>
                <c:pt idx="11">
                  <c:v>7.6740797827564808</c:v>
                </c:pt>
                <c:pt idx="12">
                  <c:v>7.0512319903185974</c:v>
                </c:pt>
                <c:pt idx="13">
                  <c:v>6.3958163411732123</c:v>
                </c:pt>
                <c:pt idx="14">
                  <c:v>8.1260194301738125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00-4E36-92CD-B31036813EF0}"/>
            </c:ext>
          </c:extLst>
        </c:ser>
        <c:ser>
          <c:idx val="7"/>
          <c:order val="7"/>
          <c:tx>
            <c:strRef>
              <c:f>'KF_33_dur+rat'!$A$24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'KF_33_dur+rat'!$B$24:$P$24</c:f>
              <c:numCache>
                <c:formatCode>0.00</c:formatCode>
                <c:ptCount val="15"/>
                <c:pt idx="0">
                  <c:v>1.4391653587203745</c:v>
                </c:pt>
                <c:pt idx="1">
                  <c:v>1.1093407048653159</c:v>
                </c:pt>
                <c:pt idx="2">
                  <c:v>3.2083820917923549</c:v>
                </c:pt>
                <c:pt idx="3">
                  <c:v>1.9239692059139939</c:v>
                </c:pt>
                <c:pt idx="4">
                  <c:v>1.6108613708655288</c:v>
                </c:pt>
                <c:pt idx="5">
                  <c:v>2.3679680200594126</c:v>
                </c:pt>
                <c:pt idx="6">
                  <c:v>1.5671840817777232</c:v>
                </c:pt>
                <c:pt idx="7">
                  <c:v>1.3207434541144905</c:v>
                </c:pt>
                <c:pt idx="8">
                  <c:v>1.415363530953806</c:v>
                </c:pt>
                <c:pt idx="9">
                  <c:v>2.0313203723977691</c:v>
                </c:pt>
                <c:pt idx="10">
                  <c:v>2.3221756431730354</c:v>
                </c:pt>
                <c:pt idx="11">
                  <c:v>1.7420347370086882</c:v>
                </c:pt>
                <c:pt idx="12">
                  <c:v>2.1229785580229144</c:v>
                </c:pt>
                <c:pt idx="13">
                  <c:v>3.4298920177182528</c:v>
                </c:pt>
                <c:pt idx="14">
                  <c:v>1.9722413676702615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600-4E36-92CD-B31036813EF0}"/>
            </c:ext>
          </c:extLst>
        </c:ser>
        <c:ser>
          <c:idx val="8"/>
          <c:order val="8"/>
          <c:tx>
            <c:strRef>
              <c:f>'KF_33_dur+rat'!$A$25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'KF_33_dur+rat'!$B$25:$P$25</c:f>
              <c:numCache>
                <c:formatCode>0.00</c:formatCode>
                <c:ptCount val="15"/>
                <c:pt idx="0">
                  <c:v>7.9688824846826423</c:v>
                </c:pt>
                <c:pt idx="1">
                  <c:v>7.5347596561873313</c:v>
                </c:pt>
                <c:pt idx="2">
                  <c:v>9.9878329469249927</c:v>
                </c:pt>
                <c:pt idx="3">
                  <c:v>9.4587612843576121</c:v>
                </c:pt>
                <c:pt idx="4">
                  <c:v>7.6227943828346554</c:v>
                </c:pt>
                <c:pt idx="5">
                  <c:v>7.9526886513401145</c:v>
                </c:pt>
                <c:pt idx="6">
                  <c:v>6.759178356508194</c:v>
                </c:pt>
                <c:pt idx="7">
                  <c:v>8.1910362893108069</c:v>
                </c:pt>
                <c:pt idx="8">
                  <c:v>7.6147799897589739</c:v>
                </c:pt>
                <c:pt idx="9">
                  <c:v>6.5718846407003237</c:v>
                </c:pt>
                <c:pt idx="10">
                  <c:v>7.1493813643942028</c:v>
                </c:pt>
                <c:pt idx="11">
                  <c:v>7.2114463932478206</c:v>
                </c:pt>
                <c:pt idx="12">
                  <c:v>7.9484890986243801</c:v>
                </c:pt>
                <c:pt idx="13">
                  <c:v>7.1806588884170433</c:v>
                </c:pt>
                <c:pt idx="14">
                  <c:v>7.7966124590920787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600-4E36-92CD-B31036813EF0}"/>
            </c:ext>
          </c:extLst>
        </c:ser>
        <c:ser>
          <c:idx val="9"/>
          <c:order val="9"/>
          <c:tx>
            <c:strRef>
              <c:f>'KF_33_dur+rat'!$A$26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'KF_33_dur+rat'!$B$26:$P$26</c:f>
              <c:numCache>
                <c:formatCode>0.00</c:formatCode>
                <c:ptCount val="15"/>
                <c:pt idx="0">
                  <c:v>0.58523209022259304</c:v>
                </c:pt>
                <c:pt idx="1">
                  <c:v>1.0245565535033425</c:v>
                </c:pt>
                <c:pt idx="2">
                  <c:v>2.1699202557003039</c:v>
                </c:pt>
                <c:pt idx="3">
                  <c:v>1.4995137412028352</c:v>
                </c:pt>
                <c:pt idx="4">
                  <c:v>1.350360961585555</c:v>
                </c:pt>
                <c:pt idx="5">
                  <c:v>1.62634750861036</c:v>
                </c:pt>
                <c:pt idx="6">
                  <c:v>1.2755444593200531</c:v>
                </c:pt>
                <c:pt idx="7">
                  <c:v>1.1317256450879454</c:v>
                </c:pt>
                <c:pt idx="8">
                  <c:v>1.1595533682084154</c:v>
                </c:pt>
                <c:pt idx="9">
                  <c:v>0.65895469662611994</c:v>
                </c:pt>
                <c:pt idx="10">
                  <c:v>0.70095063774485533</c:v>
                </c:pt>
                <c:pt idx="11">
                  <c:v>1.5629883971436307</c:v>
                </c:pt>
                <c:pt idx="12">
                  <c:v>1.1551702155034598</c:v>
                </c:pt>
                <c:pt idx="13">
                  <c:v>0.91781771261878409</c:v>
                </c:pt>
                <c:pt idx="14">
                  <c:v>1.2013311602198755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600-4E36-92CD-B31036813EF0}"/>
            </c:ext>
          </c:extLst>
        </c:ser>
        <c:ser>
          <c:idx val="10"/>
          <c:order val="10"/>
          <c:tx>
            <c:strRef>
              <c:f>'KF_33_dur+rat'!$A$27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'KF_33_dur+rat'!$B$27:$P$27</c:f>
              <c:numCache>
                <c:formatCode>0.00</c:formatCode>
                <c:ptCount val="15"/>
                <c:pt idx="0">
                  <c:v>27.828471433095775</c:v>
                </c:pt>
                <c:pt idx="1">
                  <c:v>29.089861552228395</c:v>
                </c:pt>
                <c:pt idx="2">
                  <c:v>25.760053317855053</c:v>
                </c:pt>
                <c:pt idx="3">
                  <c:v>25.335091535343011</c:v>
                </c:pt>
                <c:pt idx="4">
                  <c:v>28.250057636649125</c:v>
                </c:pt>
                <c:pt idx="5">
                  <c:v>24.744503862194378</c:v>
                </c:pt>
                <c:pt idx="6">
                  <c:v>26.323613115877571</c:v>
                </c:pt>
                <c:pt idx="7">
                  <c:v>27.899883190676327</c:v>
                </c:pt>
                <c:pt idx="8">
                  <c:v>27.357305516686615</c:v>
                </c:pt>
                <c:pt idx="9">
                  <c:v>25.668081761057728</c:v>
                </c:pt>
                <c:pt idx="10">
                  <c:v>25.918068898063645</c:v>
                </c:pt>
                <c:pt idx="11">
                  <c:v>26.87156102692424</c:v>
                </c:pt>
                <c:pt idx="12">
                  <c:v>27.425729950340529</c:v>
                </c:pt>
                <c:pt idx="13">
                  <c:v>27.591319079555525</c:v>
                </c:pt>
                <c:pt idx="14">
                  <c:v>26.861685848324861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600-4E36-92CD-B31036813E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261120"/>
        <c:axId val="212267008"/>
      </c:barChart>
      <c:catAx>
        <c:axId val="21226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67008"/>
        <c:crosses val="autoZero"/>
        <c:auto val="1"/>
        <c:lblAlgn val="ctr"/>
        <c:lblOffset val="100"/>
        <c:noMultiLvlLbl val="0"/>
      </c:catAx>
      <c:valAx>
        <c:axId val="212267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504359360893"/>
          <c:y val="2.5803342303520847E-2"/>
          <c:w val="0.80218849836307016"/>
          <c:h val="0.845275502398477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'KF_33_dur+rat'!$C$155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'KF_33_dur+rat'!$C$156:$C$164</c:f>
              <c:numCache>
                <c:formatCode>0.00</c:formatCode>
                <c:ptCount val="9"/>
                <c:pt idx="0">
                  <c:v>8.2978289277143507</c:v>
                </c:pt>
                <c:pt idx="1">
                  <c:v>8.8847627541650969</c:v>
                </c:pt>
                <c:pt idx="2">
                  <c:v>7.6883746076507125</c:v>
                </c:pt>
                <c:pt idx="3">
                  <c:v>9.6006944442085551</c:v>
                </c:pt>
                <c:pt idx="4">
                  <c:v>8.868468057420527</c:v>
                </c:pt>
                <c:pt idx="5">
                  <c:v>8.7206754102812081</c:v>
                </c:pt>
                <c:pt idx="6">
                  <c:v>9.786988897236677</c:v>
                </c:pt>
                <c:pt idx="7">
                  <c:v>9.4221244462418134</c:v>
                </c:pt>
                <c:pt idx="8">
                  <c:v>8.9087396931148675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00-4E36-92CD-B31036813EF0}"/>
            </c:ext>
          </c:extLst>
        </c:ser>
        <c:ser>
          <c:idx val="1"/>
          <c:order val="1"/>
          <c:tx>
            <c:strRef>
              <c:f>'KF_33_dur+rat'!$D$155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'KF_33_dur+rat'!$D$156:$D$164</c:f>
              <c:numCache>
                <c:formatCode>0.00</c:formatCode>
                <c:ptCount val="9"/>
                <c:pt idx="0">
                  <c:v>0.60214852445382006</c:v>
                </c:pt>
                <c:pt idx="1">
                  <c:v>1.9277623010494762</c:v>
                </c:pt>
                <c:pt idx="2">
                  <c:v>1.4636720970622159</c:v>
                </c:pt>
                <c:pt idx="3">
                  <c:v>2.2434826204935923</c:v>
                </c:pt>
                <c:pt idx="4">
                  <c:v>1.5652391971683519</c:v>
                </c:pt>
                <c:pt idx="5">
                  <c:v>0.85612541550916221</c:v>
                </c:pt>
                <c:pt idx="6">
                  <c:v>1.9165305687118421</c:v>
                </c:pt>
                <c:pt idx="7">
                  <c:v>1.9378157393036481</c:v>
                </c:pt>
                <c:pt idx="8">
                  <c:v>1.5640970579690137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00-4E36-92CD-B31036813EF0}"/>
            </c:ext>
          </c:extLst>
        </c:ser>
        <c:ser>
          <c:idx val="2"/>
          <c:order val="2"/>
          <c:tx>
            <c:strRef>
              <c:f>'KF_33_dur+rat'!$E$155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'KF_33_dur+rat'!$E$156:$E$164</c:f>
              <c:numCache>
                <c:formatCode>0.00</c:formatCode>
                <c:ptCount val="9"/>
                <c:pt idx="0">
                  <c:v>9.5695316397159242</c:v>
                </c:pt>
                <c:pt idx="1">
                  <c:v>9.8423742782000687</c:v>
                </c:pt>
                <c:pt idx="2">
                  <c:v>8.7146176486112505</c:v>
                </c:pt>
                <c:pt idx="3">
                  <c:v>10.172099142739402</c:v>
                </c:pt>
                <c:pt idx="4">
                  <c:v>10.453528527938181</c:v>
                </c:pt>
                <c:pt idx="5">
                  <c:v>10.187716299357495</c:v>
                </c:pt>
                <c:pt idx="6">
                  <c:v>10.815036178433147</c:v>
                </c:pt>
                <c:pt idx="7">
                  <c:v>9.8301591802218127</c:v>
                </c:pt>
                <c:pt idx="8">
                  <c:v>9.9481328619021614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00-4E36-92CD-B31036813EF0}"/>
            </c:ext>
          </c:extLst>
        </c:ser>
        <c:ser>
          <c:idx val="3"/>
          <c:order val="3"/>
          <c:tx>
            <c:strRef>
              <c:f>'KF_33_dur+rat'!$F$155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'KF_33_dur+rat'!$F$156:$F$164</c:f>
              <c:numCache>
                <c:formatCode>0.00</c:formatCode>
                <c:ptCount val="9"/>
                <c:pt idx="0">
                  <c:v>13.257439725936827</c:v>
                </c:pt>
                <c:pt idx="1">
                  <c:v>13.887832029024432</c:v>
                </c:pt>
                <c:pt idx="2">
                  <c:v>14.538585307733436</c:v>
                </c:pt>
                <c:pt idx="3">
                  <c:v>12.205351837680995</c:v>
                </c:pt>
                <c:pt idx="4">
                  <c:v>12.836571118684681</c:v>
                </c:pt>
                <c:pt idx="5">
                  <c:v>13.151764316883114</c:v>
                </c:pt>
                <c:pt idx="6">
                  <c:v>15.696551673364127</c:v>
                </c:pt>
                <c:pt idx="7">
                  <c:v>15.238729422947781</c:v>
                </c:pt>
                <c:pt idx="8">
                  <c:v>13.851603179031924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00-4E36-92CD-B31036813EF0}"/>
            </c:ext>
          </c:extLst>
        </c:ser>
        <c:ser>
          <c:idx val="4"/>
          <c:order val="4"/>
          <c:tx>
            <c:strRef>
              <c:f>'KF_33_dur+rat'!$G$155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'KF_33_dur+rat'!$G$156:$G$164</c:f>
              <c:numCache>
                <c:formatCode>0.00</c:formatCode>
                <c:ptCount val="9"/>
                <c:pt idx="0">
                  <c:v>15.008533802299548</c:v>
                </c:pt>
                <c:pt idx="1">
                  <c:v>15.319139656671773</c:v>
                </c:pt>
                <c:pt idx="2">
                  <c:v>16.226575621268321</c:v>
                </c:pt>
                <c:pt idx="3">
                  <c:v>15.201383583928473</c:v>
                </c:pt>
                <c:pt idx="4">
                  <c:v>16.412179861821777</c:v>
                </c:pt>
                <c:pt idx="5">
                  <c:v>14.273149652644671</c:v>
                </c:pt>
                <c:pt idx="6">
                  <c:v>13.845752298010122</c:v>
                </c:pt>
                <c:pt idx="7">
                  <c:v>13.543726364309519</c:v>
                </c:pt>
                <c:pt idx="8">
                  <c:v>14.978805105119276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00-4E36-92CD-B31036813EF0}"/>
            </c:ext>
          </c:extLst>
        </c:ser>
        <c:ser>
          <c:idx val="5"/>
          <c:order val="5"/>
          <c:tx>
            <c:strRef>
              <c:f>'KF_33_dur+rat'!$H$155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'KF_33_dur+rat'!$H$156:$H$164</c:f>
              <c:numCache>
                <c:formatCode>0.00</c:formatCode>
                <c:ptCount val="9"/>
                <c:pt idx="0">
                  <c:v>5.1972041479485327</c:v>
                </c:pt>
                <c:pt idx="1">
                  <c:v>4.476548232324923</c:v>
                </c:pt>
                <c:pt idx="2">
                  <c:v>4.9067263181388237</c:v>
                </c:pt>
                <c:pt idx="3">
                  <c:v>5.6542313893022751</c:v>
                </c:pt>
                <c:pt idx="4">
                  <c:v>5.0371690259045705</c:v>
                </c:pt>
                <c:pt idx="5">
                  <c:v>4.7208350272821127</c:v>
                </c:pt>
                <c:pt idx="6">
                  <c:v>5.6722284789115296</c:v>
                </c:pt>
                <c:pt idx="7">
                  <c:v>4.965334509894566</c:v>
                </c:pt>
                <c:pt idx="8">
                  <c:v>5.0787846412134172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00-4E36-92CD-B31036813EF0}"/>
            </c:ext>
          </c:extLst>
        </c:ser>
        <c:ser>
          <c:idx val="6"/>
          <c:order val="6"/>
          <c:tx>
            <c:strRef>
              <c:f>'KF_33_dur+rat'!$I$155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'KF_33_dur+rat'!$I$156:$I$164</c:f>
              <c:numCache>
                <c:formatCode>0.00</c:formatCode>
                <c:ptCount val="9"/>
                <c:pt idx="0">
                  <c:v>9.3087947651466187</c:v>
                </c:pt>
                <c:pt idx="1">
                  <c:v>7.4442449817467784</c:v>
                </c:pt>
                <c:pt idx="2">
                  <c:v>7.6273740476003784</c:v>
                </c:pt>
                <c:pt idx="3">
                  <c:v>8.2312489394424269</c:v>
                </c:pt>
                <c:pt idx="4">
                  <c:v>8.9013241975783739</c:v>
                </c:pt>
                <c:pt idx="5">
                  <c:v>9.5463452988526694</c:v>
                </c:pt>
                <c:pt idx="6">
                  <c:v>7.3366704345506131</c:v>
                </c:pt>
                <c:pt idx="7">
                  <c:v>7.6740797827564808</c:v>
                </c:pt>
                <c:pt idx="8">
                  <c:v>8.2587603059592922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00-4E36-92CD-B31036813EF0}"/>
            </c:ext>
          </c:extLst>
        </c:ser>
        <c:ser>
          <c:idx val="7"/>
          <c:order val="7"/>
          <c:tx>
            <c:strRef>
              <c:f>'KF_33_dur+rat'!$J$155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'KF_33_dur+rat'!$J$156:$J$164</c:f>
              <c:numCache>
                <c:formatCode>0.00</c:formatCode>
                <c:ptCount val="9"/>
                <c:pt idx="0">
                  <c:v>1.1093407048653159</c:v>
                </c:pt>
                <c:pt idx="1">
                  <c:v>1.9239692059139939</c:v>
                </c:pt>
                <c:pt idx="2">
                  <c:v>1.6108613708655288</c:v>
                </c:pt>
                <c:pt idx="3">
                  <c:v>2.3679680200594126</c:v>
                </c:pt>
                <c:pt idx="4">
                  <c:v>1.5671840817777232</c:v>
                </c:pt>
                <c:pt idx="5">
                  <c:v>1.3207434541144905</c:v>
                </c:pt>
                <c:pt idx="6">
                  <c:v>2.0313203723977691</c:v>
                </c:pt>
                <c:pt idx="7">
                  <c:v>1.7420347370086882</c:v>
                </c:pt>
                <c:pt idx="8">
                  <c:v>1.7091777433753652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600-4E36-92CD-B31036813EF0}"/>
            </c:ext>
          </c:extLst>
        </c:ser>
        <c:ser>
          <c:idx val="8"/>
          <c:order val="8"/>
          <c:tx>
            <c:strRef>
              <c:f>'KF_33_dur+rat'!$K$155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'KF_33_dur+rat'!$K$156:$K$164</c:f>
              <c:numCache>
                <c:formatCode>0.00</c:formatCode>
                <c:ptCount val="9"/>
                <c:pt idx="0">
                  <c:v>7.5347596561873313</c:v>
                </c:pt>
                <c:pt idx="1">
                  <c:v>9.4587612843576121</c:v>
                </c:pt>
                <c:pt idx="2">
                  <c:v>7.6227943828346554</c:v>
                </c:pt>
                <c:pt idx="3">
                  <c:v>7.9526886513401145</c:v>
                </c:pt>
                <c:pt idx="4">
                  <c:v>6.759178356508194</c:v>
                </c:pt>
                <c:pt idx="5">
                  <c:v>8.1910362893108069</c:v>
                </c:pt>
                <c:pt idx="6">
                  <c:v>6.5718846407003237</c:v>
                </c:pt>
                <c:pt idx="7">
                  <c:v>7.2114463932478206</c:v>
                </c:pt>
                <c:pt idx="8">
                  <c:v>7.6628187068108575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600-4E36-92CD-B31036813EF0}"/>
            </c:ext>
          </c:extLst>
        </c:ser>
        <c:ser>
          <c:idx val="9"/>
          <c:order val="9"/>
          <c:tx>
            <c:strRef>
              <c:f>'KF_33_dur+rat'!$L$155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'KF_33_dur+rat'!$L$156:$L$164</c:f>
              <c:numCache>
                <c:formatCode>0.00</c:formatCode>
                <c:ptCount val="9"/>
                <c:pt idx="0">
                  <c:v>1.0245565535033425</c:v>
                </c:pt>
                <c:pt idx="1">
                  <c:v>1.4995137412028352</c:v>
                </c:pt>
                <c:pt idx="2">
                  <c:v>1.350360961585555</c:v>
                </c:pt>
                <c:pt idx="3">
                  <c:v>1.62634750861036</c:v>
                </c:pt>
                <c:pt idx="4">
                  <c:v>1.2755444593200531</c:v>
                </c:pt>
                <c:pt idx="5">
                  <c:v>1.1317256450879454</c:v>
                </c:pt>
                <c:pt idx="6">
                  <c:v>0.65895469662611994</c:v>
                </c:pt>
                <c:pt idx="7">
                  <c:v>1.5629883971436307</c:v>
                </c:pt>
                <c:pt idx="8">
                  <c:v>1.2662489953849803</c:v>
                </c:pt>
              </c:numCache>
            </c:numRef>
          </c:val>
        </c:ser>
        <c:ser>
          <c:idx val="10"/>
          <c:order val="10"/>
          <c:tx>
            <c:strRef>
              <c:f>'KF_33_dur+rat'!$M$155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'KF_33_dur+rat'!$B$156:$B$164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'KF_33_dur+rat'!$M$156:$M$164</c:f>
              <c:numCache>
                <c:formatCode>0.00</c:formatCode>
                <c:ptCount val="9"/>
                <c:pt idx="0">
                  <c:v>29.089861552228395</c:v>
                </c:pt>
                <c:pt idx="1">
                  <c:v>25.335091535343011</c:v>
                </c:pt>
                <c:pt idx="2">
                  <c:v>28.250057636649125</c:v>
                </c:pt>
                <c:pt idx="3">
                  <c:v>24.744503862194378</c:v>
                </c:pt>
                <c:pt idx="4">
                  <c:v>26.323613115877571</c:v>
                </c:pt>
                <c:pt idx="5">
                  <c:v>27.899883190676327</c:v>
                </c:pt>
                <c:pt idx="6">
                  <c:v>25.668081761057728</c:v>
                </c:pt>
                <c:pt idx="7">
                  <c:v>26.87156102692424</c:v>
                </c:pt>
                <c:pt idx="8">
                  <c:v>26.772831710118844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830528"/>
        <c:axId val="215832064"/>
      </c:barChart>
      <c:catAx>
        <c:axId val="21583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832064"/>
        <c:crosses val="autoZero"/>
        <c:auto val="1"/>
        <c:lblAlgn val="ctr"/>
        <c:lblOffset val="100"/>
        <c:noMultiLvlLbl val="0"/>
      </c:catAx>
      <c:valAx>
        <c:axId val="215832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8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0862720653263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'KF_33_dur+rat'!$B$58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'KF_33_dur+rat'!$B$59:$B$69</c:f>
              <c:numCache>
                <c:formatCode>0.00</c:formatCode>
                <c:ptCount val="11"/>
                <c:pt idx="0">
                  <c:v>-3.1875539370277797</c:v>
                </c:pt>
                <c:pt idx="1">
                  <c:v>-31.69509555853649</c:v>
                </c:pt>
                <c:pt idx="2">
                  <c:v>7.4524368124311087</c:v>
                </c:pt>
                <c:pt idx="3">
                  <c:v>-0.34310228573050544</c:v>
                </c:pt>
                <c:pt idx="4">
                  <c:v>2.0702257813439835</c:v>
                </c:pt>
                <c:pt idx="5">
                  <c:v>1.2643479293120321</c:v>
                </c:pt>
                <c:pt idx="6">
                  <c:v>28.696242565659659</c:v>
                </c:pt>
                <c:pt idx="7">
                  <c:v>-23.831976869407079</c:v>
                </c:pt>
                <c:pt idx="8">
                  <c:v>6.9803775219474495</c:v>
                </c:pt>
                <c:pt idx="9">
                  <c:v>-48.104562757603389</c:v>
                </c:pt>
                <c:pt idx="10">
                  <c:v>8.1870882526243047</c:v>
                </c:pt>
              </c:numCache>
            </c:numRef>
          </c:val>
        </c:ser>
        <c:ser>
          <c:idx val="1"/>
          <c:order val="1"/>
          <c:tx>
            <c:strRef>
              <c:f>'KF_33_dur+rat'!$C$58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'KF_33_dur+rat'!$C$59:$C$69</c:f>
              <c:numCache>
                <c:formatCode>0.00</c:formatCode>
                <c:ptCount val="11"/>
                <c:pt idx="0">
                  <c:v>-7.1491548131091767</c:v>
                </c:pt>
                <c:pt idx="1">
                  <c:v>-61.088810866725531</c:v>
                </c:pt>
                <c:pt idx="2">
                  <c:v>-6.2854179537109367</c:v>
                </c:pt>
                <c:pt idx="3">
                  <c:v>-6.134173913293913</c:v>
                </c:pt>
                <c:pt idx="4">
                  <c:v>0.62383481910759153</c:v>
                </c:pt>
                <c:pt idx="5">
                  <c:v>3.2096649513578166</c:v>
                </c:pt>
                <c:pt idx="6">
                  <c:v>12.964723129946815</c:v>
                </c:pt>
                <c:pt idx="7">
                  <c:v>-44.422686908103515</c:v>
                </c:pt>
                <c:pt idx="8">
                  <c:v>-4.2482503972015664</c:v>
                </c:pt>
                <c:pt idx="9">
                  <c:v>-13.998190318866833</c:v>
                </c:pt>
                <c:pt idx="10">
                  <c:v>7.0528775456253774</c:v>
                </c:pt>
              </c:numCache>
            </c:numRef>
          </c:val>
        </c:ser>
        <c:ser>
          <c:idx val="2"/>
          <c:order val="2"/>
          <c:tx>
            <c:strRef>
              <c:f>'KF_33_dur+rat'!$D$58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'KF_33_dur+rat'!$D$59:$D$69</c:f>
              <c:numCache>
                <c:formatCode>0.00</c:formatCode>
                <c:ptCount val="11"/>
                <c:pt idx="0">
                  <c:v>-18.49415715977679</c:v>
                </c:pt>
                <c:pt idx="1">
                  <c:v>12.316197173159438</c:v>
                </c:pt>
                <c:pt idx="2">
                  <c:v>-15.611103918708407</c:v>
                </c:pt>
                <c:pt idx="3">
                  <c:v>-9.9174131703122317</c:v>
                </c:pt>
                <c:pt idx="4">
                  <c:v>-2.2050605772713205</c:v>
                </c:pt>
                <c:pt idx="5">
                  <c:v>-16.184842962133906</c:v>
                </c:pt>
                <c:pt idx="6">
                  <c:v>6.0990771997621245</c:v>
                </c:pt>
                <c:pt idx="7">
                  <c:v>58.113738025304016</c:v>
                </c:pt>
                <c:pt idx="8">
                  <c:v>24.853151434659548</c:v>
                </c:pt>
                <c:pt idx="9">
                  <c:v>79.170436901834265</c:v>
                </c:pt>
                <c:pt idx="10">
                  <c:v>-6.7488120146031578</c:v>
                </c:pt>
              </c:numCache>
            </c:numRef>
          </c:val>
        </c:ser>
        <c:ser>
          <c:idx val="3"/>
          <c:order val="3"/>
          <c:tx>
            <c:strRef>
              <c:f>'KF_33_dur+rat'!$E$58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'KF_33_dur+rat'!$E$59:$E$69</c:f>
              <c:numCache>
                <c:formatCode>0.00</c:formatCode>
                <c:ptCount val="11"/>
                <c:pt idx="0">
                  <c:v>2.0887604927605841</c:v>
                </c:pt>
                <c:pt idx="1">
                  <c:v>27.919004419953637</c:v>
                </c:pt>
                <c:pt idx="2">
                  <c:v>-1.0246429881949626</c:v>
                </c:pt>
                <c:pt idx="3">
                  <c:v>0.97015232241918115</c:v>
                </c:pt>
                <c:pt idx="4">
                  <c:v>5.4648363718440516</c:v>
                </c:pt>
                <c:pt idx="5">
                  <c:v>-8.7139172894080694</c:v>
                </c:pt>
                <c:pt idx="6">
                  <c:v>-7.2357249967284538</c:v>
                </c:pt>
                <c:pt idx="7">
                  <c:v>-1.0213728768254668</c:v>
                </c:pt>
                <c:pt idx="8">
                  <c:v>23.4304438208659</c:v>
                </c:pt>
                <c:pt idx="9">
                  <c:v>29.250673618750934</c:v>
                </c:pt>
                <c:pt idx="10">
                  <c:v>-4.2607811075797537</c:v>
                </c:pt>
              </c:numCache>
            </c:numRef>
          </c:val>
        </c:ser>
        <c:ser>
          <c:idx val="4"/>
          <c:order val="4"/>
          <c:tx>
            <c:strRef>
              <c:f>'KF_33_dur+rat'!$F$58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'KF_33_dur+rat'!$F$59:$F$69</c:f>
              <c:numCache>
                <c:formatCode>0.00</c:formatCode>
                <c:ptCount val="11"/>
                <c:pt idx="0">
                  <c:v>-27.949858550315525</c:v>
                </c:pt>
                <c:pt idx="1">
                  <c:v>-20.787524094999217</c:v>
                </c:pt>
                <c:pt idx="2">
                  <c:v>-28.526714721051142</c:v>
                </c:pt>
                <c:pt idx="3">
                  <c:v>-13.791733533250417</c:v>
                </c:pt>
                <c:pt idx="4">
                  <c:v>-8.8895078543105832</c:v>
                </c:pt>
                <c:pt idx="5">
                  <c:v>-18.394140255996167</c:v>
                </c:pt>
                <c:pt idx="6">
                  <c:v>-22.481858960527635</c:v>
                </c:pt>
                <c:pt idx="7">
                  <c:v>-32.41198639998634</c:v>
                </c:pt>
                <c:pt idx="8">
                  <c:v>-18.872062059827751</c:v>
                </c:pt>
                <c:pt idx="9">
                  <c:v>-5.0706633311432867</c:v>
                </c:pt>
                <c:pt idx="10">
                  <c:v>-12.932726042222653</c:v>
                </c:pt>
              </c:numCache>
            </c:numRef>
          </c:val>
        </c:ser>
        <c:ser>
          <c:idx val="5"/>
          <c:order val="5"/>
          <c:tx>
            <c:strRef>
              <c:f>'KF_33_dur+rat'!$G$58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'KF_33_dur+rat'!$G$59:$G$69</c:f>
              <c:numCache>
                <c:formatCode>0.00</c:formatCode>
                <c:ptCount val="11"/>
                <c:pt idx="0">
                  <c:v>-3.5187647261962733</c:v>
                </c:pt>
                <c:pt idx="1">
                  <c:v>30.200427197256356</c:v>
                </c:pt>
                <c:pt idx="2">
                  <c:v>-10.536497396661524</c:v>
                </c:pt>
                <c:pt idx="3">
                  <c:v>-22.39012724218334</c:v>
                </c:pt>
                <c:pt idx="4">
                  <c:v>-8.4697733728339237</c:v>
                </c:pt>
                <c:pt idx="5">
                  <c:v>0.84235795053791451</c:v>
                </c:pt>
                <c:pt idx="6">
                  <c:v>-10.291427447665436</c:v>
                </c:pt>
                <c:pt idx="7">
                  <c:v>6.5435722237152882</c:v>
                </c:pt>
                <c:pt idx="8">
                  <c:v>-9.2367334611606449</c:v>
                </c:pt>
                <c:pt idx="9">
                  <c:v>22.603770371830802</c:v>
                </c:pt>
                <c:pt idx="10">
                  <c:v>-18.218652028523142</c:v>
                </c:pt>
              </c:numCache>
            </c:numRef>
          </c:val>
        </c:ser>
        <c:ser>
          <c:idx val="6"/>
          <c:order val="6"/>
          <c:tx>
            <c:strRef>
              <c:f>'KF_33_dur+rat'!$H$58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'KF_33_dur+rat'!$H$59:$H$69</c:f>
              <c:numCache>
                <c:formatCode>0.00</c:formatCode>
                <c:ptCount val="11"/>
                <c:pt idx="0">
                  <c:v>14.259057478852755</c:v>
                </c:pt>
                <c:pt idx="1">
                  <c:v>16.458780620236919</c:v>
                </c:pt>
                <c:pt idx="2">
                  <c:v>17.869121182415491</c:v>
                </c:pt>
                <c:pt idx="3">
                  <c:v>4.644768932041071</c:v>
                </c:pt>
                <c:pt idx="4">
                  <c:v>26.69209312058878</c:v>
                </c:pt>
                <c:pt idx="5">
                  <c:v>15.174878493284785</c:v>
                </c:pt>
                <c:pt idx="6">
                  <c:v>24.37258259483372</c:v>
                </c:pt>
                <c:pt idx="7">
                  <c:v>-9.5989954232717327</c:v>
                </c:pt>
                <c:pt idx="8">
                  <c:v>-1.1010074195841713</c:v>
                </c:pt>
                <c:pt idx="9">
                  <c:v>23.278659039507087</c:v>
                </c:pt>
                <c:pt idx="10">
                  <c:v>11.537995979291594</c:v>
                </c:pt>
              </c:numCache>
            </c:numRef>
          </c:val>
        </c:ser>
        <c:ser>
          <c:idx val="7"/>
          <c:order val="7"/>
          <c:tx>
            <c:strRef>
              <c:f>'KF_33_dur+rat'!$I$58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'KF_33_dur+rat'!$I$59:$I$69</c:f>
              <c:numCache>
                <c:formatCode>0.00</c:formatCode>
                <c:ptCount val="11"/>
                <c:pt idx="0">
                  <c:v>6.8993805624615074</c:v>
                </c:pt>
                <c:pt idx="1">
                  <c:v>-39.394512508432619</c:v>
                </c:pt>
                <c:pt idx="2">
                  <c:v>9.2941746333231539</c:v>
                </c:pt>
                <c:pt idx="3">
                  <c:v>2.0083082614661705</c:v>
                </c:pt>
                <c:pt idx="4">
                  <c:v>4.8301237280858427</c:v>
                </c:pt>
                <c:pt idx="5">
                  <c:v>2.7006277150544404</c:v>
                </c:pt>
                <c:pt idx="6">
                  <c:v>26.908353086934273</c:v>
                </c:pt>
                <c:pt idx="7">
                  <c:v>-27.513897775589864</c:v>
                </c:pt>
                <c:pt idx="8">
                  <c:v>14.030189694247333</c:v>
                </c:pt>
                <c:pt idx="9">
                  <c:v>4.067828781235967</c:v>
                </c:pt>
                <c:pt idx="10">
                  <c:v>12.476749855918575</c:v>
                </c:pt>
              </c:numCache>
            </c:numRef>
          </c:val>
        </c:ser>
        <c:ser>
          <c:idx val="8"/>
          <c:order val="8"/>
          <c:tx>
            <c:strRef>
              <c:f>'KF_33_dur+rat'!$J$58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'KF_33_dur+rat'!$J$59:$J$69</c:f>
              <c:numCache>
                <c:formatCode>0.00</c:formatCode>
                <c:ptCount val="11"/>
                <c:pt idx="0">
                  <c:v>-6.8675256837266705</c:v>
                </c:pt>
                <c:pt idx="1">
                  <c:v>-43.250763516053354</c:v>
                </c:pt>
                <c:pt idx="2">
                  <c:v>7.6620512811339694</c:v>
                </c:pt>
                <c:pt idx="3">
                  <c:v>-6.0392134265786117</c:v>
                </c:pt>
                <c:pt idx="4">
                  <c:v>12.849160544958128</c:v>
                </c:pt>
                <c:pt idx="5">
                  <c:v>13.888092906381816</c:v>
                </c:pt>
                <c:pt idx="6">
                  <c:v>6.5178269637242936</c:v>
                </c:pt>
                <c:pt idx="7">
                  <c:v>-26.414692227243901</c:v>
                </c:pt>
                <c:pt idx="8">
                  <c:v>0.42114896073281693</c:v>
                </c:pt>
                <c:pt idx="9">
                  <c:v>1.0073337998816596</c:v>
                </c:pt>
                <c:pt idx="10">
                  <c:v>4.4769590062665632</c:v>
                </c:pt>
              </c:numCache>
            </c:numRef>
          </c:val>
        </c:ser>
        <c:ser>
          <c:idx val="9"/>
          <c:order val="9"/>
          <c:tx>
            <c:strRef>
              <c:f>'KF_33_dur+rat'!$K$58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'KF_33_dur+rat'!$K$59:$K$69</c:f>
              <c:numCache>
                <c:formatCode>0.00</c:formatCode>
                <c:ptCount val="11"/>
                <c:pt idx="0">
                  <c:v>27.84283148740861</c:v>
                </c:pt>
                <c:pt idx="1">
                  <c:v>44.574776043780638</c:v>
                </c:pt>
                <c:pt idx="2">
                  <c:v>23.637543433732265</c:v>
                </c:pt>
                <c:pt idx="3">
                  <c:v>29.735252164060029</c:v>
                </c:pt>
                <c:pt idx="4">
                  <c:v>8.3640069491262121</c:v>
                </c:pt>
                <c:pt idx="5">
                  <c:v>31.495293494353739</c:v>
                </c:pt>
                <c:pt idx="6">
                  <c:v>3.9331999240043527</c:v>
                </c:pt>
                <c:pt idx="7">
                  <c:v>18.800131965916361</c:v>
                </c:pt>
                <c:pt idx="8">
                  <c:v>-2.5070645563160245</c:v>
                </c:pt>
                <c:pt idx="9">
                  <c:v>-35.429654093625167</c:v>
                </c:pt>
                <c:pt idx="10">
                  <c:v>10.269652528038018</c:v>
                </c:pt>
              </c:numCache>
            </c:numRef>
          </c:val>
        </c:ser>
        <c:ser>
          <c:idx val="10"/>
          <c:order val="10"/>
          <c:tx>
            <c:strRef>
              <c:f>'KF_33_dur+rat'!$L$58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'KF_33_dur+rat'!$L$59:$L$69</c:f>
              <c:numCache>
                <c:formatCode>0.00</c:formatCode>
                <c:ptCount val="11"/>
                <c:pt idx="0">
                  <c:v>27.403394077849519</c:v>
                </c:pt>
                <c:pt idx="1">
                  <c:v>56.747752046327527</c:v>
                </c:pt>
                <c:pt idx="2">
                  <c:v>21.065479403726641</c:v>
                </c:pt>
                <c:pt idx="3">
                  <c:v>26.268772752028031</c:v>
                </c:pt>
                <c:pt idx="4">
                  <c:v>7.3906957135140283</c:v>
                </c:pt>
                <c:pt idx="5">
                  <c:v>9.6776548035995305</c:v>
                </c:pt>
                <c:pt idx="6">
                  <c:v>-4.3221112616475637</c:v>
                </c:pt>
                <c:pt idx="7">
                  <c:v>33.675808527923905</c:v>
                </c:pt>
                <c:pt idx="8">
                  <c:v>4.3928933157504586</c:v>
                </c:pt>
                <c:pt idx="9">
                  <c:v>-32.394154969256483</c:v>
                </c:pt>
                <c:pt idx="10">
                  <c:v>9.593421860676294</c:v>
                </c:pt>
              </c:numCache>
            </c:numRef>
          </c:val>
        </c:ser>
        <c:ser>
          <c:idx val="11"/>
          <c:order val="11"/>
          <c:tx>
            <c:strRef>
              <c:f>'KF_33_dur+rat'!$M$58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'KF_33_dur+rat'!$M$59:$M$69</c:f>
              <c:numCache>
                <c:formatCode>0.00</c:formatCode>
                <c:ptCount val="11"/>
                <c:pt idx="0">
                  <c:v>-13.700597448343316</c:v>
                </c:pt>
                <c:pt idx="1">
                  <c:v>2.4993058772161127</c:v>
                </c:pt>
                <c:pt idx="2">
                  <c:v>-21.202106242282646</c:v>
                </c:pt>
                <c:pt idx="3">
                  <c:v>-11.68506129519459</c:v>
                </c:pt>
                <c:pt idx="4">
                  <c:v>-25.674414979989763</c:v>
                </c:pt>
                <c:pt idx="5">
                  <c:v>-19.28826700196095</c:v>
                </c:pt>
                <c:pt idx="6">
                  <c:v>-23.772221109053817</c:v>
                </c:pt>
                <c:pt idx="7">
                  <c:v>-28.562379957169671</c:v>
                </c:pt>
                <c:pt idx="8">
                  <c:v>-24.98687423119074</c:v>
                </c:pt>
                <c:pt idx="9">
                  <c:v>7.3902805801168299</c:v>
                </c:pt>
                <c:pt idx="10">
                  <c:v>-19.055535151618908</c:v>
                </c:pt>
              </c:numCache>
            </c:numRef>
          </c:val>
        </c:ser>
        <c:ser>
          <c:idx val="12"/>
          <c:order val="12"/>
          <c:tx>
            <c:strRef>
              <c:f>'KF_33_dur+rat'!$N$58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'KF_33_dur+rat'!$N$59:$N$69</c:f>
              <c:numCache>
                <c:formatCode>0.00</c:formatCode>
                <c:ptCount val="11"/>
                <c:pt idx="0">
                  <c:v>-10.950281727116316</c:v>
                </c:pt>
                <c:pt idx="1">
                  <c:v>-11.249268109302978</c:v>
                </c:pt>
                <c:pt idx="2">
                  <c:v>-11.206517161097421</c:v>
                </c:pt>
                <c:pt idx="3">
                  <c:v>-10.298857469949008</c:v>
                </c:pt>
                <c:pt idx="4">
                  <c:v>-12.44647007609713</c:v>
                </c:pt>
                <c:pt idx="5">
                  <c:v>-9.2891861326602356</c:v>
                </c:pt>
                <c:pt idx="6">
                  <c:v>-23.259516444842721</c:v>
                </c:pt>
                <c:pt idx="7">
                  <c:v>-4.6131851912116906</c:v>
                </c:pt>
                <c:pt idx="8">
                  <c:v>-9.4117148433825939</c:v>
                </c:pt>
                <c:pt idx="9">
                  <c:v>-13.038348669930288</c:v>
                </c:pt>
                <c:pt idx="10">
                  <c:v>-9.4840679791337834</c:v>
                </c:pt>
              </c:numCache>
            </c:numRef>
          </c:val>
        </c:ser>
        <c:ser>
          <c:idx val="13"/>
          <c:order val="13"/>
          <c:tx>
            <c:strRef>
              <c:f>'KF_33_dur+rat'!$O$58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'KF_33_dur+rat'!$O$59:$O$69</c:f>
              <c:numCache>
                <c:formatCode>0.00</c:formatCode>
                <c:ptCount val="11"/>
                <c:pt idx="0">
                  <c:v>13.32446994627851</c:v>
                </c:pt>
                <c:pt idx="1">
                  <c:v>16.749731276119658</c:v>
                </c:pt>
                <c:pt idx="2">
                  <c:v>7.4121936349446607</c:v>
                </c:pt>
                <c:pt idx="3">
                  <c:v>16.972427904477964</c:v>
                </c:pt>
                <c:pt idx="4">
                  <c:v>-10.599750168065915</c:v>
                </c:pt>
                <c:pt idx="5">
                  <c:v>-6.3825646017229243</c:v>
                </c:pt>
                <c:pt idx="6">
                  <c:v>-18.129145244399496</c:v>
                </c:pt>
                <c:pt idx="7">
                  <c:v>81.257922885949668</c:v>
                </c:pt>
                <c:pt idx="8">
                  <c:v>-3.744497779539993</c:v>
                </c:pt>
                <c:pt idx="9">
                  <c:v>-18.73340895273202</c:v>
                </c:pt>
                <c:pt idx="10">
                  <c:v>7.105829295240536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78368"/>
        <c:axId val="215979904"/>
      </c:barChart>
      <c:catAx>
        <c:axId val="2159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5979904"/>
        <c:crossesAt val="0"/>
        <c:auto val="1"/>
        <c:lblAlgn val="ctr"/>
        <c:lblOffset val="100"/>
        <c:noMultiLvlLbl val="0"/>
      </c:catAx>
      <c:valAx>
        <c:axId val="215979904"/>
        <c:scaling>
          <c:orientation val="minMax"/>
          <c:max val="90"/>
          <c:min val="-7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978368"/>
        <c:crossesAt val="1"/>
        <c:crossBetween val="between"/>
        <c:majorUnit val="10"/>
        <c:minorUnit val="5"/>
      </c:valAx>
    </c:plotArea>
    <c:legend>
      <c:legendPos val="b"/>
      <c:layout>
        <c:manualLayout>
          <c:xMode val="edge"/>
          <c:yMode val="edge"/>
          <c:x val="1.633161374862661E-2"/>
          <c:y val="0.8377612103837534"/>
          <c:w val="0.96460772775221482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0862720653263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'KF_33_dur+rat'!$C$44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'KF_33_dur+rat'!$C$45:$C$55</c:f>
              <c:numCache>
                <c:formatCode>0.00</c:formatCode>
                <c:ptCount val="11"/>
                <c:pt idx="0">
                  <c:v>-7.0063694266390977</c:v>
                </c:pt>
                <c:pt idx="1">
                  <c:v>-61.107355204920253</c:v>
                </c:pt>
                <c:pt idx="2">
                  <c:v>-4.2783087745258452</c:v>
                </c:pt>
                <c:pt idx="3">
                  <c:v>-4.1399720733594085</c:v>
                </c:pt>
                <c:pt idx="4">
                  <c:v>0.25524655782421657</c:v>
                </c:pt>
                <c:pt idx="5">
                  <c:v>2.3110544199648526</c:v>
                </c:pt>
                <c:pt idx="6">
                  <c:v>12.347147179478581</c:v>
                </c:pt>
                <c:pt idx="7">
                  <c:v>-34.78873153149803</c:v>
                </c:pt>
                <c:pt idx="8">
                  <c:v>-1.3515167775417221</c:v>
                </c:pt>
                <c:pt idx="9">
                  <c:v>-17.315165292757122</c:v>
                </c:pt>
                <c:pt idx="10">
                  <c:v>8.8392588065875266</c:v>
                </c:pt>
              </c:numCache>
            </c:numRef>
          </c:val>
        </c:ser>
        <c:ser>
          <c:idx val="2"/>
          <c:order val="1"/>
          <c:tx>
            <c:strRef>
              <c:f>'KF_33_dur+rat'!$E$44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'KF_33_dur+rat'!$E$45:$E$55</c:f>
              <c:numCache>
                <c:formatCode>0.00</c:formatCode>
                <c:ptCount val="11"/>
                <c:pt idx="0">
                  <c:v>2.2457518813889807</c:v>
                </c:pt>
                <c:pt idx="1">
                  <c:v>27.858040637238823</c:v>
                </c:pt>
                <c:pt idx="2">
                  <c:v>1.0951375543186104</c:v>
                </c:pt>
                <c:pt idx="3">
                  <c:v>3.1152872659271549</c:v>
                </c:pt>
                <c:pt idx="4">
                  <c:v>5.0785153701180068</c:v>
                </c:pt>
                <c:pt idx="5">
                  <c:v>-9.5087133516955262</c:v>
                </c:pt>
                <c:pt idx="6">
                  <c:v>-7.7428654890637532</c:v>
                </c:pt>
                <c:pt idx="7">
                  <c:v>16.135909904471337</c:v>
                </c:pt>
                <c:pt idx="8">
                  <c:v>27.16452824009189</c:v>
                </c:pt>
                <c:pt idx="9">
                  <c:v>24.265647706605385</c:v>
                </c:pt>
                <c:pt idx="10">
                  <c:v>-2.663189800464425</c:v>
                </c:pt>
              </c:numCache>
            </c:numRef>
          </c:val>
        </c:ser>
        <c:ser>
          <c:idx val="3"/>
          <c:order val="2"/>
          <c:tx>
            <c:strRef>
              <c:f>'KF_33_dur+rat'!$F$44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'KF_33_dur+rat'!$F$45:$F$55</c:f>
              <c:numCache>
                <c:formatCode>0.00</c:formatCode>
                <c:ptCount val="11"/>
                <c:pt idx="0">
                  <c:v>-27.839060341948006</c:v>
                </c:pt>
                <c:pt idx="1">
                  <c:v>-20.825275265681569</c:v>
                </c:pt>
                <c:pt idx="2">
                  <c:v>-26.995953084841368</c:v>
                </c:pt>
                <c:pt idx="3">
                  <c:v>-11.960218371952495</c:v>
                </c:pt>
                <c:pt idx="4">
                  <c:v>-9.2232484431583792</c:v>
                </c:pt>
                <c:pt idx="5">
                  <c:v>-19.104653995420666</c:v>
                </c:pt>
                <c:pt idx="6">
                  <c:v>-22.905649134172489</c:v>
                </c:pt>
                <c:pt idx="7">
                  <c:v>-20.696056449589435</c:v>
                </c:pt>
                <c:pt idx="8">
                  <c:v>-16.417735885112023</c:v>
                </c:pt>
                <c:pt idx="9">
                  <c:v>-8.7319611013421916</c:v>
                </c:pt>
                <c:pt idx="10">
                  <c:v>-11.479842661531247</c:v>
                </c:pt>
              </c:numCache>
            </c:numRef>
          </c:val>
        </c:ser>
        <c:ser>
          <c:idx val="4"/>
          <c:order val="3"/>
          <c:tx>
            <c:strRef>
              <c:f>'KF_33_dur+rat'!$G$44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'KF_33_dur+rat'!$G$45:$G$55</c:f>
              <c:numCache>
                <c:formatCode>0.00</c:formatCode>
                <c:ptCount val="11"/>
                <c:pt idx="0">
                  <c:v>-3.3703965510013987</c:v>
                </c:pt>
                <c:pt idx="1">
                  <c:v>30.138376131513457</c:v>
                </c:pt>
                <c:pt idx="2">
                  <c:v>-8.6204346734823591</c:v>
                </c:pt>
                <c:pt idx="3">
                  <c:v>-20.741287003907953</c:v>
                </c:pt>
                <c:pt idx="4">
                  <c:v>-8.8050514622451423</c:v>
                </c:pt>
                <c:pt idx="5">
                  <c:v>-3.56412650157856E-2</c:v>
                </c:pt>
                <c:pt idx="6">
                  <c:v>-10.781862473964983</c:v>
                </c:pt>
                <c:pt idx="7">
                  <c:v>25.01218762385556</c:v>
                </c:pt>
                <c:pt idx="8">
                  <c:v>-6.4909141241370705</c:v>
                </c:pt>
                <c:pt idx="9">
                  <c:v>17.875106643291037</c:v>
                </c:pt>
                <c:pt idx="10">
                  <c:v>-16.853974395731747</c:v>
                </c:pt>
              </c:numCache>
            </c:numRef>
          </c:val>
        </c:ser>
        <c:ser>
          <c:idx val="5"/>
          <c:order val="4"/>
          <c:tx>
            <c:strRef>
              <c:f>'KF_33_dur+rat'!$H$44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'KF_33_dur+rat'!$H$45:$H$55</c:f>
              <c:numCache>
                <c:formatCode>0.00</c:formatCode>
                <c:ptCount val="11"/>
                <c:pt idx="0">
                  <c:v>14.434764265872163</c:v>
                </c:pt>
                <c:pt idx="1">
                  <c:v>16.403278563844609</c:v>
                </c:pt>
                <c:pt idx="2">
                  <c:v>20.393554305863155</c:v>
                </c:pt>
                <c:pt idx="3">
                  <c:v>6.8679719809444304</c:v>
                </c:pt>
                <c:pt idx="4">
                  <c:v>26.228016011963195</c:v>
                </c:pt>
                <c:pt idx="5">
                  <c:v>14.172091023576899</c:v>
                </c:pt>
                <c:pt idx="6">
                  <c:v>23.692640097919558</c:v>
                </c:pt>
                <c:pt idx="7">
                  <c:v>6.0714138793955819</c:v>
                </c:pt>
                <c:pt idx="8">
                  <c:v>1.8909382936438961</c:v>
                </c:pt>
                <c:pt idx="9">
                  <c:v>18.523965756134182</c:v>
                </c:pt>
                <c:pt idx="10">
                  <c:v>13.399219988125536</c:v>
                </c:pt>
              </c:numCache>
            </c:numRef>
          </c:val>
        </c:ser>
        <c:ser>
          <c:idx val="6"/>
          <c:order val="5"/>
          <c:tx>
            <c:strRef>
              <c:f>'KF_33_dur+rat'!$I$44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'KF_33_dur+rat'!$I$45:$I$55</c:f>
              <c:numCache>
                <c:formatCode>0.00</c:formatCode>
                <c:ptCount val="11"/>
                <c:pt idx="0">
                  <c:v>7.0637696893057527</c:v>
                </c:pt>
                <c:pt idx="1">
                  <c:v>-39.423395939690657</c:v>
                </c:pt>
                <c:pt idx="2">
                  <c:v>11.634955932754748</c:v>
                </c:pt>
                <c:pt idx="3">
                  <c:v>4.1754990752530041</c:v>
                </c:pt>
                <c:pt idx="4">
                  <c:v>4.4461276986707627</c:v>
                </c:pt>
                <c:pt idx="5">
                  <c:v>1.8064491932182265</c:v>
                </c:pt>
                <c:pt idx="6">
                  <c:v>26.214547581919547</c:v>
                </c:pt>
                <c:pt idx="7">
                  <c:v>-14.948916933508604</c:v>
                </c:pt>
                <c:pt idx="8">
                  <c:v>17.479892550996613</c:v>
                </c:pt>
                <c:pt idx="9">
                  <c:v>5.4071571541039053E-2</c:v>
                </c:pt>
                <c:pt idx="10">
                  <c:v>14.353638762065971</c:v>
                </c:pt>
              </c:numCache>
            </c:numRef>
          </c:val>
        </c:ser>
        <c:ser>
          <c:idx val="8"/>
          <c:order val="6"/>
          <c:tx>
            <c:strRef>
              <c:f>'KF_33_dur+rat'!$K$44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'KF_33_dur+rat'!$K$45:$K$55</c:f>
              <c:numCache>
                <c:formatCode>0.00</c:formatCode>
                <c:ptCount val="11"/>
                <c:pt idx="0">
                  <c:v>28.039427307991794</c:v>
                </c:pt>
                <c:pt idx="1">
                  <c:v>44.505874434729328</c:v>
                </c:pt>
                <c:pt idx="2">
                  <c:v>26.285520332302514</c:v>
                </c:pt>
                <c:pt idx="3">
                  <c:v>32.491508507353181</c:v>
                </c:pt>
                <c:pt idx="4">
                  <c:v>7.9670661946928165</c:v>
                </c:pt>
                <c:pt idx="5">
                  <c:v>30.350409867240668</c:v>
                </c:pt>
                <c:pt idx="6">
                  <c:v>3.3649991357420195</c:v>
                </c:pt>
                <c:pt idx="7">
                  <c:v>39.39333999312052</c:v>
                </c:pt>
                <c:pt idx="8">
                  <c:v>0.44234435736498967</c:v>
                </c:pt>
                <c:pt idx="9">
                  <c:v>-37.920046123990439</c:v>
                </c:pt>
                <c:pt idx="10">
                  <c:v>12.109711809442585</c:v>
                </c:pt>
              </c:numCache>
            </c:numRef>
          </c:val>
        </c:ser>
        <c:ser>
          <c:idx val="10"/>
          <c:order val="7"/>
          <c:tx>
            <c:strRef>
              <c:f>'KF_33_dur+rat'!$M$44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'KF_33_dur+rat'!$M$45:$M$55</c:f>
              <c:numCache>
                <c:formatCode>0.00</c:formatCode>
                <c:ptCount val="11"/>
                <c:pt idx="0">
                  <c:v>-13.567886824970174</c:v>
                </c:pt>
                <c:pt idx="1">
                  <c:v>2.4504566429662655</c:v>
                </c:pt>
                <c:pt idx="2">
                  <c:v>-19.514471592389558</c:v>
                </c:pt>
                <c:pt idx="3">
                  <c:v>-9.808789380257819</c:v>
                </c:pt>
                <c:pt idx="4">
                  <c:v>-25.946671927865427</c:v>
                </c:pt>
                <c:pt idx="5">
                  <c:v>-19.990995891868668</c:v>
                </c:pt>
                <c:pt idx="6">
                  <c:v>-24.188956897858478</c:v>
                </c:pt>
                <c:pt idx="7">
                  <c:v>-16.179146486246932</c:v>
                </c:pt>
                <c:pt idx="8">
                  <c:v>-22.717536655306574</c:v>
                </c:pt>
                <c:pt idx="9">
                  <c:v>3.248380840518112</c:v>
                </c:pt>
                <c:pt idx="10">
                  <c:v>-17.7048225084942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32288"/>
        <c:axId val="216335488"/>
      </c:barChart>
      <c:catAx>
        <c:axId val="215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335488"/>
        <c:crossesAt val="0"/>
        <c:auto val="1"/>
        <c:lblAlgn val="ctr"/>
        <c:lblOffset val="100"/>
        <c:noMultiLvlLbl val="0"/>
      </c:catAx>
      <c:valAx>
        <c:axId val="216335488"/>
        <c:scaling>
          <c:orientation val="minMax"/>
          <c:max val="50"/>
          <c:min val="-7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932288"/>
        <c:crossesAt val="1"/>
        <c:crossBetween val="between"/>
        <c:majorUnit val="10"/>
        <c:minorUnit val="5"/>
      </c:valAx>
    </c:plotArea>
    <c:legend>
      <c:legendPos val="b"/>
      <c:layout>
        <c:manualLayout>
          <c:xMode val="edge"/>
          <c:yMode val="edge"/>
          <c:x val="1.633161374862661E-2"/>
          <c:y val="0.8377612103837534"/>
          <c:w val="0.96460772775221482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44235185905993E-2"/>
          <c:w val="0.94204755285267905"/>
          <c:h val="0.70229236475320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'KF_33_dur+rat'!$B$86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'KF_33_dur+rat'!$B$87:$B$97</c:f>
              <c:numCache>
                <c:formatCode>General</c:formatCode>
                <c:ptCount val="11"/>
                <c:pt idx="0">
                  <c:v>-0.61497644604944846</c:v>
                </c:pt>
                <c:pt idx="1">
                  <c:v>-0.53383544150281237</c:v>
                </c:pt>
                <c:pt idx="2">
                  <c:v>0.34416442745177456</c:v>
                </c:pt>
                <c:pt idx="3">
                  <c:v>-0.61678670281281356</c:v>
                </c:pt>
                <c:pt idx="4">
                  <c:v>-0.33382030851633004</c:v>
                </c:pt>
                <c:pt idx="5">
                  <c:v>-0.14752889343110986</c:v>
                </c:pt>
                <c:pt idx="6">
                  <c:v>1.9129028334464309</c:v>
                </c:pt>
                <c:pt idx="7">
                  <c:v>-0.53307600894988694</c:v>
                </c:pt>
                <c:pt idx="8">
                  <c:v>0.17227002559056359</c:v>
                </c:pt>
                <c:pt idx="9">
                  <c:v>-0.61609906999728248</c:v>
                </c:pt>
                <c:pt idx="10">
                  <c:v>0.96678558477091414</c:v>
                </c:pt>
              </c:numCache>
            </c:numRef>
          </c:val>
        </c:ser>
        <c:ser>
          <c:idx val="1"/>
          <c:order val="1"/>
          <c:tx>
            <c:strRef>
              <c:f>'KF_33_dur+rat'!$C$86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'KF_33_dur+rat'!$C$87:$C$97</c:f>
              <c:numCache>
                <c:formatCode>General</c:formatCode>
                <c:ptCount val="11"/>
                <c:pt idx="0">
                  <c:v>-0.50708185119682447</c:v>
                </c:pt>
                <c:pt idx="1">
                  <c:v>-0.93226646654789502</c:v>
                </c:pt>
                <c:pt idx="2">
                  <c:v>-0.47283177827322653</c:v>
                </c:pt>
                <c:pt idx="3">
                  <c:v>-0.68320907542690712</c:v>
                </c:pt>
                <c:pt idx="4">
                  <c:v>0.26328306672112944</c:v>
                </c:pt>
                <c:pt idx="5">
                  <c:v>0.22268313827360231</c:v>
                </c:pt>
                <c:pt idx="6">
                  <c:v>1.1827753349728063</c:v>
                </c:pt>
                <c:pt idx="7">
                  <c:v>-0.8629006628049456</c:v>
                </c:pt>
                <c:pt idx="8">
                  <c:v>-0.26185280290474733</c:v>
                </c:pt>
                <c:pt idx="9">
                  <c:v>-0.176774606716533</c:v>
                </c:pt>
                <c:pt idx="10">
                  <c:v>2.2281757039035348</c:v>
                </c:pt>
              </c:numCache>
            </c:numRef>
          </c:val>
        </c:ser>
        <c:ser>
          <c:idx val="2"/>
          <c:order val="2"/>
          <c:tx>
            <c:strRef>
              <c:f>'KF_33_dur+rat'!$D$86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'KF_33_dur+rat'!$D$87:$D$97</c:f>
              <c:numCache>
                <c:formatCode>General</c:formatCode>
                <c:ptCount val="11"/>
                <c:pt idx="0">
                  <c:v>-1.4000579070814965</c:v>
                </c:pt>
                <c:pt idx="1">
                  <c:v>0.2325200739117852</c:v>
                </c:pt>
                <c:pt idx="2">
                  <c:v>-1.2820853583121874</c:v>
                </c:pt>
                <c:pt idx="3">
                  <c:v>-1.0063741358300931</c:v>
                </c:pt>
                <c:pt idx="4">
                  <c:v>8.3441810019275309E-2</c:v>
                </c:pt>
                <c:pt idx="5">
                  <c:v>-0.68389119030932921</c:v>
                </c:pt>
                <c:pt idx="6">
                  <c:v>0.76212893063641118</c:v>
                </c:pt>
                <c:pt idx="7">
                  <c:v>1.2361407241220934</c:v>
                </c:pt>
                <c:pt idx="8">
                  <c:v>2.191220487832914</c:v>
                </c:pt>
                <c:pt idx="9">
                  <c:v>0.96858909548042837</c:v>
                </c:pt>
                <c:pt idx="10">
                  <c:v>-1.1016325304698071</c:v>
                </c:pt>
              </c:numCache>
            </c:numRef>
          </c:val>
        </c:ser>
        <c:ser>
          <c:idx val="3"/>
          <c:order val="3"/>
          <c:tx>
            <c:strRef>
              <c:f>'KF_33_dur+rat'!$E$86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'KF_33_dur+rat'!$E$87:$E$97</c:f>
              <c:numCache>
                <c:formatCode>General</c:formatCode>
                <c:ptCount val="11"/>
                <c:pt idx="0">
                  <c:v>7.9851975253921736E-2</c:v>
                </c:pt>
                <c:pt idx="1">
                  <c:v>0.39334731004776113</c:v>
                </c:pt>
                <c:pt idx="2">
                  <c:v>-0.19998913978908206</c:v>
                </c:pt>
                <c:pt idx="3">
                  <c:v>-5.2816772339301821E-2</c:v>
                </c:pt>
                <c:pt idx="4">
                  <c:v>0.57388892109335465</c:v>
                </c:pt>
                <c:pt idx="5">
                  <c:v>-0.49797277735000733</c:v>
                </c:pt>
                <c:pt idx="6">
                  <c:v>-0.68177444842703405</c:v>
                </c:pt>
                <c:pt idx="7">
                  <c:v>-4.8272161756267584E-2</c:v>
                </c:pt>
                <c:pt idx="8">
                  <c:v>1.6621488252655334</c:v>
                </c:pt>
                <c:pt idx="9">
                  <c:v>0.29818258098295969</c:v>
                </c:pt>
                <c:pt idx="10">
                  <c:v>-1.5265943129818496</c:v>
                </c:pt>
              </c:numCache>
            </c:numRef>
          </c:val>
        </c:ser>
        <c:ser>
          <c:idx val="4"/>
          <c:order val="4"/>
          <c:tx>
            <c:strRef>
              <c:f>'KF_33_dur+rat'!$F$86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'KF_33_dur+rat'!$F$87:$F$97</c:f>
              <c:numCache>
                <c:formatCode>General</c:formatCode>
                <c:ptCount val="11"/>
                <c:pt idx="0">
                  <c:v>-1.1165361712604627</c:v>
                </c:pt>
                <c:pt idx="1">
                  <c:v>-7.0742893939499174E-2</c:v>
                </c:pt>
                <c:pt idx="2">
                  <c:v>-1.3277457693779002</c:v>
                </c:pt>
                <c:pt idx="3">
                  <c:v>0.59793650636970241</c:v>
                </c:pt>
                <c:pt idx="4">
                  <c:v>1.4813248856899026</c:v>
                </c:pt>
                <c:pt idx="5">
                  <c:v>-6.7794691536106733E-2</c:v>
                </c:pt>
                <c:pt idx="6">
                  <c:v>-0.49864538257343405</c:v>
                </c:pt>
                <c:pt idx="7">
                  <c:v>-0.36137999680473265</c:v>
                </c:pt>
                <c:pt idx="8">
                  <c:v>-0.17381807625742329</c:v>
                </c:pt>
                <c:pt idx="9">
                  <c:v>0.14902980136567945</c:v>
                </c:pt>
                <c:pt idx="10">
                  <c:v>1.3883717883242639</c:v>
                </c:pt>
              </c:numCache>
            </c:numRef>
          </c:val>
        </c:ser>
        <c:ser>
          <c:idx val="5"/>
          <c:order val="5"/>
          <c:tx>
            <c:strRef>
              <c:f>'KF_33_dur+rat'!$G$86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'KF_33_dur+rat'!$G$87:$G$97</c:f>
              <c:numCache>
                <c:formatCode>General</c:formatCode>
                <c:ptCount val="11"/>
                <c:pt idx="0">
                  <c:v>0.79578366529737998</c:v>
                </c:pt>
                <c:pt idx="1">
                  <c:v>0.70906762949187718</c:v>
                </c:pt>
                <c:pt idx="2">
                  <c:v>0.12973572475025108</c:v>
                </c:pt>
                <c:pt idx="3">
                  <c:v>-1.7352969636827389</c:v>
                </c:pt>
                <c:pt idx="4">
                  <c:v>0.4561328483500553</c:v>
                </c:pt>
                <c:pt idx="5">
                  <c:v>0.67971037962734471</c:v>
                </c:pt>
                <c:pt idx="6">
                  <c:v>0.10522950926861441</c:v>
                </c:pt>
                <c:pt idx="7">
                  <c:v>0.39572665238915117</c:v>
                </c:pt>
                <c:pt idx="8">
                  <c:v>0.15607619224803582</c:v>
                </c:pt>
                <c:pt idx="9">
                  <c:v>0.42501634839048452</c:v>
                </c:pt>
                <c:pt idx="10">
                  <c:v>-2.1171819861304826</c:v>
                </c:pt>
              </c:numCache>
            </c:numRef>
          </c:val>
        </c:ser>
        <c:ser>
          <c:idx val="6"/>
          <c:order val="6"/>
          <c:tx>
            <c:strRef>
              <c:f>'KF_33_dur+rat'!$H$86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'KF_33_dur+rat'!$H$87:$H$97</c:f>
              <c:numCache>
                <c:formatCode>General</c:formatCode>
                <c:ptCount val="11"/>
                <c:pt idx="0">
                  <c:v>6.3557278509351889E-2</c:v>
                </c:pt>
                <c:pt idx="1">
                  <c:v>3.0824206166636836E-2</c:v>
                </c:pt>
                <c:pt idx="2">
                  <c:v>0.41116510994902988</c:v>
                </c:pt>
                <c:pt idx="3">
                  <c:v>-1.104077682679053</c:v>
                </c:pt>
                <c:pt idx="4">
                  <c:v>1.6669291262433585</c:v>
                </c:pt>
                <c:pt idx="5">
                  <c:v>6.2648016229640113E-2</c:v>
                </c:pt>
                <c:pt idx="6">
                  <c:v>0.77530476740456145</c:v>
                </c:pt>
                <c:pt idx="7">
                  <c:v>-0.40505728589253831</c:v>
                </c:pt>
                <c:pt idx="8">
                  <c:v>-1.0374341025838847</c:v>
                </c:pt>
                <c:pt idx="9">
                  <c:v>7.4213299100177599E-2</c:v>
                </c:pt>
                <c:pt idx="10">
                  <c:v>-0.53807273244729004</c:v>
                </c:pt>
              </c:numCache>
            </c:numRef>
          </c:val>
        </c:ser>
        <c:ser>
          <c:idx val="7"/>
          <c:order val="7"/>
          <c:tx>
            <c:strRef>
              <c:f>'KF_33_dur+rat'!$I$86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'KF_33_dur+rat'!$I$87:$I$97</c:f>
              <c:numCache>
                <c:formatCode>General</c:formatCode>
                <c:ptCount val="11"/>
                <c:pt idx="0">
                  <c:v>-8.4235368629967056E-2</c:v>
                </c:pt>
                <c:pt idx="1">
                  <c:v>-0.67828957549255287</c:v>
                </c:pt>
                <c:pt idx="2">
                  <c:v>0.14535288136834446</c:v>
                </c:pt>
                <c:pt idx="3">
                  <c:v>-0.78888448448062043</c:v>
                </c:pt>
                <c:pt idx="4">
                  <c:v>-0.47210108293374731</c:v>
                </c:pt>
                <c:pt idx="5">
                  <c:v>-0.2536859823928177</c:v>
                </c:pt>
                <c:pt idx="6">
                  <c:v>1.4203258686788569</c:v>
                </c:pt>
                <c:pt idx="7">
                  <c:v>-0.65149791355577102</c:v>
                </c:pt>
                <c:pt idx="8">
                  <c:v>0.39442383021872818</c:v>
                </c:pt>
                <c:pt idx="9">
                  <c:v>-6.960551513193014E-2</c:v>
                </c:pt>
                <c:pt idx="10">
                  <c:v>1.0381973423514665</c:v>
                </c:pt>
              </c:numCache>
            </c:numRef>
          </c:val>
        </c:ser>
        <c:ser>
          <c:idx val="8"/>
          <c:order val="8"/>
          <c:tx>
            <c:strRef>
              <c:f>'KF_33_dur+rat'!$J$86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'KF_33_dur+rat'!$J$87:$J$97</c:f>
              <c:numCache>
                <c:formatCode>General</c:formatCode>
                <c:ptCount val="11"/>
                <c:pt idx="0">
                  <c:v>-0.78463604167393086</c:v>
                </c:pt>
                <c:pt idx="1">
                  <c:v>-0.68816508267079113</c:v>
                </c:pt>
                <c:pt idx="2">
                  <c:v>0.55153120466655636</c:v>
                </c:pt>
                <c:pt idx="3">
                  <c:v>-1.1524821590084393</c:v>
                </c:pt>
                <c:pt idx="4">
                  <c:v>1.4745391711448814</c:v>
                </c:pt>
                <c:pt idx="5">
                  <c:v>0.55181411101138433</c:v>
                </c:pt>
                <c:pt idx="6">
                  <c:v>0.33226722622960203</c:v>
                </c:pt>
                <c:pt idx="7">
                  <c:v>-0.55687783671645552</c:v>
                </c:pt>
                <c:pt idx="8">
                  <c:v>-0.18183246933310482</c:v>
                </c:pt>
                <c:pt idx="9">
                  <c:v>-4.1777792011460146E-2</c:v>
                </c:pt>
                <c:pt idx="10">
                  <c:v>0.49561966836175486</c:v>
                </c:pt>
              </c:numCache>
            </c:numRef>
          </c:val>
        </c:ser>
        <c:ser>
          <c:idx val="9"/>
          <c:order val="9"/>
          <c:tx>
            <c:strRef>
              <c:f>'KF_33_dur+rat'!$K$86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'KF_33_dur+rat'!$K$87:$K$97</c:f>
              <c:numCache>
                <c:formatCode>General</c:formatCode>
                <c:ptCount val="11"/>
                <c:pt idx="0">
                  <c:v>0.98207811832550185</c:v>
                </c:pt>
                <c:pt idx="1">
                  <c:v>0.38211557771012705</c:v>
                </c:pt>
                <c:pt idx="2">
                  <c:v>0.7726727604439958</c:v>
                </c:pt>
                <c:pt idx="3">
                  <c:v>1.7559028720003926</c:v>
                </c:pt>
                <c:pt idx="4">
                  <c:v>-0.89949843756829573</c:v>
                </c:pt>
                <c:pt idx="5">
                  <c:v>0.69770746923659921</c:v>
                </c:pt>
                <c:pt idx="6">
                  <c:v>-0.78934899562319938</c:v>
                </c:pt>
                <c:pt idx="7">
                  <c:v>5.90790047275076E-2</c:v>
                </c:pt>
                <c:pt idx="8">
                  <c:v>-1.2247278183917549</c:v>
                </c:pt>
                <c:pt idx="9">
                  <c:v>-0.54237646359375558</c:v>
                </c:pt>
                <c:pt idx="10">
                  <c:v>-1.1936040872671327</c:v>
                </c:pt>
              </c:numCache>
            </c:numRef>
          </c:val>
        </c:ser>
        <c:ser>
          <c:idx val="10"/>
          <c:order val="10"/>
          <c:tx>
            <c:strRef>
              <c:f>'KF_33_dur+rat'!$L$86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'KF_33_dur+rat'!$L$87:$L$97</c:f>
              <c:numCache>
                <c:formatCode>General</c:formatCode>
                <c:ptCount val="11"/>
                <c:pt idx="0">
                  <c:v>1.1041948411430322</c:v>
                </c:pt>
                <c:pt idx="1">
                  <c:v>0.57666791196578671</c:v>
                </c:pt>
                <c:pt idx="2">
                  <c:v>0.7168043648852791</c:v>
                </c:pt>
                <c:pt idx="3">
                  <c:v>1.5804676772716828</c:v>
                </c:pt>
                <c:pt idx="4">
                  <c:v>-0.80473300647626722</c:v>
                </c:pt>
                <c:pt idx="5">
                  <c:v>-0.16787202911771448</c:v>
                </c:pt>
                <c:pt idx="6">
                  <c:v>-1.2642354677404706</c:v>
                </c:pt>
                <c:pt idx="7">
                  <c:v>0.34993427550277389</c:v>
                </c:pt>
                <c:pt idx="8">
                  <c:v>-0.64723109469787587</c:v>
                </c:pt>
                <c:pt idx="9">
                  <c:v>-0.50038052247502018</c:v>
                </c:pt>
                <c:pt idx="10">
                  <c:v>-0.94361695026121595</c:v>
                </c:pt>
              </c:numCache>
            </c:numRef>
          </c:val>
        </c:ser>
        <c:ser>
          <c:idx val="11"/>
          <c:order val="11"/>
          <c:tx>
            <c:strRef>
              <c:f>'KF_33_dur+rat'!$M$86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'KF_33_dur+rat'!$M$87:$M$97</c:f>
              <c:numCache>
                <c:formatCode>General</c:formatCode>
                <c:ptCount val="11"/>
                <c:pt idx="0">
                  <c:v>0.61721366733063832</c:v>
                </c:pt>
                <c:pt idx="1">
                  <c:v>0.40340074830193307</c:v>
                </c:pt>
                <c:pt idx="2">
                  <c:v>-0.2122042377673381</c:v>
                </c:pt>
                <c:pt idx="3">
                  <c:v>1.298080621584047</c:v>
                </c:pt>
                <c:pt idx="4">
                  <c:v>-1.2015243712688992</c:v>
                </c:pt>
                <c:pt idx="5">
                  <c:v>-9.1864997803643433E-3</c:v>
                </c:pt>
                <c:pt idx="6">
                  <c:v>-0.45193964741733161</c:v>
                </c:pt>
                <c:pt idx="7">
                  <c:v>-0.23020663066157332</c:v>
                </c:pt>
                <c:pt idx="8">
                  <c:v>-0.58516606584425812</c:v>
                </c:pt>
                <c:pt idx="9">
                  <c:v>0.36165723692375518</c:v>
                </c:pt>
                <c:pt idx="10">
                  <c:v>9.875178599379808E-3</c:v>
                </c:pt>
              </c:numCache>
            </c:numRef>
          </c:val>
        </c:ser>
        <c:ser>
          <c:idx val="12"/>
          <c:order val="12"/>
          <c:tx>
            <c:strRef>
              <c:f>'KF_33_dur+rat'!$N$86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'KF_33_dur+rat'!$N$87:$N$97</c:f>
              <c:numCache>
                <c:formatCode>General</c:formatCode>
                <c:ptCount val="11"/>
                <c:pt idx="0">
                  <c:v>6.8713259700119877E-2</c:v>
                </c:pt>
                <c:pt idx="1">
                  <c:v>-3.0069417130960119E-3</c:v>
                </c:pt>
                <c:pt idx="2">
                  <c:v>6.7713508452895255E-2</c:v>
                </c:pt>
                <c:pt idx="3">
                  <c:v>0.18602732145438949</c:v>
                </c:pt>
                <c:pt idx="4">
                  <c:v>-0.18392481818601425</c:v>
                </c:pt>
                <c:pt idx="5">
                  <c:v>0.11876812296271133</c:v>
                </c:pt>
                <c:pt idx="6">
                  <c:v>-1.0747874398552151</c:v>
                </c:pt>
                <c:pt idx="7">
                  <c:v>0.15073719035265287</c:v>
                </c:pt>
                <c:pt idx="8">
                  <c:v>0.15187663953230146</c:v>
                </c:pt>
                <c:pt idx="9">
                  <c:v>-4.6160944716415742E-2</c:v>
                </c:pt>
                <c:pt idx="10">
                  <c:v>0.5640441020156679</c:v>
                </c:pt>
              </c:numCache>
            </c:numRef>
          </c:val>
        </c:ser>
        <c:ser>
          <c:idx val="13"/>
          <c:order val="13"/>
          <c:tx>
            <c:strRef>
              <c:f>'KF_33_dur+rat'!$O$86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'KF_33_dur+rat'!$O$87:$O$97</c:f>
              <c:numCache>
                <c:formatCode>General</c:formatCode>
                <c:ptCount val="11"/>
                <c:pt idx="0">
                  <c:v>0.79613098033218677</c:v>
                </c:pt>
                <c:pt idx="1">
                  <c:v>0.17836294427074484</c:v>
                </c:pt>
                <c:pt idx="2">
                  <c:v>0.35571630155159539</c:v>
                </c:pt>
                <c:pt idx="3">
                  <c:v>1.7215129775797671</c:v>
                </c:pt>
                <c:pt idx="4">
                  <c:v>-2.1039378043124124</c:v>
                </c:pt>
                <c:pt idx="5">
                  <c:v>-0.50539917342382612</c:v>
                </c:pt>
                <c:pt idx="6">
                  <c:v>-1.7302030890006002</c:v>
                </c:pt>
                <c:pt idx="7">
                  <c:v>1.4576506500479913</c:v>
                </c:pt>
                <c:pt idx="8">
                  <c:v>-0.61595357067503542</c:v>
                </c:pt>
                <c:pt idx="9">
                  <c:v>-0.28351344760109143</c:v>
                </c:pt>
                <c:pt idx="10">
                  <c:v>0.72963323123066459</c:v>
                </c:pt>
              </c:numCache>
            </c:numRef>
          </c:val>
        </c:ser>
        <c:ser>
          <c:idx val="14"/>
          <c:order val="14"/>
          <c:tx>
            <c:strRef>
              <c:f>'KF_33_dur+rat'!$P$86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'KF_33_dur+rat'!$P$87:$P$97</c:f>
              <c:numCache>
                <c:formatCode>0.00</c:formatCode>
                <c:ptCount val="11"/>
                <c:pt idx="0">
                  <c:v>0.79960899510012418</c:v>
                </c:pt>
                <c:pt idx="1">
                  <c:v>0.72547201464800248</c:v>
                </c:pt>
                <c:pt idx="2">
                  <c:v>1.2570716102594375</c:v>
                </c:pt>
                <c:pt idx="3">
                  <c:v>-0.38132676746542948</c:v>
                </c:pt>
                <c:pt idx="4">
                  <c:v>1.0739583039696061</c:v>
                </c:pt>
                <c:pt idx="5">
                  <c:v>1.8051400072742219</c:v>
                </c:pt>
                <c:pt idx="6">
                  <c:v>0.91352859242505779</c:v>
                </c:pt>
                <c:pt idx="7">
                  <c:v>-0.8422978648454027</c:v>
                </c:pt>
                <c:pt idx="8">
                  <c:v>0.11299206068193346</c:v>
                </c:pt>
                <c:pt idx="9">
                  <c:v>-7.1387657395016735E-2</c:v>
                </c:pt>
                <c:pt idx="10">
                  <c:v>-5.3927592946525458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12160"/>
        <c:axId val="216413696"/>
      </c:barChart>
      <c:catAx>
        <c:axId val="216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413696"/>
        <c:crosses val="autoZero"/>
        <c:auto val="1"/>
        <c:lblAlgn val="ctr"/>
        <c:lblOffset val="100"/>
        <c:noMultiLvlLbl val="0"/>
      </c:catAx>
      <c:valAx>
        <c:axId val="216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2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3218676207005953E-3"/>
          <c:y val="0.8377612103837534"/>
          <c:w val="0.98780460813173676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44235185905993E-2"/>
          <c:w val="0.94204755285267905"/>
          <c:h val="0.70229236475320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'KF_33_dur+rat'!$C$72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'KF_33_dur+rat'!$C$73:$C$83</c:f>
              <c:numCache>
                <c:formatCode>General</c:formatCode>
                <c:ptCount val="11"/>
                <c:pt idx="0">
                  <c:v>-0.61091076540051681</c:v>
                </c:pt>
                <c:pt idx="1">
                  <c:v>-0.9619485335151936</c:v>
                </c:pt>
                <c:pt idx="2">
                  <c:v>-0.37860122218623715</c:v>
                </c:pt>
                <c:pt idx="3">
                  <c:v>-0.59416345309509744</c:v>
                </c:pt>
                <c:pt idx="4">
                  <c:v>2.9728697180271269E-2</c:v>
                </c:pt>
                <c:pt idx="5">
                  <c:v>0.11841950673511548</c:v>
                </c:pt>
                <c:pt idx="6">
                  <c:v>1.0500344591873265</c:v>
                </c:pt>
                <c:pt idx="7">
                  <c:v>-0.59983703851004933</c:v>
                </c:pt>
                <c:pt idx="8">
                  <c:v>-0.12805905062352618</c:v>
                </c:pt>
                <c:pt idx="9">
                  <c:v>-0.24169244188163774</c:v>
                </c:pt>
                <c:pt idx="10">
                  <c:v>2.3170298421095517</c:v>
                </c:pt>
              </c:numCache>
            </c:numRef>
          </c:val>
        </c:ser>
        <c:ser>
          <c:idx val="2"/>
          <c:order val="1"/>
          <c:tx>
            <c:strRef>
              <c:f>'KF_33_dur+rat'!$E$72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'KF_33_dur+rat'!$E$73:$E$83</c:f>
              <c:numCache>
                <c:formatCode>General</c:formatCode>
                <c:ptCount val="11"/>
                <c:pt idx="0">
                  <c:v>-2.3976938949770599E-2</c:v>
                </c:pt>
                <c:pt idx="1">
                  <c:v>0.36366524308046255</c:v>
                </c:pt>
                <c:pt idx="2">
                  <c:v>-0.10575858370209268</c:v>
                </c:pt>
                <c:pt idx="3">
                  <c:v>3.6228849992507861E-2</c:v>
                </c:pt>
                <c:pt idx="4">
                  <c:v>0.34033455155249648</c:v>
                </c:pt>
                <c:pt idx="5">
                  <c:v>-0.60223640888849417</c:v>
                </c:pt>
                <c:pt idx="6">
                  <c:v>-0.81451532421251382</c:v>
                </c:pt>
                <c:pt idx="7">
                  <c:v>0.21479146253862869</c:v>
                </c:pt>
                <c:pt idx="8">
                  <c:v>1.7959425775467546</c:v>
                </c:pt>
                <c:pt idx="9">
                  <c:v>0.23326474581785495</c:v>
                </c:pt>
                <c:pt idx="10">
                  <c:v>-1.4377401747758327</c:v>
                </c:pt>
              </c:numCache>
            </c:numRef>
          </c:val>
        </c:ser>
        <c:ser>
          <c:idx val="3"/>
          <c:order val="2"/>
          <c:tx>
            <c:strRef>
              <c:f>'KF_33_dur+rat'!$F$72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'KF_33_dur+rat'!$F$73:$F$83</c:f>
              <c:numCache>
                <c:formatCode>General</c:formatCode>
                <c:ptCount val="11"/>
                <c:pt idx="0">
                  <c:v>-1.220365085464155</c:v>
                </c:pt>
                <c:pt idx="1">
                  <c:v>-0.10042496090679776</c:v>
                </c:pt>
                <c:pt idx="2">
                  <c:v>-1.2335152132909109</c:v>
                </c:pt>
                <c:pt idx="3">
                  <c:v>0.6869821287015121</c:v>
                </c:pt>
                <c:pt idx="4">
                  <c:v>1.2477705161490444</c:v>
                </c:pt>
                <c:pt idx="5">
                  <c:v>-0.17205832307459357</c:v>
                </c:pt>
                <c:pt idx="6">
                  <c:v>-0.63138625835891382</c:v>
                </c:pt>
                <c:pt idx="7">
                  <c:v>-9.8316372509836381E-2</c:v>
                </c:pt>
                <c:pt idx="8">
                  <c:v>-4.0024323976202147E-2</c:v>
                </c:pt>
                <c:pt idx="9">
                  <c:v>8.4111966200574706E-2</c:v>
                </c:pt>
                <c:pt idx="10">
                  <c:v>1.4772259265302807</c:v>
                </c:pt>
              </c:numCache>
            </c:numRef>
          </c:val>
        </c:ser>
        <c:ser>
          <c:idx val="4"/>
          <c:order val="3"/>
          <c:tx>
            <c:strRef>
              <c:f>'KF_33_dur+rat'!$G$72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'KF_33_dur+rat'!$G$73:$G$83</c:f>
              <c:numCache>
                <c:formatCode>General</c:formatCode>
                <c:ptCount val="11"/>
                <c:pt idx="0">
                  <c:v>0.69195475109368765</c:v>
                </c:pt>
                <c:pt idx="1">
                  <c:v>0.6793855625245786</c:v>
                </c:pt>
                <c:pt idx="2">
                  <c:v>0.22396628083724046</c:v>
                </c:pt>
                <c:pt idx="3">
                  <c:v>-1.6462513413509292</c:v>
                </c:pt>
                <c:pt idx="4">
                  <c:v>0.22257847880919712</c:v>
                </c:pt>
                <c:pt idx="5">
                  <c:v>0.57544674808885787</c:v>
                </c:pt>
                <c:pt idx="6">
                  <c:v>-2.7511366516865365E-2</c:v>
                </c:pt>
                <c:pt idx="7">
                  <c:v>0.65879027668404744</c:v>
                </c:pt>
                <c:pt idx="8">
                  <c:v>0.28986994452925696</c:v>
                </c:pt>
                <c:pt idx="9">
                  <c:v>0.36009851322537978</c:v>
                </c:pt>
                <c:pt idx="10">
                  <c:v>-2.0283278479244657</c:v>
                </c:pt>
              </c:numCache>
            </c:numRef>
          </c:val>
        </c:ser>
        <c:ser>
          <c:idx val="5"/>
          <c:order val="4"/>
          <c:tx>
            <c:strRef>
              <c:f>'KF_33_dur+rat'!$H$72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'KF_33_dur+rat'!$H$73:$H$83</c:f>
              <c:numCache>
                <c:formatCode>General</c:formatCode>
                <c:ptCount val="11"/>
                <c:pt idx="0">
                  <c:v>-4.0271635694340446E-2</c:v>
                </c:pt>
                <c:pt idx="1">
                  <c:v>1.1421391993382546E-3</c:v>
                </c:pt>
                <c:pt idx="2">
                  <c:v>0.50539566603601926</c:v>
                </c:pt>
                <c:pt idx="3">
                  <c:v>-1.0150320603472434</c:v>
                </c:pt>
                <c:pt idx="4">
                  <c:v>1.4333747567025004</c:v>
                </c:pt>
                <c:pt idx="5">
                  <c:v>-4.1615615308846721E-2</c:v>
                </c:pt>
                <c:pt idx="6">
                  <c:v>0.64256389161908167</c:v>
                </c:pt>
                <c:pt idx="7">
                  <c:v>-0.14199366159764204</c:v>
                </c:pt>
                <c:pt idx="8">
                  <c:v>-0.90364035030266354</c:v>
                </c:pt>
                <c:pt idx="9">
                  <c:v>9.2954639350728563E-3</c:v>
                </c:pt>
                <c:pt idx="10">
                  <c:v>-0.44921859424127319</c:v>
                </c:pt>
              </c:numCache>
            </c:numRef>
          </c:val>
        </c:ser>
        <c:ser>
          <c:idx val="6"/>
          <c:order val="5"/>
          <c:tx>
            <c:strRef>
              <c:f>'KF_33_dur+rat'!$I$72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'KF_33_dur+rat'!$I$73:$I$83</c:f>
              <c:numCache>
                <c:formatCode>General</c:formatCode>
                <c:ptCount val="11"/>
                <c:pt idx="0">
                  <c:v>-0.18806428283365939</c:v>
                </c:pt>
                <c:pt idx="1">
                  <c:v>-0.70797164245985145</c:v>
                </c:pt>
                <c:pt idx="2">
                  <c:v>0.23958343745533384</c:v>
                </c:pt>
                <c:pt idx="3">
                  <c:v>-0.69983886214881075</c:v>
                </c:pt>
                <c:pt idx="4">
                  <c:v>-0.70565545247460548</c:v>
                </c:pt>
                <c:pt idx="5">
                  <c:v>-0.35794961393130453</c:v>
                </c:pt>
                <c:pt idx="6">
                  <c:v>1.2875849928933771</c:v>
                </c:pt>
                <c:pt idx="7">
                  <c:v>-0.38843428926087475</c:v>
                </c:pt>
                <c:pt idx="8">
                  <c:v>0.52821758249994932</c:v>
                </c:pt>
                <c:pt idx="9">
                  <c:v>-0.13452335029703488</c:v>
                </c:pt>
                <c:pt idx="10">
                  <c:v>1.1270514805574834</c:v>
                </c:pt>
              </c:numCache>
            </c:numRef>
          </c:val>
        </c:ser>
        <c:ser>
          <c:idx val="8"/>
          <c:order val="6"/>
          <c:tx>
            <c:strRef>
              <c:f>'KF_33_dur+rat'!$K$72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'KF_33_dur+rat'!$K$73:$K$83</c:f>
              <c:numCache>
                <c:formatCode>General</c:formatCode>
                <c:ptCount val="11"/>
                <c:pt idx="0">
                  <c:v>0.87824920412180951</c:v>
                </c:pt>
                <c:pt idx="1">
                  <c:v>0.35243351074282847</c:v>
                </c:pt>
                <c:pt idx="2">
                  <c:v>0.86690331653098518</c:v>
                </c:pt>
                <c:pt idx="3">
                  <c:v>1.8449484943322023</c:v>
                </c:pt>
                <c:pt idx="4">
                  <c:v>-1.1330528071091539</c:v>
                </c:pt>
                <c:pt idx="5">
                  <c:v>0.59344383769811238</c:v>
                </c:pt>
                <c:pt idx="6">
                  <c:v>-0.92208987140867915</c:v>
                </c:pt>
                <c:pt idx="7">
                  <c:v>0.32214262902240387</c:v>
                </c:pt>
                <c:pt idx="8">
                  <c:v>-1.0909340661105338</c:v>
                </c:pt>
                <c:pt idx="9">
                  <c:v>-0.60729429875886032</c:v>
                </c:pt>
                <c:pt idx="10">
                  <c:v>-1.1047499490611159</c:v>
                </c:pt>
              </c:numCache>
            </c:numRef>
          </c:val>
        </c:ser>
        <c:ser>
          <c:idx val="10"/>
          <c:order val="7"/>
          <c:tx>
            <c:strRef>
              <c:f>'KF_33_dur+rat'!$M$72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'KF_33_dur+rat'!$M$73:$M$83</c:f>
              <c:numCache>
                <c:formatCode>General</c:formatCode>
                <c:ptCount val="11"/>
                <c:pt idx="0">
                  <c:v>0.51338475312694598</c:v>
                </c:pt>
                <c:pt idx="1">
                  <c:v>0.37371868133463448</c:v>
                </c:pt>
                <c:pt idx="2">
                  <c:v>-0.11797368168034872</c:v>
                </c:pt>
                <c:pt idx="3">
                  <c:v>1.3871262439158567</c:v>
                </c:pt>
                <c:pt idx="4">
                  <c:v>-1.4350787408097574</c:v>
                </c:pt>
                <c:pt idx="5">
                  <c:v>-0.11345013131885118</c:v>
                </c:pt>
                <c:pt idx="6">
                  <c:v>-0.58468052320281139</c:v>
                </c:pt>
                <c:pt idx="7">
                  <c:v>3.2856993633322951E-2</c:v>
                </c:pt>
                <c:pt idx="8">
                  <c:v>-0.45137231356303698</c:v>
                </c:pt>
                <c:pt idx="9">
                  <c:v>0.29673940175865043</c:v>
                </c:pt>
                <c:pt idx="10">
                  <c:v>9.872931680539665E-2</c:v>
                </c:pt>
              </c:numCache>
            </c:numRef>
          </c:val>
        </c:ser>
        <c:ser>
          <c:idx val="13"/>
          <c:order val="8"/>
          <c:tx>
            <c:strRef>
              <c:f>'KF_33_dur+rat'!$P$72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'KF_33_dur+rat'!$P$73:$P$83</c:f>
              <c:numCache>
                <c:formatCode>0.00</c:formatCode>
                <c:ptCount val="11"/>
                <c:pt idx="0">
                  <c:v>0.69578008089643184</c:v>
                </c:pt>
                <c:pt idx="1">
                  <c:v>0.6957899476807039</c:v>
                </c:pt>
                <c:pt idx="2">
                  <c:v>1.3513021663464269</c:v>
                </c:pt>
                <c:pt idx="3">
                  <c:v>-0.2922811451336198</c:v>
                </c:pt>
                <c:pt idx="4">
                  <c:v>0.84040393442874795</c:v>
                </c:pt>
                <c:pt idx="5">
                  <c:v>1.700876375735735</c:v>
                </c:pt>
                <c:pt idx="6">
                  <c:v>0.78078771663957802</c:v>
                </c:pt>
                <c:pt idx="7">
                  <c:v>-0.57923424055050643</c:v>
                </c:pt>
                <c:pt idx="8">
                  <c:v>0.2467858129631546</c:v>
                </c:pt>
                <c:pt idx="9">
                  <c:v>-0.13630549256012148</c:v>
                </c:pt>
                <c:pt idx="10">
                  <c:v>-5.3039051564465289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66400"/>
        <c:axId val="216167936"/>
      </c:barChart>
      <c:catAx>
        <c:axId val="216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167936"/>
        <c:crosses val="autoZero"/>
        <c:auto val="1"/>
        <c:lblAlgn val="ctr"/>
        <c:lblOffset val="100"/>
        <c:noMultiLvlLbl val="0"/>
      </c:catAx>
      <c:valAx>
        <c:axId val="216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6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3218676207005953E-3"/>
          <c:y val="0.8377612103837534"/>
          <c:w val="0.98780460813173676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F6C4ED03-6D4D-44C5-ABFF-56DA75ED6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A40C3C8-9B89-4E4C-9B47-36281392A4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408" cy="59990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208" cy="601481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S_33_dur" connectionId="1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K_1990_32_dur_2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K_33_dur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19_33_dur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K_1990_32_dur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K_33_dur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S_33_dur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KUA_33_dur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rnold+Pogossian_2006 [live DVD]_33_du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K_33_du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P_33_du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_94_33_dur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O_33_dur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ammer+Widmann_2017_33_Abschnitte-Dauern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13_33_dur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lzer_Stark_2017_Wien modern_33_dur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Normal="100" workbookViewId="0">
      <selection activeCell="K21" sqref="K21"/>
    </sheetView>
  </sheetViews>
  <sheetFormatPr baseColWidth="10" defaultRowHeight="14.5" x14ac:dyDescent="0.35"/>
  <cols>
    <col min="1" max="1" width="8.7265625" style="12" bestFit="1" customWidth="1"/>
    <col min="2" max="2" width="26.7265625" style="9" bestFit="1" customWidth="1"/>
    <col min="3" max="3" width="13.453125" bestFit="1" customWidth="1"/>
    <col min="4" max="4" width="11.54296875" style="3"/>
    <col min="5" max="5" width="8.54296875" bestFit="1" customWidth="1"/>
    <col min="6" max="6" width="8.26953125" bestFit="1" customWidth="1"/>
  </cols>
  <sheetData>
    <row r="1" spans="1:22" s="1" customFormat="1" x14ac:dyDescent="0.35">
      <c r="A1" s="18" t="s">
        <v>69</v>
      </c>
      <c r="B1" s="2" t="s">
        <v>70</v>
      </c>
      <c r="C1" s="2" t="s">
        <v>71</v>
      </c>
      <c r="E1" s="18" t="s">
        <v>69</v>
      </c>
      <c r="F1" s="2" t="s">
        <v>70</v>
      </c>
      <c r="G1" s="2" t="s">
        <v>71</v>
      </c>
      <c r="I1" s="18" t="s">
        <v>69</v>
      </c>
      <c r="J1" s="2" t="s">
        <v>70</v>
      </c>
      <c r="K1" s="2" t="s">
        <v>71</v>
      </c>
    </row>
    <row r="2" spans="1:22" x14ac:dyDescent="0.35">
      <c r="A2" s="18" t="s">
        <v>2</v>
      </c>
      <c r="B2" s="7">
        <v>8</v>
      </c>
      <c r="C2" s="7">
        <f>B2/B$22*100</f>
        <v>4.5197740112994351</v>
      </c>
      <c r="D2" s="23"/>
      <c r="E2" s="24" t="s">
        <v>12</v>
      </c>
      <c r="F2" s="7">
        <f>B2+B3</f>
        <v>17</v>
      </c>
      <c r="G2" s="7">
        <f>F2/F$22*100</f>
        <v>9.6045197740112993</v>
      </c>
      <c r="H2" s="5"/>
      <c r="I2" s="19" t="s">
        <v>12</v>
      </c>
      <c r="J2" s="15">
        <v>17</v>
      </c>
      <c r="K2" s="15">
        <v>9.6045197740112993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35">
      <c r="A3" s="18" t="s">
        <v>3</v>
      </c>
      <c r="B3" s="7">
        <v>9</v>
      </c>
      <c r="C3" s="7">
        <f t="shared" ref="C3:C21" si="0">B3/B$22*100</f>
        <v>5.0847457627118651</v>
      </c>
      <c r="D3" s="23"/>
      <c r="E3" s="24"/>
      <c r="F3" s="7"/>
      <c r="G3" s="7"/>
      <c r="H3" s="5"/>
      <c r="I3" s="19">
        <v>2</v>
      </c>
      <c r="J3" s="15">
        <v>4</v>
      </c>
      <c r="K3" s="15">
        <v>2.2598870056497176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5">
      <c r="A4" s="18">
        <v>2</v>
      </c>
      <c r="B4" s="7">
        <v>4</v>
      </c>
      <c r="C4" s="7">
        <f t="shared" si="0"/>
        <v>2.2598870056497176</v>
      </c>
      <c r="D4" s="23"/>
      <c r="E4" s="24">
        <v>2</v>
      </c>
      <c r="F4" s="7">
        <f>B4</f>
        <v>4</v>
      </c>
      <c r="G4" s="7">
        <f t="shared" ref="G4:G20" si="1">F4/F$22*100</f>
        <v>2.2598870056497176</v>
      </c>
      <c r="H4" s="5"/>
      <c r="I4" s="19" t="s">
        <v>13</v>
      </c>
      <c r="J4" s="15">
        <v>20</v>
      </c>
      <c r="K4" s="15">
        <v>11.299435028248588</v>
      </c>
    </row>
    <row r="5" spans="1:22" x14ac:dyDescent="0.35">
      <c r="A5" s="18" t="s">
        <v>0</v>
      </c>
      <c r="B5" s="7">
        <v>2</v>
      </c>
      <c r="C5" s="7">
        <f t="shared" si="0"/>
        <v>1.1299435028248588</v>
      </c>
      <c r="D5" s="23"/>
      <c r="E5" s="24" t="s">
        <v>13</v>
      </c>
      <c r="F5" s="7">
        <f>B5+B6+B7</f>
        <v>20</v>
      </c>
      <c r="G5" s="7">
        <f t="shared" si="1"/>
        <v>11.299435028248588</v>
      </c>
      <c r="I5" s="19" t="s">
        <v>14</v>
      </c>
      <c r="J5" s="15">
        <v>24</v>
      </c>
      <c r="K5" s="15">
        <v>13.559322033898304</v>
      </c>
    </row>
    <row r="6" spans="1:22" x14ac:dyDescent="0.35">
      <c r="A6" s="18" t="s">
        <v>1</v>
      </c>
      <c r="B6" s="7">
        <v>10</v>
      </c>
      <c r="C6" s="7">
        <f t="shared" si="0"/>
        <v>5.6497175141242941</v>
      </c>
      <c r="D6" s="23"/>
      <c r="E6" s="24"/>
      <c r="F6" s="7"/>
      <c r="G6" s="7"/>
      <c r="I6" s="19" t="s">
        <v>15</v>
      </c>
      <c r="J6" s="15">
        <v>28</v>
      </c>
      <c r="K6" s="15">
        <v>15.819209039548024</v>
      </c>
    </row>
    <row r="7" spans="1:22" x14ac:dyDescent="0.35">
      <c r="A7" s="18" t="s">
        <v>16</v>
      </c>
      <c r="B7" s="7">
        <v>8</v>
      </c>
      <c r="C7" s="7">
        <f t="shared" si="0"/>
        <v>4.5197740112994351</v>
      </c>
      <c r="D7" s="23"/>
      <c r="E7" s="24"/>
      <c r="F7" s="7"/>
      <c r="G7" s="7"/>
      <c r="H7" s="23"/>
      <c r="I7" s="19">
        <v>6</v>
      </c>
      <c r="J7" s="15">
        <v>12</v>
      </c>
      <c r="K7" s="15">
        <v>6.7796610169491522</v>
      </c>
    </row>
    <row r="8" spans="1:22" x14ac:dyDescent="0.35">
      <c r="A8" s="18" t="s">
        <v>4</v>
      </c>
      <c r="B8" s="7">
        <v>10</v>
      </c>
      <c r="C8" s="7">
        <f t="shared" si="0"/>
        <v>5.6497175141242941</v>
      </c>
      <c r="D8" s="23"/>
      <c r="E8" s="24" t="s">
        <v>14</v>
      </c>
      <c r="F8" s="7">
        <f>B8+B9</f>
        <v>24</v>
      </c>
      <c r="G8" s="7">
        <f t="shared" si="1"/>
        <v>13.559322033898304</v>
      </c>
      <c r="I8" s="19" t="s">
        <v>17</v>
      </c>
      <c r="J8" s="15">
        <v>16</v>
      </c>
      <c r="K8" s="15">
        <v>9.0395480225988702</v>
      </c>
    </row>
    <row r="9" spans="1:22" x14ac:dyDescent="0.35">
      <c r="A9" s="18" t="s">
        <v>5</v>
      </c>
      <c r="B9" s="7">
        <v>14</v>
      </c>
      <c r="C9" s="7">
        <f t="shared" si="0"/>
        <v>7.9096045197740121</v>
      </c>
      <c r="D9" s="23"/>
      <c r="E9" s="24"/>
      <c r="F9" s="7"/>
      <c r="G9" s="7"/>
      <c r="I9" s="19">
        <v>8</v>
      </c>
      <c r="J9" s="15">
        <v>2</v>
      </c>
      <c r="K9" s="15">
        <v>1.1299435028248588</v>
      </c>
    </row>
    <row r="10" spans="1:22" x14ac:dyDescent="0.35">
      <c r="A10" s="18" t="s">
        <v>6</v>
      </c>
      <c r="B10" s="7">
        <v>6</v>
      </c>
      <c r="C10" s="7">
        <f t="shared" si="0"/>
        <v>3.3898305084745761</v>
      </c>
      <c r="D10" s="23"/>
      <c r="E10" s="24" t="s">
        <v>15</v>
      </c>
      <c r="F10" s="7">
        <f>B10+B11+B12</f>
        <v>28</v>
      </c>
      <c r="G10" s="7">
        <f t="shared" si="1"/>
        <v>15.819209039548024</v>
      </c>
      <c r="I10" s="19">
        <v>9</v>
      </c>
      <c r="J10" s="15">
        <v>14</v>
      </c>
      <c r="K10" s="15">
        <v>7.9096045197740121</v>
      </c>
    </row>
    <row r="11" spans="1:22" x14ac:dyDescent="0.35">
      <c r="A11" s="18" t="s">
        <v>7</v>
      </c>
      <c r="B11" s="7">
        <v>10</v>
      </c>
      <c r="C11" s="7">
        <f t="shared" si="0"/>
        <v>5.6497175141242941</v>
      </c>
      <c r="D11" s="23"/>
      <c r="E11" s="24"/>
      <c r="F11" s="7"/>
      <c r="G11" s="7"/>
      <c r="I11" s="19">
        <v>10</v>
      </c>
      <c r="J11" s="15">
        <v>2</v>
      </c>
      <c r="K11" s="15">
        <v>1.1299435028248588</v>
      </c>
    </row>
    <row r="12" spans="1:22" x14ac:dyDescent="0.35">
      <c r="A12" s="18" t="s">
        <v>18</v>
      </c>
      <c r="B12" s="7">
        <v>12</v>
      </c>
      <c r="C12" s="7">
        <f t="shared" si="0"/>
        <v>6.7796610169491522</v>
      </c>
      <c r="D12" s="23"/>
      <c r="E12" s="24"/>
      <c r="F12" s="7"/>
      <c r="G12" s="7"/>
      <c r="I12" s="19" t="s">
        <v>19</v>
      </c>
      <c r="J12" s="15">
        <v>38</v>
      </c>
      <c r="K12" s="15">
        <v>21.468926553672315</v>
      </c>
    </row>
    <row r="13" spans="1:22" x14ac:dyDescent="0.35">
      <c r="A13" s="18">
        <v>6</v>
      </c>
      <c r="B13" s="7">
        <v>12</v>
      </c>
      <c r="C13" s="7">
        <f t="shared" si="0"/>
        <v>6.7796610169491522</v>
      </c>
      <c r="D13" s="23"/>
      <c r="E13" s="24">
        <v>6</v>
      </c>
      <c r="F13" s="7">
        <f>B13</f>
        <v>12</v>
      </c>
      <c r="G13" s="7">
        <f t="shared" si="1"/>
        <v>6.7796610169491522</v>
      </c>
      <c r="I13" s="11"/>
      <c r="J13" s="21"/>
      <c r="K13" s="22"/>
    </row>
    <row r="14" spans="1:22" x14ac:dyDescent="0.35">
      <c r="A14" s="18" t="s">
        <v>8</v>
      </c>
      <c r="B14" s="7">
        <v>2</v>
      </c>
      <c r="C14" s="7">
        <f t="shared" si="0"/>
        <v>1.1299435028248588</v>
      </c>
      <c r="D14" s="23"/>
      <c r="E14" s="24" t="s">
        <v>17</v>
      </c>
      <c r="F14" s="7">
        <f>B14+B15+B16</f>
        <v>16</v>
      </c>
      <c r="G14" s="7">
        <f t="shared" si="1"/>
        <v>9.0395480225988702</v>
      </c>
      <c r="I14" s="11"/>
      <c r="J14" s="50">
        <f>SUM(J2:J12)</f>
        <v>177</v>
      </c>
      <c r="K14" s="50">
        <f>SUM(K2:K12)</f>
        <v>99.999999999999986</v>
      </c>
    </row>
    <row r="15" spans="1:22" x14ac:dyDescent="0.35">
      <c r="A15" s="18" t="s">
        <v>9</v>
      </c>
      <c r="B15" s="7">
        <v>6</v>
      </c>
      <c r="C15" s="7">
        <f t="shared" si="0"/>
        <v>3.3898305084745761</v>
      </c>
      <c r="D15" s="23"/>
      <c r="E15" s="24"/>
      <c r="F15" s="7"/>
      <c r="G15" s="7"/>
      <c r="I15" s="11"/>
      <c r="J15" s="21"/>
      <c r="K15" s="22"/>
    </row>
    <row r="16" spans="1:22" x14ac:dyDescent="0.35">
      <c r="A16" s="18" t="s">
        <v>10</v>
      </c>
      <c r="B16" s="7">
        <v>8</v>
      </c>
      <c r="C16" s="7">
        <f t="shared" si="0"/>
        <v>4.5197740112994351</v>
      </c>
      <c r="D16" s="23"/>
      <c r="E16" s="24"/>
      <c r="F16" s="7"/>
      <c r="G16" s="7"/>
      <c r="I16" s="11"/>
      <c r="J16" s="21"/>
      <c r="K16" s="22"/>
    </row>
    <row r="17" spans="1:11" x14ac:dyDescent="0.35">
      <c r="A17" s="18">
        <v>8</v>
      </c>
      <c r="B17" s="7">
        <v>2</v>
      </c>
      <c r="C17" s="7">
        <f t="shared" si="0"/>
        <v>1.1299435028248588</v>
      </c>
      <c r="D17" s="23"/>
      <c r="E17" s="24">
        <v>8</v>
      </c>
      <c r="F17" s="7">
        <f>B17</f>
        <v>2</v>
      </c>
      <c r="G17" s="7">
        <f t="shared" si="1"/>
        <v>1.1299435028248588</v>
      </c>
      <c r="I17" s="11"/>
      <c r="J17" s="21"/>
      <c r="K17" s="22"/>
    </row>
    <row r="18" spans="1:11" x14ac:dyDescent="0.35">
      <c r="A18" s="18">
        <v>9</v>
      </c>
      <c r="B18" s="7">
        <v>14</v>
      </c>
      <c r="C18" s="7">
        <f t="shared" si="0"/>
        <v>7.9096045197740121</v>
      </c>
      <c r="D18" s="23"/>
      <c r="E18" s="24">
        <v>9</v>
      </c>
      <c r="F18" s="7">
        <f>B18</f>
        <v>14</v>
      </c>
      <c r="G18" s="7">
        <f t="shared" si="1"/>
        <v>7.9096045197740121</v>
      </c>
      <c r="I18" s="11"/>
      <c r="J18" s="21"/>
      <c r="K18" s="22"/>
    </row>
    <row r="19" spans="1:11" x14ac:dyDescent="0.35">
      <c r="A19" s="18">
        <v>10</v>
      </c>
      <c r="B19" s="7">
        <v>2</v>
      </c>
      <c r="C19" s="7">
        <f t="shared" si="0"/>
        <v>1.1299435028248588</v>
      </c>
      <c r="D19" s="23"/>
      <c r="E19" s="24">
        <v>10</v>
      </c>
      <c r="F19" s="7">
        <f>B19</f>
        <v>2</v>
      </c>
      <c r="G19" s="7">
        <f t="shared" si="1"/>
        <v>1.1299435028248588</v>
      </c>
      <c r="I19" s="11"/>
      <c r="J19" s="21"/>
      <c r="K19" s="22"/>
    </row>
    <row r="20" spans="1:11" x14ac:dyDescent="0.35">
      <c r="A20" s="18" t="s">
        <v>20</v>
      </c>
      <c r="B20" s="7">
        <v>10</v>
      </c>
      <c r="C20" s="7">
        <f t="shared" si="0"/>
        <v>5.6497175141242941</v>
      </c>
      <c r="D20" s="23"/>
      <c r="E20" s="24" t="s">
        <v>19</v>
      </c>
      <c r="F20" s="7">
        <f>B20+B21</f>
        <v>38</v>
      </c>
      <c r="G20" s="7">
        <f t="shared" si="1"/>
        <v>21.468926553672315</v>
      </c>
      <c r="I20" s="11"/>
      <c r="J20" s="21"/>
      <c r="K20" s="22"/>
    </row>
    <row r="21" spans="1:11" x14ac:dyDescent="0.35">
      <c r="A21" s="18" t="s">
        <v>21</v>
      </c>
      <c r="B21" s="7">
        <v>28</v>
      </c>
      <c r="C21" s="7">
        <f t="shared" si="0"/>
        <v>15.819209039548024</v>
      </c>
      <c r="D21" s="23"/>
      <c r="E21" s="7"/>
      <c r="F21" s="7"/>
      <c r="G21" s="7"/>
      <c r="I21" s="11"/>
      <c r="J21" s="21"/>
      <c r="K21" s="22"/>
    </row>
    <row r="22" spans="1:11" x14ac:dyDescent="0.35">
      <c r="A22" s="6"/>
      <c r="B22" s="50">
        <f>SUM(B2:B21)</f>
        <v>177</v>
      </c>
      <c r="C22" s="50">
        <f>SUM(C2:C21)</f>
        <v>99.999999999999986</v>
      </c>
      <c r="D22" s="51"/>
      <c r="E22" s="52"/>
      <c r="F22" s="50">
        <f>SUM(F2:F21)</f>
        <v>177</v>
      </c>
      <c r="G22" s="50">
        <f>SUM(G2:G21)</f>
        <v>99.999999999999986</v>
      </c>
      <c r="I22" s="11"/>
      <c r="J22" s="21"/>
      <c r="K22" s="15"/>
    </row>
    <row r="23" spans="1:11" ht="14.65" x14ac:dyDescent="0.3">
      <c r="A23"/>
      <c r="B23"/>
      <c r="D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5"/>
  <sheetViews>
    <sheetView tabSelected="1" zoomScale="55" zoomScaleNormal="55" workbookViewId="0"/>
  </sheetViews>
  <sheetFormatPr baseColWidth="10" defaultRowHeight="14.5" x14ac:dyDescent="0.35"/>
  <cols>
    <col min="1" max="1" width="19.26953125" style="2" bestFit="1" customWidth="1"/>
    <col min="2" max="2" width="26.26953125" style="3" bestFit="1" customWidth="1"/>
    <col min="3" max="3" width="25.54296875" style="3" bestFit="1" customWidth="1"/>
    <col min="4" max="4" width="25.54296875" style="3" customWidth="1"/>
    <col min="5" max="5" width="22.54296875" bestFit="1" customWidth="1"/>
    <col min="6" max="7" width="33.453125" bestFit="1" customWidth="1"/>
    <col min="8" max="8" width="28.26953125" bestFit="1" customWidth="1"/>
    <col min="9" max="9" width="22.54296875" bestFit="1" customWidth="1"/>
    <col min="10" max="10" width="22.54296875" customWidth="1"/>
    <col min="11" max="12" width="21.7265625" bestFit="1" customWidth="1"/>
    <col min="13" max="15" width="21.7265625" customWidth="1"/>
    <col min="16" max="16" width="10.81640625" style="3" bestFit="1" customWidth="1"/>
    <col min="17" max="17" width="8.54296875" style="3" bestFit="1" customWidth="1"/>
    <col min="18" max="18" width="9.1796875" style="3" bestFit="1" customWidth="1"/>
    <col min="19" max="19" width="17.08984375" bestFit="1" customWidth="1"/>
    <col min="20" max="20" width="8" bestFit="1" customWidth="1"/>
    <col min="21" max="21" width="12.6328125" bestFit="1" customWidth="1"/>
    <col min="22" max="22" width="6.81640625" bestFit="1" customWidth="1"/>
    <col min="23" max="23" width="9.81640625" bestFit="1" customWidth="1"/>
    <col min="24" max="25" width="8.1796875" bestFit="1" customWidth="1"/>
    <col min="26" max="26" width="16.08984375" bestFit="1" customWidth="1"/>
    <col min="27" max="27" width="9.7265625" style="2" bestFit="1" customWidth="1"/>
    <col min="28" max="28" width="25.54296875" bestFit="1" customWidth="1"/>
    <col min="29" max="29" width="25.54296875" style="3" bestFit="1" customWidth="1"/>
    <col min="30" max="30" width="25.54296875" style="3" customWidth="1"/>
    <col min="31" max="31" width="22.54296875" bestFit="1" customWidth="1"/>
    <col min="32" max="33" width="33.453125" style="3" bestFit="1" customWidth="1"/>
    <col min="34" max="34" width="28.26953125" bestFit="1" customWidth="1"/>
    <col min="35" max="35" width="22.54296875" bestFit="1" customWidth="1"/>
    <col min="36" max="36" width="22.54296875" customWidth="1"/>
    <col min="37" max="38" width="21.7265625" bestFit="1" customWidth="1"/>
    <col min="39" max="41" width="21.7265625" customWidth="1"/>
    <col min="42" max="42" width="22.36328125" bestFit="1" customWidth="1"/>
    <col min="43" max="43" width="8.54296875" bestFit="1" customWidth="1"/>
    <col min="44" max="44" width="9.1796875" bestFit="1" customWidth="1"/>
    <col min="45" max="45" width="17.08984375" bestFit="1" customWidth="1"/>
    <col min="46" max="46" width="9.81640625" bestFit="1" customWidth="1"/>
    <col min="47" max="47" width="7.54296875" bestFit="1" customWidth="1"/>
    <col min="48" max="48" width="8.1796875" bestFit="1" customWidth="1"/>
    <col min="49" max="49" width="16.08984375" bestFit="1" customWidth="1"/>
    <col min="50" max="50" width="17.7265625" customWidth="1"/>
    <col min="51" max="52" width="25.08984375" customWidth="1"/>
    <col min="53" max="54" width="22" customWidth="1"/>
    <col min="55" max="55" width="32.36328125" customWidth="1"/>
    <col min="56" max="56" width="34.54296875" bestFit="1" customWidth="1"/>
    <col min="57" max="57" width="27.36328125" customWidth="1"/>
    <col min="58" max="58" width="22" customWidth="1"/>
    <col min="59" max="59" width="27.36328125" customWidth="1"/>
    <col min="60" max="61" width="21.26953125" customWidth="1"/>
    <col min="62" max="62" width="27" customWidth="1"/>
    <col min="63" max="64" width="21.26953125" customWidth="1"/>
  </cols>
  <sheetData>
    <row r="1" spans="1:49" ht="14.65" x14ac:dyDescent="0.4">
      <c r="A1" s="30" t="s">
        <v>36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26" t="s">
        <v>32</v>
      </c>
      <c r="M1" s="26" t="s">
        <v>33</v>
      </c>
      <c r="N1" s="26" t="s">
        <v>34</v>
      </c>
      <c r="O1" s="26" t="s">
        <v>35</v>
      </c>
      <c r="P1" s="10" t="s">
        <v>41</v>
      </c>
      <c r="Q1" s="10" t="s">
        <v>42</v>
      </c>
      <c r="R1" s="10" t="s">
        <v>43</v>
      </c>
      <c r="S1" s="10" t="s">
        <v>55</v>
      </c>
      <c r="T1" s="10"/>
      <c r="U1" s="10"/>
      <c r="V1" s="10" t="s">
        <v>36</v>
      </c>
      <c r="W1" s="10" t="s">
        <v>45</v>
      </c>
      <c r="X1" s="10" t="s">
        <v>46</v>
      </c>
      <c r="Y1" s="10" t="s">
        <v>47</v>
      </c>
      <c r="Z1" s="10" t="s">
        <v>56</v>
      </c>
      <c r="AA1" s="2" t="s">
        <v>36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3" t="s">
        <v>29</v>
      </c>
      <c r="AJ1" s="13" t="s">
        <v>30</v>
      </c>
      <c r="AK1" s="13" t="s">
        <v>31</v>
      </c>
      <c r="AL1" s="26" t="s">
        <v>32</v>
      </c>
      <c r="AM1" s="26" t="s">
        <v>33</v>
      </c>
      <c r="AN1" s="26" t="s">
        <v>34</v>
      </c>
      <c r="AO1" s="26" t="s">
        <v>35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</row>
    <row r="2" spans="1:49" ht="14.65" x14ac:dyDescent="0.4">
      <c r="A2" s="2">
        <v>1</v>
      </c>
      <c r="B2" s="7">
        <f t="shared" ref="B2" si="0">AB2+AB3</f>
        <v>16.470793651000001</v>
      </c>
      <c r="C2" s="7">
        <f t="shared" ref="C2" si="1">AC2+AC3</f>
        <v>15.796802721000001</v>
      </c>
      <c r="D2" s="7">
        <f t="shared" ref="D2" si="2">AD2+AD3</f>
        <v>13.866666667000001</v>
      </c>
      <c r="E2" s="7">
        <f t="shared" ref="E2" si="3">AE2+AE3</f>
        <v>17.368458050000001</v>
      </c>
      <c r="F2" s="7">
        <f t="shared" ref="F2" si="4">AF2+AF3</f>
        <v>12.257959184000001</v>
      </c>
      <c r="G2" s="7">
        <f t="shared" ref="G2" si="5">AG2+AG3</f>
        <v>16.414444443999997</v>
      </c>
      <c r="H2" s="7">
        <f t="shared" ref="H2" si="6">AH2+AH3</f>
        <v>19.439002266999999</v>
      </c>
      <c r="I2" s="7">
        <f t="shared" ref="I2" si="7">AI2+AI3</f>
        <v>18.186893423999997</v>
      </c>
      <c r="J2" s="7">
        <f t="shared" ref="J2" si="8">AJ2+AJ3</f>
        <v>15.844716552999998</v>
      </c>
      <c r="K2" s="7">
        <f t="shared" ref="K2" si="9">AK2+AK3</f>
        <v>21.750022676</v>
      </c>
      <c r="L2" s="7">
        <f t="shared" ref="L2" si="10">AL2+AL3</f>
        <v>21.675260770999998</v>
      </c>
      <c r="M2" s="7">
        <f t="shared" ref="M2" si="11">AM2+AM3</f>
        <v>14.682199546</v>
      </c>
      <c r="N2" s="7">
        <f t="shared" ref="N2" si="12">AN2+AN3</f>
        <v>15.150113379</v>
      </c>
      <c r="O2" s="7">
        <f t="shared" ref="O2" si="13">AO2+AO3</f>
        <v>19.28</v>
      </c>
      <c r="P2" s="22">
        <f>AVERAGE(B2:O2)</f>
        <v>17.013095238071433</v>
      </c>
      <c r="Q2" s="22">
        <f>MIN(B2:O2)</f>
        <v>12.257959184000001</v>
      </c>
      <c r="R2" s="22">
        <f>MAX(B2:O2)</f>
        <v>21.750022676</v>
      </c>
      <c r="S2" s="15">
        <f>STDEV(B2:O2)/P2*100</f>
        <v>16.433209517349955</v>
      </c>
      <c r="T2" s="12"/>
      <c r="U2" s="12"/>
      <c r="V2" s="10">
        <v>1</v>
      </c>
      <c r="W2" s="22">
        <f>AVERAGE(C2,E2:I2,K2,M2)</f>
        <v>16.986972788999999</v>
      </c>
      <c r="X2" s="22">
        <f>MIN(C2,E2:I2,K2,M2)</f>
        <v>12.257959184000001</v>
      </c>
      <c r="Y2" s="22">
        <f>MAX(C2,E2:I2,K2,M2)</f>
        <v>21.750022676</v>
      </c>
      <c r="Z2" s="15">
        <f>STDEV(C2,E2:I2,K2,M2)/W2*100</f>
        <v>17.19244753613442</v>
      </c>
      <c r="AA2" s="18" t="s">
        <v>2</v>
      </c>
      <c r="AB2" s="7">
        <f t="shared" ref="AB2:AO2" si="14">AB99-AB98</f>
        <v>8.0573242629999999</v>
      </c>
      <c r="AC2" s="7">
        <f t="shared" si="14"/>
        <v>6.9816326530000001</v>
      </c>
      <c r="AD2" s="7">
        <f t="shared" si="14"/>
        <v>6.4391836740000006</v>
      </c>
      <c r="AE2" s="7">
        <f t="shared" si="14"/>
        <v>8.270181405999999</v>
      </c>
      <c r="AF2" s="7">
        <f t="shared" si="14"/>
        <v>5.3009523810000001</v>
      </c>
      <c r="AG2" s="7">
        <f t="shared" si="14"/>
        <v>7.8084353740000001</v>
      </c>
      <c r="AH2" s="7">
        <f t="shared" si="14"/>
        <v>8.8411791379999993</v>
      </c>
      <c r="AI2" s="7">
        <f t="shared" si="14"/>
        <v>7.8702947839999995</v>
      </c>
      <c r="AJ2" s="7">
        <f t="shared" si="14"/>
        <v>6.7337868480000003</v>
      </c>
      <c r="AK2" s="7">
        <f t="shared" si="14"/>
        <v>10.674512472</v>
      </c>
      <c r="AL2" s="7">
        <f t="shared" si="14"/>
        <v>10.586938776</v>
      </c>
      <c r="AM2" s="7">
        <f t="shared" si="14"/>
        <v>6.5395918359999996</v>
      </c>
      <c r="AN2" s="7">
        <f t="shared" si="14"/>
        <v>7.04</v>
      </c>
      <c r="AO2" s="7">
        <f t="shared" si="14"/>
        <v>8.7787755100000009</v>
      </c>
      <c r="AP2" s="22">
        <f>AVERAGE(AB2:AO2)</f>
        <v>7.8516277939285724</v>
      </c>
      <c r="AQ2" s="22">
        <f t="shared" ref="AQ2" si="15">MIN(AB2:AO2)</f>
        <v>5.3009523810000001</v>
      </c>
      <c r="AR2" s="22">
        <f>MAX(AB2:AO2)</f>
        <v>10.674512472</v>
      </c>
      <c r="AS2" s="15">
        <f t="shared" ref="AS2" si="16">STDEV(AB2:AO2)/AP2*100</f>
        <v>19.475200057771037</v>
      </c>
      <c r="AT2" s="22">
        <f t="shared" ref="AT2" si="17">AVERAGE(AC2,AE2:AI2,AK2,AM2)</f>
        <v>7.7858475054999996</v>
      </c>
      <c r="AU2" s="22">
        <f t="shared" ref="AU2" si="18">MIN(AC2,AE2:AI2,AK2,AM2)</f>
        <v>5.3009523810000001</v>
      </c>
      <c r="AV2" s="22">
        <f t="shared" ref="AV2" si="19">MAX(AC2,AE2:AI2,AK2,AM2)</f>
        <v>10.674512472</v>
      </c>
      <c r="AW2" s="15">
        <f t="shared" ref="AW2" si="20">STDEV(AC2,AE2:AI2,AK2,AM2)/AT2*100</f>
        <v>20.638761542365174</v>
      </c>
    </row>
    <row r="3" spans="1:49" ht="14.65" x14ac:dyDescent="0.4">
      <c r="A3" s="2">
        <v>2</v>
      </c>
      <c r="B3" s="7">
        <f>AB4</f>
        <v>2.0122675739999991</v>
      </c>
      <c r="C3" s="7">
        <f>AC4</f>
        <v>1.1463265309999997</v>
      </c>
      <c r="D3" s="7">
        <f t="shared" ref="D3:O3" si="21">AD4</f>
        <v>3.3088435369999996</v>
      </c>
      <c r="E3" s="7">
        <f t="shared" si="21"/>
        <v>3.7685034010000003</v>
      </c>
      <c r="F3" s="7">
        <f t="shared" si="21"/>
        <v>2.3336054420000014</v>
      </c>
      <c r="G3" s="7">
        <f t="shared" si="21"/>
        <v>3.8357142860000017</v>
      </c>
      <c r="H3" s="7">
        <f t="shared" si="21"/>
        <v>3.4308843539999998</v>
      </c>
      <c r="I3" s="7">
        <f t="shared" si="21"/>
        <v>1.7854421770000002</v>
      </c>
      <c r="J3" s="7">
        <f t="shared" si="21"/>
        <v>1.671836735000003</v>
      </c>
      <c r="K3" s="7">
        <f t="shared" si="21"/>
        <v>4.2591836740000026</v>
      </c>
      <c r="L3" s="7">
        <f t="shared" si="21"/>
        <v>4.6178004540000011</v>
      </c>
      <c r="M3" s="7">
        <f t="shared" si="21"/>
        <v>3.019637187999999</v>
      </c>
      <c r="N3" s="7">
        <f t="shared" si="21"/>
        <v>2.6146031740000009</v>
      </c>
      <c r="O3" s="7">
        <f t="shared" si="21"/>
        <v>3.4394557819999996</v>
      </c>
      <c r="P3" s="22">
        <f t="shared" ref="P3:P13" si="22">AVERAGE(B3:O3)</f>
        <v>2.9460074506428575</v>
      </c>
      <c r="Q3" s="22">
        <f t="shared" ref="Q3:Q13" si="23">MIN(B3:O3)</f>
        <v>1.1463265309999997</v>
      </c>
      <c r="R3" s="22">
        <f t="shared" ref="R3:R13" si="24">MAX(B3:O3)</f>
        <v>4.6178004540000011</v>
      </c>
      <c r="S3" s="15">
        <f t="shared" ref="S3:S13" si="25">STDEV(B3:O3)/P3*100</f>
        <v>35.437681031349044</v>
      </c>
      <c r="T3" s="12"/>
      <c r="U3" s="12"/>
      <c r="V3" s="10">
        <v>2</v>
      </c>
      <c r="W3" s="22">
        <f t="shared" ref="W3:W13" si="26">AVERAGE(C3,E3:I3,K3,M3)</f>
        <v>2.9474121316250006</v>
      </c>
      <c r="X3" s="22">
        <f t="shared" ref="X3:X13" si="27">MIN(C3,E3:I3,K3,M3)</f>
        <v>1.1463265309999997</v>
      </c>
      <c r="Y3" s="22">
        <f t="shared" ref="Y3:Y13" si="28">MAX(C3,E3:I3,K3,M3)</f>
        <v>4.2591836740000026</v>
      </c>
      <c r="Z3" s="15">
        <f t="shared" ref="Z3:Z13" si="29">STDEV(C3,E3:I3,K3,M3)/W3*100</f>
        <v>37.152662634905973</v>
      </c>
      <c r="AA3" s="18" t="s">
        <v>3</v>
      </c>
      <c r="AB3" s="7">
        <f t="shared" ref="AB3:AO3" si="30">AB100-AB99</f>
        <v>8.4134693880000011</v>
      </c>
      <c r="AC3" s="7">
        <f t="shared" si="30"/>
        <v>8.8151700680000005</v>
      </c>
      <c r="AD3" s="7">
        <f t="shared" si="30"/>
        <v>7.4274829929999999</v>
      </c>
      <c r="AE3" s="7">
        <f t="shared" si="30"/>
        <v>9.0982766440000002</v>
      </c>
      <c r="AF3" s="7">
        <f t="shared" si="30"/>
        <v>6.9570068029999996</v>
      </c>
      <c r="AG3" s="7">
        <f t="shared" si="30"/>
        <v>8.6060090699999989</v>
      </c>
      <c r="AH3" s="7">
        <f t="shared" si="30"/>
        <v>10.597823129</v>
      </c>
      <c r="AI3" s="7">
        <f t="shared" si="30"/>
        <v>10.316598639999999</v>
      </c>
      <c r="AJ3" s="7">
        <f t="shared" si="30"/>
        <v>9.1109297049999984</v>
      </c>
      <c r="AK3" s="7">
        <f t="shared" si="30"/>
        <v>11.075510203999999</v>
      </c>
      <c r="AL3" s="7">
        <f t="shared" si="30"/>
        <v>11.088321994999999</v>
      </c>
      <c r="AM3" s="7">
        <f t="shared" si="30"/>
        <v>8.1426077100000001</v>
      </c>
      <c r="AN3" s="7">
        <f t="shared" si="30"/>
        <v>8.1101133789999995</v>
      </c>
      <c r="AO3" s="7">
        <f t="shared" si="30"/>
        <v>10.501224489999998</v>
      </c>
      <c r="AP3" s="22">
        <f t="shared" ref="AP3:AP22" si="31">AVERAGE(AB3:AO3)</f>
        <v>9.1614674441428576</v>
      </c>
      <c r="AQ3" s="22">
        <f t="shared" ref="AQ3:AQ22" si="32">MIN(AB3:AO3)</f>
        <v>6.9570068029999996</v>
      </c>
      <c r="AR3" s="22">
        <f t="shared" ref="AR3:AR22" si="33">MAX(AB3:AO3)</f>
        <v>11.088321994999999</v>
      </c>
      <c r="AS3" s="15">
        <f t="shared" ref="AS3:AS22" si="34">STDEV(AB3:AO3)/AP3*100</f>
        <v>14.698420739061996</v>
      </c>
      <c r="AT3" s="22">
        <f t="shared" ref="AT3:AT22" si="35">AVERAGE(AC3,AE3:AI3,AK3,AM3)</f>
        <v>9.2011252834999979</v>
      </c>
      <c r="AU3" s="22">
        <f t="shared" ref="AU3:AU22" si="36">MIN(AC3,AE3:AI3,AK3,AM3)</f>
        <v>6.9570068029999996</v>
      </c>
      <c r="AV3" s="22">
        <f t="shared" ref="AV3:AV22" si="37">MAX(AC3,AE3:AI3,AK3,AM3)</f>
        <v>11.075510203999999</v>
      </c>
      <c r="AW3" s="15">
        <f t="shared" ref="AW3:AW22" si="38">STDEV(AC3,AE3:AI3,AK3,AM3)/AT3*100</f>
        <v>15.025027580485744</v>
      </c>
    </row>
    <row r="4" spans="1:49" ht="14.65" x14ac:dyDescent="0.4">
      <c r="A4" s="2">
        <v>3</v>
      </c>
      <c r="B4" s="7">
        <f>AB5+AB6+AB7</f>
        <v>20.888367346999999</v>
      </c>
      <c r="C4" s="7">
        <f>AC5+AC6+AC7</f>
        <v>18.217777778000002</v>
      </c>
      <c r="D4" s="7">
        <f t="shared" ref="D4:O4" si="39">AD5+AD6+AD7</f>
        <v>16.404897958999999</v>
      </c>
      <c r="E4" s="7">
        <f t="shared" si="39"/>
        <v>19.240453515000002</v>
      </c>
      <c r="F4" s="7">
        <f t="shared" si="39"/>
        <v>13.894149659999998</v>
      </c>
      <c r="G4" s="7">
        <f t="shared" si="39"/>
        <v>17.391383220000002</v>
      </c>
      <c r="H4" s="7">
        <f t="shared" si="39"/>
        <v>22.913333332999997</v>
      </c>
      <c r="I4" s="7">
        <f t="shared" si="39"/>
        <v>21.246394557000002</v>
      </c>
      <c r="J4" s="7">
        <f t="shared" si="39"/>
        <v>20.929115646</v>
      </c>
      <c r="K4" s="7">
        <f t="shared" si="39"/>
        <v>24.034693876999999</v>
      </c>
      <c r="L4" s="7">
        <f t="shared" si="39"/>
        <v>23.534693878000002</v>
      </c>
      <c r="M4" s="7">
        <f t="shared" si="39"/>
        <v>15.318027211000004</v>
      </c>
      <c r="N4" s="7">
        <f t="shared" si="39"/>
        <v>17.261133787000002</v>
      </c>
      <c r="O4" s="7">
        <f t="shared" si="39"/>
        <v>20.880544218000004</v>
      </c>
      <c r="P4" s="22">
        <f t="shared" si="22"/>
        <v>19.439640427571426</v>
      </c>
      <c r="Q4" s="22">
        <f t="shared" si="23"/>
        <v>13.894149659999998</v>
      </c>
      <c r="R4" s="22">
        <f t="shared" si="24"/>
        <v>24.034693876999999</v>
      </c>
      <c r="S4" s="15">
        <f t="shared" si="25"/>
        <v>16.080401398120596</v>
      </c>
      <c r="T4" s="12"/>
      <c r="U4" s="12"/>
      <c r="V4" s="10">
        <v>3</v>
      </c>
      <c r="W4" s="22">
        <f t="shared" si="26"/>
        <v>19.032026643875003</v>
      </c>
      <c r="X4" s="22">
        <f t="shared" si="27"/>
        <v>13.894149659999998</v>
      </c>
      <c r="Y4" s="22">
        <f t="shared" si="28"/>
        <v>24.034693876999999</v>
      </c>
      <c r="Z4" s="15">
        <f t="shared" si="29"/>
        <v>18.691514754046604</v>
      </c>
      <c r="AA4" s="18">
        <v>2</v>
      </c>
      <c r="AB4" s="7">
        <f t="shared" ref="AB4:AO4" si="40">AB101-AB100</f>
        <v>2.0122675739999991</v>
      </c>
      <c r="AC4" s="7">
        <f t="shared" si="40"/>
        <v>1.1463265309999997</v>
      </c>
      <c r="AD4" s="7">
        <f t="shared" si="40"/>
        <v>3.3088435369999996</v>
      </c>
      <c r="AE4" s="7">
        <f t="shared" si="40"/>
        <v>3.7685034010000003</v>
      </c>
      <c r="AF4" s="7">
        <f t="shared" si="40"/>
        <v>2.3336054420000014</v>
      </c>
      <c r="AG4" s="7">
        <f t="shared" si="40"/>
        <v>3.8357142860000017</v>
      </c>
      <c r="AH4" s="7">
        <f t="shared" si="40"/>
        <v>3.4308843539999998</v>
      </c>
      <c r="AI4" s="7">
        <f t="shared" si="40"/>
        <v>1.7854421770000002</v>
      </c>
      <c r="AJ4" s="7">
        <f t="shared" si="40"/>
        <v>1.671836735000003</v>
      </c>
      <c r="AK4" s="7">
        <f t="shared" si="40"/>
        <v>4.2591836740000026</v>
      </c>
      <c r="AL4" s="7">
        <f t="shared" si="40"/>
        <v>4.6178004540000011</v>
      </c>
      <c r="AM4" s="7">
        <f t="shared" si="40"/>
        <v>3.019637187999999</v>
      </c>
      <c r="AN4" s="7">
        <f t="shared" si="40"/>
        <v>2.6146031740000009</v>
      </c>
      <c r="AO4" s="7">
        <f t="shared" si="40"/>
        <v>3.4394557819999996</v>
      </c>
      <c r="AP4" s="22">
        <f t="shared" si="31"/>
        <v>2.9460074506428575</v>
      </c>
      <c r="AQ4" s="22">
        <f t="shared" si="32"/>
        <v>1.1463265309999997</v>
      </c>
      <c r="AR4" s="22">
        <f t="shared" si="33"/>
        <v>4.6178004540000011</v>
      </c>
      <c r="AS4" s="15">
        <f t="shared" si="34"/>
        <v>35.437681031349044</v>
      </c>
      <c r="AT4" s="22">
        <f t="shared" si="35"/>
        <v>2.9474121316250006</v>
      </c>
      <c r="AU4" s="22">
        <f t="shared" si="36"/>
        <v>1.1463265309999997</v>
      </c>
      <c r="AV4" s="22">
        <f t="shared" si="37"/>
        <v>4.2591836740000026</v>
      </c>
      <c r="AW4" s="15">
        <f t="shared" si="38"/>
        <v>37.152662634905973</v>
      </c>
    </row>
    <row r="5" spans="1:49" ht="14.65" x14ac:dyDescent="0.4">
      <c r="A5" s="2">
        <v>4</v>
      </c>
      <c r="B5" s="7">
        <f>AB8+AB9</f>
        <v>26.795646257999998</v>
      </c>
      <c r="C5" s="7">
        <f>AC8+AC9</f>
        <v>25.238548752999996</v>
      </c>
      <c r="D5" s="7">
        <f t="shared" ref="D5:O5" si="41">AD8+AD9</f>
        <v>24.221315193000002</v>
      </c>
      <c r="E5" s="7">
        <f t="shared" si="41"/>
        <v>27.148752833999993</v>
      </c>
      <c r="F5" s="7">
        <f t="shared" si="41"/>
        <v>23.179591837</v>
      </c>
      <c r="G5" s="7">
        <f t="shared" si="41"/>
        <v>20.867664398999999</v>
      </c>
      <c r="H5" s="7">
        <f t="shared" si="41"/>
        <v>28.136780045999998</v>
      </c>
      <c r="I5" s="7">
        <f t="shared" si="41"/>
        <v>27.427891157000005</v>
      </c>
      <c r="J5" s="7">
        <f t="shared" si="41"/>
        <v>25.264081632999996</v>
      </c>
      <c r="K5" s="7">
        <f t="shared" si="41"/>
        <v>34.883083900000003</v>
      </c>
      <c r="L5" s="7">
        <f t="shared" si="41"/>
        <v>33.951020407999998</v>
      </c>
      <c r="M5" s="7">
        <f t="shared" si="41"/>
        <v>23.746031746</v>
      </c>
      <c r="N5" s="7">
        <f t="shared" si="41"/>
        <v>24.118752833999999</v>
      </c>
      <c r="O5" s="7">
        <f t="shared" si="41"/>
        <v>31.451428570999994</v>
      </c>
      <c r="P5" s="22">
        <f t="shared" si="22"/>
        <v>26.887899254928573</v>
      </c>
      <c r="Q5" s="22">
        <f t="shared" si="23"/>
        <v>20.867664398999999</v>
      </c>
      <c r="R5" s="22">
        <f t="shared" si="24"/>
        <v>34.883083900000003</v>
      </c>
      <c r="S5" s="15">
        <f t="shared" si="25"/>
        <v>15.179832658893202</v>
      </c>
      <c r="T5" s="12"/>
      <c r="U5" s="12"/>
      <c r="V5" s="10">
        <v>4</v>
      </c>
      <c r="W5" s="22">
        <f t="shared" si="26"/>
        <v>26.328543083999996</v>
      </c>
      <c r="X5" s="22">
        <f t="shared" si="27"/>
        <v>20.867664398999999</v>
      </c>
      <c r="Y5" s="22">
        <f t="shared" si="28"/>
        <v>34.883083900000003</v>
      </c>
      <c r="Z5" s="15">
        <f t="shared" si="29"/>
        <v>16.109475913479667</v>
      </c>
      <c r="AA5" s="18" t="s">
        <v>0</v>
      </c>
      <c r="AB5" s="7">
        <f t="shared" ref="AB5:AO5" si="42">AB102-AB101</f>
        <v>2.358117914000001</v>
      </c>
      <c r="AC5" s="7">
        <f t="shared" si="42"/>
        <v>1.8833560089999999</v>
      </c>
      <c r="AD5" s="7">
        <f t="shared" si="42"/>
        <v>1.7436734700000009</v>
      </c>
      <c r="AE5" s="7">
        <f t="shared" si="42"/>
        <v>1.8704081630000005</v>
      </c>
      <c r="AF5" s="7">
        <f t="shared" si="42"/>
        <v>1.7507482999999997</v>
      </c>
      <c r="AG5" s="7">
        <f t="shared" si="42"/>
        <v>1.5671655329999972</v>
      </c>
      <c r="AH5" s="7">
        <f t="shared" si="42"/>
        <v>2.7049886620000017</v>
      </c>
      <c r="AI5" s="7">
        <f t="shared" si="42"/>
        <v>1.6562358269999997</v>
      </c>
      <c r="AJ5" s="7">
        <f t="shared" si="42"/>
        <v>2.5829478459999997</v>
      </c>
      <c r="AK5" s="7">
        <f t="shared" si="42"/>
        <v>2.7611791379999993</v>
      </c>
      <c r="AL5" s="7">
        <f t="shared" si="42"/>
        <v>2.5346938779999988</v>
      </c>
      <c r="AM5" s="7">
        <f t="shared" si="42"/>
        <v>1.3374376420000011</v>
      </c>
      <c r="AN5" s="7">
        <f t="shared" si="42"/>
        <v>1.8953287980000013</v>
      </c>
      <c r="AO5" s="7">
        <f t="shared" si="42"/>
        <v>2.4584126980000001</v>
      </c>
      <c r="AP5" s="22">
        <f t="shared" si="31"/>
        <v>2.0789067055714288</v>
      </c>
      <c r="AQ5" s="22">
        <f t="shared" si="32"/>
        <v>1.3374376420000011</v>
      </c>
      <c r="AR5" s="22">
        <f t="shared" si="33"/>
        <v>2.7611791379999993</v>
      </c>
      <c r="AS5" s="15">
        <f t="shared" si="34"/>
        <v>22.589707178111215</v>
      </c>
      <c r="AT5" s="22">
        <f t="shared" si="35"/>
        <v>1.9414399092499999</v>
      </c>
      <c r="AU5" s="22">
        <f t="shared" si="36"/>
        <v>1.3374376420000011</v>
      </c>
      <c r="AV5" s="22">
        <f t="shared" si="37"/>
        <v>2.7611791379999993</v>
      </c>
      <c r="AW5" s="15">
        <f t="shared" si="38"/>
        <v>26.736110224541033</v>
      </c>
    </row>
    <row r="6" spans="1:49" ht="14.65" x14ac:dyDescent="0.4">
      <c r="A6" s="2">
        <v>5</v>
      </c>
      <c r="B6" s="7">
        <f>AB10+AB11+AB12</f>
        <v>28.982857143000004</v>
      </c>
      <c r="C6" s="7">
        <f>AC10+AC11+AC12</f>
        <v>28.572154195000003</v>
      </c>
      <c r="D6" s="7">
        <f t="shared" ref="D6:O6" si="43">AD10+AD11+AD12</f>
        <v>27.768888889000003</v>
      </c>
      <c r="E6" s="7">
        <f t="shared" si="43"/>
        <v>29.94675737</v>
      </c>
      <c r="F6" s="7">
        <f t="shared" si="43"/>
        <v>25.870839002000004</v>
      </c>
      <c r="G6" s="7">
        <f t="shared" si="43"/>
        <v>25.990022675999995</v>
      </c>
      <c r="H6" s="7">
        <f t="shared" si="43"/>
        <v>35.974240362000003</v>
      </c>
      <c r="I6" s="7">
        <f t="shared" si="43"/>
        <v>29.766530611999997</v>
      </c>
      <c r="J6" s="7">
        <f t="shared" si="43"/>
        <v>32.043537415000003</v>
      </c>
      <c r="K6" s="7">
        <f t="shared" si="43"/>
        <v>30.769977324999999</v>
      </c>
      <c r="L6" s="7">
        <f t="shared" si="43"/>
        <v>30.493605442000003</v>
      </c>
      <c r="M6" s="7">
        <f t="shared" si="43"/>
        <v>21.104761905000004</v>
      </c>
      <c r="N6" s="7">
        <f t="shared" si="43"/>
        <v>24.860839003000002</v>
      </c>
      <c r="O6" s="7">
        <f t="shared" si="43"/>
        <v>25.385215420000009</v>
      </c>
      <c r="P6" s="22">
        <f t="shared" si="22"/>
        <v>28.395016197071431</v>
      </c>
      <c r="Q6" s="22">
        <f t="shared" si="23"/>
        <v>21.104761905000004</v>
      </c>
      <c r="R6" s="22">
        <f t="shared" si="24"/>
        <v>35.974240362000003</v>
      </c>
      <c r="S6" s="15">
        <f t="shared" si="25"/>
        <v>12.83650114767012</v>
      </c>
      <c r="T6" s="12"/>
      <c r="U6" s="12"/>
      <c r="V6" s="10">
        <v>5</v>
      </c>
      <c r="W6" s="22">
        <f t="shared" si="26"/>
        <v>28.499410430874999</v>
      </c>
      <c r="X6" s="22">
        <f t="shared" si="27"/>
        <v>21.104761905000004</v>
      </c>
      <c r="Y6" s="22">
        <f t="shared" si="28"/>
        <v>35.974240362000003</v>
      </c>
      <c r="Z6" s="15">
        <f t="shared" si="29"/>
        <v>15.272919617911995</v>
      </c>
      <c r="AA6" s="18" t="s">
        <v>1</v>
      </c>
      <c r="AB6" s="7">
        <f t="shared" ref="AB6:AO6" si="44">AB103-AB102</f>
        <v>9.8975963719999989</v>
      </c>
      <c r="AC6" s="7">
        <f t="shared" si="44"/>
        <v>8.8431746030000014</v>
      </c>
      <c r="AD6" s="7">
        <f t="shared" si="44"/>
        <v>8.0261224489999989</v>
      </c>
      <c r="AE6" s="7">
        <f t="shared" si="44"/>
        <v>9.432811791999999</v>
      </c>
      <c r="AF6" s="7">
        <f t="shared" si="44"/>
        <v>6.7272789109999991</v>
      </c>
      <c r="AG6" s="7">
        <f t="shared" si="44"/>
        <v>9.1588208620000024</v>
      </c>
      <c r="AH6" s="7">
        <f t="shared" si="44"/>
        <v>10.457687074999999</v>
      </c>
      <c r="AI6" s="7">
        <f t="shared" si="44"/>
        <v>10.784580499000004</v>
      </c>
      <c r="AJ6" s="7">
        <f t="shared" si="44"/>
        <v>9.3114739229999977</v>
      </c>
      <c r="AK6" s="7">
        <f t="shared" si="44"/>
        <v>11.076870747999997</v>
      </c>
      <c r="AL6" s="7">
        <f t="shared" si="44"/>
        <v>11.394376417</v>
      </c>
      <c r="AM6" s="7">
        <f t="shared" si="44"/>
        <v>7.450702948</v>
      </c>
      <c r="AN6" s="7">
        <f t="shared" si="44"/>
        <v>8.7894784579999978</v>
      </c>
      <c r="AO6" s="7">
        <f t="shared" si="44"/>
        <v>9.9990929709999996</v>
      </c>
      <c r="AP6" s="22">
        <f t="shared" si="31"/>
        <v>9.3821477162857132</v>
      </c>
      <c r="AQ6" s="22">
        <f t="shared" si="32"/>
        <v>6.7272789109999991</v>
      </c>
      <c r="AR6" s="22">
        <f t="shared" si="33"/>
        <v>11.394376417</v>
      </c>
      <c r="AS6" s="15">
        <f t="shared" si="34"/>
        <v>14.484475513404272</v>
      </c>
      <c r="AT6" s="22">
        <f t="shared" si="35"/>
        <v>9.2414909297499985</v>
      </c>
      <c r="AU6" s="22">
        <f t="shared" si="36"/>
        <v>6.7272789109999991</v>
      </c>
      <c r="AV6" s="22">
        <f t="shared" si="37"/>
        <v>11.076870747999997</v>
      </c>
      <c r="AW6" s="15">
        <f t="shared" si="38"/>
        <v>16.842674085693297</v>
      </c>
    </row>
    <row r="7" spans="1:49" ht="14.65" x14ac:dyDescent="0.4">
      <c r="A7" s="2">
        <v>6</v>
      </c>
      <c r="B7" s="7">
        <f t="shared" ref="B7" si="45">AB13</f>
        <v>9.7075736959999972</v>
      </c>
      <c r="C7" s="7">
        <f t="shared" ref="C7" si="46">AC13</f>
        <v>9.8940589569999986</v>
      </c>
      <c r="D7" s="7">
        <f t="shared" ref="D7" si="47">AD13</f>
        <v>8.0348299319999938</v>
      </c>
      <c r="E7" s="7">
        <f t="shared" ref="E7" si="48">AE13</f>
        <v>8.7510204080000022</v>
      </c>
      <c r="F7" s="7">
        <f t="shared" ref="F7" si="49">AF13</f>
        <v>7.8230385490000032</v>
      </c>
      <c r="G7" s="7">
        <f t="shared" ref="G7" si="50">AG13</f>
        <v>9.6671201810000014</v>
      </c>
      <c r="H7" s="7">
        <f t="shared" ref="H7" si="51">AH13</f>
        <v>11.041088435999995</v>
      </c>
      <c r="I7" s="7">
        <f t="shared" ref="I7" si="52">AI13</f>
        <v>9.8452607709999995</v>
      </c>
      <c r="J7" s="7">
        <f t="shared" ref="J7" si="53">AJ13</f>
        <v>10.917732426000001</v>
      </c>
      <c r="K7" s="7">
        <f t="shared" ref="K7" si="54">AK13</f>
        <v>12.605623581999993</v>
      </c>
      <c r="L7" s="7">
        <f t="shared" ref="L7" si="55">AL13</f>
        <v>10.514104308</v>
      </c>
      <c r="M7" s="7">
        <f t="shared" ref="M7" si="56">AM13</f>
        <v>7.7373242629999908</v>
      </c>
      <c r="N7" s="7">
        <f t="shared" ref="N7" si="57">AN13</f>
        <v>8.6958730159999931</v>
      </c>
      <c r="O7" s="7">
        <f t="shared" ref="O7" si="58">AO13</f>
        <v>8.974512470999997</v>
      </c>
      <c r="P7" s="22">
        <f t="shared" si="22"/>
        <v>9.5863686425714274</v>
      </c>
      <c r="Q7" s="22">
        <f t="shared" si="23"/>
        <v>7.7373242629999908</v>
      </c>
      <c r="R7" s="22">
        <f t="shared" si="24"/>
        <v>12.605623581999993</v>
      </c>
      <c r="S7" s="15">
        <f t="shared" si="25"/>
        <v>14.42209657288203</v>
      </c>
      <c r="T7" s="12"/>
      <c r="U7" s="12"/>
      <c r="V7" s="10">
        <v>6</v>
      </c>
      <c r="W7" s="22">
        <f t="shared" si="26"/>
        <v>9.670566893374998</v>
      </c>
      <c r="X7" s="22">
        <f t="shared" si="27"/>
        <v>7.7373242629999908</v>
      </c>
      <c r="Y7" s="22">
        <f t="shared" si="28"/>
        <v>12.605623581999993</v>
      </c>
      <c r="Z7" s="15">
        <f t="shared" si="29"/>
        <v>16.842312342293837</v>
      </c>
      <c r="AA7" s="18" t="s">
        <v>16</v>
      </c>
      <c r="AB7" s="7">
        <f t="shared" ref="AB7:AO7" si="59">AB104-AB103</f>
        <v>8.6326530609999992</v>
      </c>
      <c r="AC7" s="7">
        <f t="shared" si="59"/>
        <v>7.4912471660000008</v>
      </c>
      <c r="AD7" s="7">
        <f t="shared" si="59"/>
        <v>6.6351020399999996</v>
      </c>
      <c r="AE7" s="7">
        <f t="shared" si="59"/>
        <v>7.9372335600000028</v>
      </c>
      <c r="AF7" s="7">
        <f t="shared" si="59"/>
        <v>5.4161224489999995</v>
      </c>
      <c r="AG7" s="7">
        <f t="shared" si="59"/>
        <v>6.665396825000002</v>
      </c>
      <c r="AH7" s="7">
        <f t="shared" si="59"/>
        <v>9.7506575959999964</v>
      </c>
      <c r="AI7" s="7">
        <f t="shared" si="59"/>
        <v>8.8055782309999984</v>
      </c>
      <c r="AJ7" s="7">
        <f t="shared" si="59"/>
        <v>9.0346938770000023</v>
      </c>
      <c r="AK7" s="7">
        <f t="shared" si="59"/>
        <v>10.196643991000002</v>
      </c>
      <c r="AL7" s="7">
        <f t="shared" si="59"/>
        <v>9.6056235830000034</v>
      </c>
      <c r="AM7" s="7">
        <f t="shared" si="59"/>
        <v>6.5298866210000028</v>
      </c>
      <c r="AN7" s="7">
        <f t="shared" si="59"/>
        <v>6.576326531000003</v>
      </c>
      <c r="AO7" s="7">
        <f t="shared" si="59"/>
        <v>8.4230385490000046</v>
      </c>
      <c r="AP7" s="22">
        <f t="shared" si="31"/>
        <v>7.9785860057142868</v>
      </c>
      <c r="AQ7" s="22">
        <f t="shared" si="32"/>
        <v>5.4161224489999995</v>
      </c>
      <c r="AR7" s="22">
        <f t="shared" si="33"/>
        <v>10.196643991000002</v>
      </c>
      <c r="AS7" s="15">
        <f t="shared" si="34"/>
        <v>18.239783266933742</v>
      </c>
      <c r="AT7" s="22">
        <f t="shared" si="35"/>
        <v>7.8490958048750006</v>
      </c>
      <c r="AU7" s="22">
        <f t="shared" si="36"/>
        <v>5.4161224489999995</v>
      </c>
      <c r="AV7" s="22">
        <f t="shared" si="37"/>
        <v>10.196643991000002</v>
      </c>
      <c r="AW7" s="15">
        <f t="shared" si="38"/>
        <v>21.121075336949215</v>
      </c>
    </row>
    <row r="8" spans="1:49" ht="14.65" x14ac:dyDescent="0.4">
      <c r="A8" s="2">
        <v>7</v>
      </c>
      <c r="B8" s="7">
        <f t="shared" ref="B8" si="60">AB14+AB15+AB16</f>
        <v>20.189297052000001</v>
      </c>
      <c r="C8" s="7">
        <f t="shared" ref="C8" si="61">AC14+AC15+AC16</f>
        <v>17.721405895000004</v>
      </c>
      <c r="D8" s="7">
        <f t="shared" ref="D8" si="62">AD14+AD15+AD16</f>
        <v>16.644353742000007</v>
      </c>
      <c r="E8" s="7">
        <f t="shared" ref="E8" si="63">AE14+AE15+AE16</f>
        <v>14.552448980000008</v>
      </c>
      <c r="F8" s="7">
        <f t="shared" ref="F8" si="64">AF14+AF15+AF16</f>
        <v>12.160702947999994</v>
      </c>
      <c r="G8" s="7">
        <f t="shared" ref="G8" si="65">AG14+AG15+AG16</f>
        <v>14.073083901000004</v>
      </c>
      <c r="H8" s="7">
        <f t="shared" ref="H8" si="66">AH14+AH15+AH16</f>
        <v>19.511020407999993</v>
      </c>
      <c r="I8" s="7">
        <f t="shared" ref="I8" si="67">AI14+AI15+AI16</f>
        <v>19.908820861999999</v>
      </c>
      <c r="J8" s="7">
        <f t="shared" ref="J8" si="68">AJ14+AJ15+AJ16</f>
        <v>16.710045351999995</v>
      </c>
      <c r="K8" s="7">
        <f t="shared" ref="K8" si="69">AK14+AK15+AK16</f>
        <v>16.304580498999997</v>
      </c>
      <c r="L8" s="7">
        <f t="shared" ref="L8" si="70">AL14+AL15+AL16</f>
        <v>15.00952380999999</v>
      </c>
      <c r="M8" s="7">
        <f t="shared" ref="M8" si="71">AM14+AM15+AM16</f>
        <v>11.958276644000009</v>
      </c>
      <c r="N8" s="7">
        <f t="shared" ref="N8" si="72">AN14+AN15+AN16</f>
        <v>12.03870748300001</v>
      </c>
      <c r="O8" s="7">
        <f t="shared" ref="O8" si="73">AO14+AO15+AO16</f>
        <v>12.843537415</v>
      </c>
      <c r="P8" s="22">
        <f t="shared" si="22"/>
        <v>15.687557499357142</v>
      </c>
      <c r="Q8" s="22">
        <f t="shared" si="23"/>
        <v>11.958276644000009</v>
      </c>
      <c r="R8" s="22">
        <f t="shared" si="24"/>
        <v>20.189297052000001</v>
      </c>
      <c r="S8" s="15">
        <f t="shared" si="25"/>
        <v>18.650561625473337</v>
      </c>
      <c r="T8" s="12"/>
      <c r="U8" s="12"/>
      <c r="V8" s="10">
        <v>7</v>
      </c>
      <c r="W8" s="22">
        <f t="shared" si="26"/>
        <v>15.773792517125001</v>
      </c>
      <c r="X8" s="22">
        <f t="shared" si="27"/>
        <v>11.958276644000009</v>
      </c>
      <c r="Y8" s="22">
        <f t="shared" si="28"/>
        <v>19.908820861999999</v>
      </c>
      <c r="Z8" s="15">
        <f t="shared" si="29"/>
        <v>19.633404059856076</v>
      </c>
      <c r="AA8" s="18" t="s">
        <v>4</v>
      </c>
      <c r="AB8" s="7">
        <f t="shared" ref="AB8:AO8" si="74">AB105-AB104</f>
        <v>11.012970521</v>
      </c>
      <c r="AC8" s="7">
        <f t="shared" si="74"/>
        <v>10.365895690999999</v>
      </c>
      <c r="AD8" s="7">
        <f t="shared" si="74"/>
        <v>9.2270294790000023</v>
      </c>
      <c r="AE8" s="7">
        <f t="shared" si="74"/>
        <v>9.9789795919999946</v>
      </c>
      <c r="AF8" s="7">
        <f t="shared" si="74"/>
        <v>8.3551927440000036</v>
      </c>
      <c r="AG8" s="7">
        <f t="shared" si="74"/>
        <v>8.7713378689999999</v>
      </c>
      <c r="AH8" s="7">
        <f t="shared" si="74"/>
        <v>11.627029479000001</v>
      </c>
      <c r="AI8" s="7">
        <f t="shared" si="74"/>
        <v>11.518412699000002</v>
      </c>
      <c r="AJ8" s="7">
        <f t="shared" si="74"/>
        <v>10.105804988999999</v>
      </c>
      <c r="AK8" s="7">
        <f t="shared" si="74"/>
        <v>12.799999999999997</v>
      </c>
      <c r="AL8" s="7">
        <f t="shared" si="74"/>
        <v>13.129523808999998</v>
      </c>
      <c r="AM8" s="7">
        <f t="shared" si="74"/>
        <v>8.8805442179999972</v>
      </c>
      <c r="AN8" s="7">
        <f t="shared" si="74"/>
        <v>9.3257142860000002</v>
      </c>
      <c r="AO8" s="7">
        <f t="shared" si="74"/>
        <v>11.276190475999996</v>
      </c>
      <c r="AP8" s="22">
        <f t="shared" si="31"/>
        <v>10.455330418000001</v>
      </c>
      <c r="AQ8" s="22">
        <f t="shared" si="32"/>
        <v>8.3551927440000036</v>
      </c>
      <c r="AR8" s="22">
        <f t="shared" si="33"/>
        <v>13.129523808999998</v>
      </c>
      <c r="AS8" s="15">
        <f t="shared" si="34"/>
        <v>14.286482528009001</v>
      </c>
      <c r="AT8" s="22">
        <f t="shared" si="35"/>
        <v>10.2871740365</v>
      </c>
      <c r="AU8" s="22">
        <f t="shared" si="36"/>
        <v>8.3551927440000036</v>
      </c>
      <c r="AV8" s="22">
        <f t="shared" si="37"/>
        <v>12.799999999999997</v>
      </c>
      <c r="AW8" s="15">
        <f t="shared" si="38"/>
        <v>15.473098268231938</v>
      </c>
    </row>
    <row r="9" spans="1:49" ht="14.65" x14ac:dyDescent="0.4">
      <c r="A9" s="2">
        <v>8</v>
      </c>
      <c r="B9" s="7">
        <f t="shared" ref="B9:C11" si="75">AB17</f>
        <v>2.894308389999992</v>
      </c>
      <c r="C9" s="7">
        <f t="shared" si="75"/>
        <v>2.1118820859999943</v>
      </c>
      <c r="D9" s="7">
        <f t="shared" ref="D9:O9" si="76">AD17</f>
        <v>6.0081632649999932</v>
      </c>
      <c r="E9" s="7">
        <f t="shared" si="76"/>
        <v>3.7610884349999907</v>
      </c>
      <c r="F9" s="7">
        <f t="shared" si="76"/>
        <v>2.5682766439999938</v>
      </c>
      <c r="G9" s="7">
        <f t="shared" si="76"/>
        <v>4.0485487520000021</v>
      </c>
      <c r="H9" s="7">
        <f t="shared" si="76"/>
        <v>3.4351473920000046</v>
      </c>
      <c r="I9" s="7">
        <f t="shared" si="76"/>
        <v>2.7543990929999893</v>
      </c>
      <c r="J9" s="7">
        <f t="shared" si="76"/>
        <v>2.7961678000000063</v>
      </c>
      <c r="K9" s="7">
        <f t="shared" si="76"/>
        <v>4.5142857140000103</v>
      </c>
      <c r="L9" s="7">
        <f t="shared" si="76"/>
        <v>5.0795464850000087</v>
      </c>
      <c r="M9" s="7">
        <f t="shared" si="76"/>
        <v>2.7145578229999927</v>
      </c>
      <c r="N9" s="7">
        <f t="shared" si="76"/>
        <v>3.6246031739999864</v>
      </c>
      <c r="O9" s="7">
        <f t="shared" si="76"/>
        <v>6.8876190479999906</v>
      </c>
      <c r="P9" s="22">
        <f t="shared" si="22"/>
        <v>3.799899578642854</v>
      </c>
      <c r="Q9" s="22">
        <f t="shared" si="23"/>
        <v>2.1118820859999943</v>
      </c>
      <c r="R9" s="22">
        <f t="shared" si="24"/>
        <v>6.8876190479999906</v>
      </c>
      <c r="S9" s="15">
        <f t="shared" si="25"/>
        <v>36.676633236999997</v>
      </c>
      <c r="T9" s="12"/>
      <c r="U9" s="12"/>
      <c r="V9" s="10">
        <v>8</v>
      </c>
      <c r="W9" s="22">
        <f t="shared" si="26"/>
        <v>3.2385232423749972</v>
      </c>
      <c r="X9" s="22">
        <f t="shared" si="27"/>
        <v>2.1118820859999943</v>
      </c>
      <c r="Y9" s="22">
        <f t="shared" si="28"/>
        <v>4.5142857140000103</v>
      </c>
      <c r="Z9" s="15">
        <f t="shared" si="29"/>
        <v>25.63059531421743</v>
      </c>
      <c r="AA9" s="18" t="s">
        <v>5</v>
      </c>
      <c r="AB9" s="7">
        <f t="shared" ref="AB9:AO9" si="77">AB106-AB105</f>
        <v>15.782675736999998</v>
      </c>
      <c r="AC9" s="7">
        <f t="shared" si="77"/>
        <v>14.872653061999998</v>
      </c>
      <c r="AD9" s="7">
        <f t="shared" si="77"/>
        <v>14.994285714</v>
      </c>
      <c r="AE9" s="7">
        <f t="shared" si="77"/>
        <v>17.169773241999998</v>
      </c>
      <c r="AF9" s="7">
        <f t="shared" si="77"/>
        <v>14.824399092999997</v>
      </c>
      <c r="AG9" s="7">
        <f t="shared" si="77"/>
        <v>12.096326529999999</v>
      </c>
      <c r="AH9" s="7">
        <f t="shared" si="77"/>
        <v>16.509750566999998</v>
      </c>
      <c r="AI9" s="7">
        <f t="shared" si="77"/>
        <v>15.909478458000002</v>
      </c>
      <c r="AJ9" s="7">
        <f t="shared" si="77"/>
        <v>15.158276643999997</v>
      </c>
      <c r="AK9" s="7">
        <f t="shared" si="77"/>
        <v>22.083083900000005</v>
      </c>
      <c r="AL9" s="7">
        <f t="shared" si="77"/>
        <v>20.821496599</v>
      </c>
      <c r="AM9" s="7">
        <f t="shared" si="77"/>
        <v>14.865487528000003</v>
      </c>
      <c r="AN9" s="7">
        <f t="shared" si="77"/>
        <v>14.793038547999998</v>
      </c>
      <c r="AO9" s="7">
        <f t="shared" si="77"/>
        <v>20.175238094999997</v>
      </c>
      <c r="AP9" s="22">
        <f t="shared" si="31"/>
        <v>16.432568836928574</v>
      </c>
      <c r="AQ9" s="22">
        <f t="shared" si="32"/>
        <v>12.096326529999999</v>
      </c>
      <c r="AR9" s="22">
        <f t="shared" si="33"/>
        <v>22.083083900000005</v>
      </c>
      <c r="AS9" s="15">
        <f t="shared" si="34"/>
        <v>16.802189110688772</v>
      </c>
      <c r="AT9" s="22">
        <f t="shared" si="35"/>
        <v>16.041369047499998</v>
      </c>
      <c r="AU9" s="22">
        <f t="shared" si="36"/>
        <v>12.096326529999999</v>
      </c>
      <c r="AV9" s="22">
        <f t="shared" si="37"/>
        <v>22.083083900000005</v>
      </c>
      <c r="AW9" s="15">
        <f t="shared" si="38"/>
        <v>17.914042921157293</v>
      </c>
    </row>
    <row r="10" spans="1:49" ht="14.65" x14ac:dyDescent="0.4">
      <c r="A10" s="2">
        <v>9</v>
      </c>
      <c r="B10" s="7">
        <f t="shared" si="75"/>
        <v>16.026235828000011</v>
      </c>
      <c r="C10" s="7">
        <f t="shared" si="75"/>
        <v>14.344126985000003</v>
      </c>
      <c r="D10" s="7">
        <f t="shared" ref="D10:O10" si="78">AD18</f>
        <v>18.703673468999995</v>
      </c>
      <c r="E10" s="7">
        <f t="shared" si="78"/>
        <v>18.490544218000011</v>
      </c>
      <c r="F10" s="7">
        <f t="shared" si="78"/>
        <v>12.153401360000004</v>
      </c>
      <c r="G10" s="7">
        <f t="shared" si="78"/>
        <v>13.596825396999989</v>
      </c>
      <c r="H10" s="7">
        <f t="shared" si="78"/>
        <v>14.815600907000004</v>
      </c>
      <c r="I10" s="7">
        <f t="shared" si="78"/>
        <v>17.082335601000011</v>
      </c>
      <c r="J10" s="7">
        <f t="shared" si="78"/>
        <v>15.043628117999987</v>
      </c>
      <c r="K10" s="7">
        <f t="shared" si="78"/>
        <v>14.604965986999986</v>
      </c>
      <c r="L10" s="7">
        <f t="shared" si="78"/>
        <v>15.638616780000007</v>
      </c>
      <c r="M10" s="7">
        <f t="shared" si="78"/>
        <v>11.237369615000006</v>
      </c>
      <c r="N10" s="7">
        <f t="shared" si="78"/>
        <v>13.570612245000007</v>
      </c>
      <c r="O10" s="7">
        <f t="shared" si="78"/>
        <v>14.419591835999995</v>
      </c>
      <c r="P10" s="22">
        <f t="shared" si="22"/>
        <v>14.980537739000001</v>
      </c>
      <c r="Q10" s="22">
        <f t="shared" si="23"/>
        <v>11.237369615000006</v>
      </c>
      <c r="R10" s="22">
        <f t="shared" si="24"/>
        <v>18.703673468999995</v>
      </c>
      <c r="S10" s="15">
        <f t="shared" si="25"/>
        <v>14.211789044148315</v>
      </c>
      <c r="T10" s="12"/>
      <c r="U10" s="12"/>
      <c r="V10" s="10">
        <v>9</v>
      </c>
      <c r="W10" s="22">
        <f t="shared" si="26"/>
        <v>14.540646258750002</v>
      </c>
      <c r="X10" s="22">
        <f t="shared" si="27"/>
        <v>11.237369615000006</v>
      </c>
      <c r="Y10" s="22">
        <f t="shared" si="28"/>
        <v>18.490544218000011</v>
      </c>
      <c r="Z10" s="15">
        <f t="shared" si="29"/>
        <v>16.374268320872023</v>
      </c>
      <c r="AA10" s="18" t="s">
        <v>6</v>
      </c>
      <c r="AB10" s="7">
        <f t="shared" ref="AB10:AO10" si="79">AB107-AB106</f>
        <v>6.1634467120000096</v>
      </c>
      <c r="AC10" s="7">
        <f t="shared" si="79"/>
        <v>6.1039455780000011</v>
      </c>
      <c r="AD10" s="7">
        <f t="shared" si="79"/>
        <v>6.2962358280000004</v>
      </c>
      <c r="AE10" s="7">
        <f t="shared" si="79"/>
        <v>6.2842630390000096</v>
      </c>
      <c r="AF10" s="7">
        <f t="shared" si="79"/>
        <v>5.8897959179999972</v>
      </c>
      <c r="AG10" s="7">
        <f t="shared" si="79"/>
        <v>5.0599546490000051</v>
      </c>
      <c r="AH10" s="7">
        <f t="shared" si="79"/>
        <v>7.0182312920000101</v>
      </c>
      <c r="AI10" s="7">
        <f t="shared" si="79"/>
        <v>5.2555102039999895</v>
      </c>
      <c r="AJ10" s="7">
        <f t="shared" si="79"/>
        <v>6.4000000000000057</v>
      </c>
      <c r="AK10" s="7">
        <f t="shared" si="79"/>
        <v>6.2244444450000032</v>
      </c>
      <c r="AL10" s="7">
        <f t="shared" si="79"/>
        <v>6.4393650789999981</v>
      </c>
      <c r="AM10" s="7">
        <f t="shared" si="79"/>
        <v>4.2049886619999981</v>
      </c>
      <c r="AN10" s="7">
        <f t="shared" si="79"/>
        <v>6.5490022680000024</v>
      </c>
      <c r="AO10" s="7">
        <f t="shared" si="79"/>
        <v>5.6010884350000083</v>
      </c>
      <c r="AP10" s="22">
        <f t="shared" si="31"/>
        <v>5.9635908649285749</v>
      </c>
      <c r="AQ10" s="22">
        <f t="shared" si="32"/>
        <v>4.2049886619999981</v>
      </c>
      <c r="AR10" s="22">
        <f t="shared" si="33"/>
        <v>7.0182312920000101</v>
      </c>
      <c r="AS10" s="15">
        <f t="shared" si="34"/>
        <v>12.092263508329454</v>
      </c>
      <c r="AT10" s="22">
        <f t="shared" si="35"/>
        <v>5.7551417233750017</v>
      </c>
      <c r="AU10" s="22">
        <f t="shared" si="36"/>
        <v>4.2049886619999981</v>
      </c>
      <c r="AV10" s="22">
        <f t="shared" si="37"/>
        <v>7.0182312920000101</v>
      </c>
      <c r="AW10" s="15">
        <f t="shared" si="38"/>
        <v>15.220696703263117</v>
      </c>
    </row>
    <row r="11" spans="1:49" ht="14.65" x14ac:dyDescent="0.4">
      <c r="A11" s="2">
        <v>10</v>
      </c>
      <c r="B11" s="7">
        <f t="shared" si="75"/>
        <v>1.176961451000011</v>
      </c>
      <c r="C11" s="7">
        <f t="shared" si="75"/>
        <v>1.9504761899999892</v>
      </c>
      <c r="D11" s="7">
        <f t="shared" ref="D11:O11" si="80">AD19</f>
        <v>4.0634920640000018</v>
      </c>
      <c r="E11" s="7">
        <f t="shared" si="80"/>
        <v>2.9313378679999857</v>
      </c>
      <c r="F11" s="7">
        <f t="shared" si="80"/>
        <v>2.1529478460000036</v>
      </c>
      <c r="G11" s="7">
        <f t="shared" si="80"/>
        <v>2.780589569</v>
      </c>
      <c r="H11" s="7">
        <f t="shared" si="80"/>
        <v>2.7958956920000162</v>
      </c>
      <c r="I11" s="7">
        <f t="shared" si="80"/>
        <v>2.3602040810000062</v>
      </c>
      <c r="J11" s="7">
        <f t="shared" si="80"/>
        <v>2.2907936510000013</v>
      </c>
      <c r="K11" s="7">
        <f t="shared" si="80"/>
        <v>1.4644217690000119</v>
      </c>
      <c r="L11" s="7">
        <f t="shared" si="80"/>
        <v>1.5332653059999757</v>
      </c>
      <c r="M11" s="7">
        <f t="shared" si="80"/>
        <v>2.4355555549999934</v>
      </c>
      <c r="N11" s="7">
        <f t="shared" si="80"/>
        <v>1.9722448979999996</v>
      </c>
      <c r="O11" s="7">
        <f t="shared" si="80"/>
        <v>1.843083901</v>
      </c>
      <c r="P11" s="22">
        <f t="shared" si="22"/>
        <v>2.2679478457857138</v>
      </c>
      <c r="Q11" s="22">
        <f t="shared" si="23"/>
        <v>1.176961451000011</v>
      </c>
      <c r="R11" s="22">
        <f t="shared" si="24"/>
        <v>4.0634920640000018</v>
      </c>
      <c r="S11" s="15">
        <f t="shared" si="25"/>
        <v>32.356018720604126</v>
      </c>
      <c r="T11" s="12"/>
      <c r="U11" s="12"/>
      <c r="V11" s="10">
        <v>10</v>
      </c>
      <c r="W11" s="22">
        <f t="shared" si="26"/>
        <v>2.3589285712500008</v>
      </c>
      <c r="X11" s="22">
        <f t="shared" si="27"/>
        <v>1.4644217690000119</v>
      </c>
      <c r="Y11" s="22">
        <f t="shared" si="28"/>
        <v>2.9313378679999857</v>
      </c>
      <c r="Z11" s="15">
        <f t="shared" si="29"/>
        <v>20.962637842193864</v>
      </c>
      <c r="AA11" s="18" t="s">
        <v>7</v>
      </c>
      <c r="AB11" s="7">
        <f t="shared" ref="AB11:AO11" si="81">AB108-AB107</f>
        <v>10.595918368</v>
      </c>
      <c r="AC11" s="7">
        <f t="shared" si="81"/>
        <v>10.480907029000008</v>
      </c>
      <c r="AD11" s="7">
        <f t="shared" si="81"/>
        <v>8.5877551020000027</v>
      </c>
      <c r="AE11" s="7">
        <f t="shared" si="81"/>
        <v>9.9723356009999975</v>
      </c>
      <c r="AF11" s="7">
        <f t="shared" si="81"/>
        <v>8.6071428569999995</v>
      </c>
      <c r="AG11" s="7">
        <f t="shared" si="81"/>
        <v>8.8390022669999979</v>
      </c>
      <c r="AH11" s="7">
        <f t="shared" si="81"/>
        <v>12.694784580999993</v>
      </c>
      <c r="AI11" s="7">
        <f t="shared" si="81"/>
        <v>10.798185941</v>
      </c>
      <c r="AJ11" s="7">
        <f t="shared" si="81"/>
        <v>11.392290248999998</v>
      </c>
      <c r="AK11" s="7">
        <f t="shared" si="81"/>
        <v>10.437868479999992</v>
      </c>
      <c r="AL11" s="7">
        <f t="shared" si="81"/>
        <v>10.323900226999996</v>
      </c>
      <c r="AM11" s="7">
        <f t="shared" si="81"/>
        <v>7.4020861680000039</v>
      </c>
      <c r="AN11" s="7">
        <f t="shared" si="81"/>
        <v>8.124081633000003</v>
      </c>
      <c r="AO11" s="7">
        <f t="shared" si="81"/>
        <v>9.0332879819999903</v>
      </c>
      <c r="AP11" s="22">
        <f t="shared" si="31"/>
        <v>9.8063961774999999</v>
      </c>
      <c r="AQ11" s="22">
        <f t="shared" si="32"/>
        <v>7.4020861680000039</v>
      </c>
      <c r="AR11" s="22">
        <f t="shared" si="33"/>
        <v>12.694784580999993</v>
      </c>
      <c r="AS11" s="15">
        <f t="shared" si="34"/>
        <v>14.609156486159772</v>
      </c>
      <c r="AT11" s="22">
        <f t="shared" si="35"/>
        <v>9.904039115499998</v>
      </c>
      <c r="AU11" s="22">
        <f t="shared" si="36"/>
        <v>7.4020861680000039</v>
      </c>
      <c r="AV11" s="22">
        <f t="shared" si="37"/>
        <v>12.694784580999993</v>
      </c>
      <c r="AW11" s="15">
        <f t="shared" si="38"/>
        <v>16.319249941746573</v>
      </c>
    </row>
    <row r="12" spans="1:49" ht="14.65" x14ac:dyDescent="0.4">
      <c r="A12" s="2">
        <v>11</v>
      </c>
      <c r="B12" s="7">
        <f>AB20+AB21</f>
        <v>55.965895691999975</v>
      </c>
      <c r="C12" s="7">
        <f>AC20+AC21</f>
        <v>55.379160998000003</v>
      </c>
      <c r="D12" s="7">
        <f t="shared" ref="D12:O12" si="82">AD20+AD21</f>
        <v>48.239455781999993</v>
      </c>
      <c r="E12" s="7">
        <f t="shared" si="82"/>
        <v>49.526530612000016</v>
      </c>
      <c r="F12" s="7">
        <f t="shared" si="82"/>
        <v>45.040476189999993</v>
      </c>
      <c r="G12" s="7">
        <f t="shared" si="82"/>
        <v>42.306031746000002</v>
      </c>
      <c r="H12" s="7">
        <f t="shared" si="82"/>
        <v>57.699342402999974</v>
      </c>
      <c r="I12" s="7">
        <f t="shared" si="82"/>
        <v>58.184965986999998</v>
      </c>
      <c r="J12" s="7">
        <f t="shared" si="82"/>
        <v>54.04662131500001</v>
      </c>
      <c r="K12" s="7">
        <f t="shared" si="82"/>
        <v>57.043219953999994</v>
      </c>
      <c r="L12" s="7">
        <f t="shared" si="82"/>
        <v>56.693401361000014</v>
      </c>
      <c r="M12" s="7">
        <f t="shared" si="82"/>
        <v>41.873106575999998</v>
      </c>
      <c r="N12" s="7">
        <f t="shared" si="82"/>
        <v>46.824489796000009</v>
      </c>
      <c r="O12" s="7">
        <f t="shared" si="82"/>
        <v>55.406553287999998</v>
      </c>
      <c r="P12" s="22">
        <f t="shared" si="22"/>
        <v>51.730660835714289</v>
      </c>
      <c r="Q12" s="22">
        <f t="shared" si="23"/>
        <v>41.873106575999998</v>
      </c>
      <c r="R12" s="22">
        <f t="shared" si="24"/>
        <v>58.184965986999998</v>
      </c>
      <c r="S12" s="15">
        <f t="shared" si="25"/>
        <v>11.400195616060312</v>
      </c>
      <c r="T12" s="12"/>
      <c r="U12" s="12"/>
      <c r="V12" s="10">
        <v>11</v>
      </c>
      <c r="W12" s="22">
        <f t="shared" si="26"/>
        <v>50.881604308249997</v>
      </c>
      <c r="X12" s="22">
        <f t="shared" si="27"/>
        <v>41.873106575999998</v>
      </c>
      <c r="Y12" s="22">
        <f t="shared" si="28"/>
        <v>58.184965986999998</v>
      </c>
      <c r="Z12" s="15">
        <f t="shared" si="29"/>
        <v>13.870524857695937</v>
      </c>
      <c r="AA12" s="18" t="s">
        <v>18</v>
      </c>
      <c r="AB12" s="7">
        <f t="shared" ref="AB12:AO12" si="83">AB109-AB108</f>
        <v>12.223492062999995</v>
      </c>
      <c r="AC12" s="7">
        <f t="shared" si="83"/>
        <v>11.987301587999994</v>
      </c>
      <c r="AD12" s="7">
        <f t="shared" si="83"/>
        <v>12.884897959</v>
      </c>
      <c r="AE12" s="7">
        <f t="shared" si="83"/>
        <v>13.690158729999993</v>
      </c>
      <c r="AF12" s="7">
        <f t="shared" si="83"/>
        <v>11.373900227000007</v>
      </c>
      <c r="AG12" s="7">
        <f t="shared" si="83"/>
        <v>12.091065759999992</v>
      </c>
      <c r="AH12" s="7">
        <f t="shared" si="83"/>
        <v>16.261224489</v>
      </c>
      <c r="AI12" s="7">
        <f t="shared" si="83"/>
        <v>13.712834467000008</v>
      </c>
      <c r="AJ12" s="7">
        <f t="shared" si="83"/>
        <v>14.251247165999999</v>
      </c>
      <c r="AK12" s="7">
        <f t="shared" si="83"/>
        <v>14.107664400000004</v>
      </c>
      <c r="AL12" s="7">
        <f t="shared" si="83"/>
        <v>13.730340136000009</v>
      </c>
      <c r="AM12" s="7">
        <f t="shared" si="83"/>
        <v>9.4976870750000018</v>
      </c>
      <c r="AN12" s="7">
        <f t="shared" si="83"/>
        <v>10.187755101999997</v>
      </c>
      <c r="AO12" s="7">
        <f t="shared" si="83"/>
        <v>10.75083900300001</v>
      </c>
      <c r="AP12" s="22">
        <f t="shared" si="31"/>
        <v>12.625029154642855</v>
      </c>
      <c r="AQ12" s="22">
        <f t="shared" si="32"/>
        <v>9.4976870750000018</v>
      </c>
      <c r="AR12" s="22">
        <f t="shared" si="33"/>
        <v>16.261224489</v>
      </c>
      <c r="AS12" s="15">
        <f t="shared" si="34"/>
        <v>14.459614882609575</v>
      </c>
      <c r="AT12" s="22">
        <f t="shared" si="35"/>
        <v>12.840229592</v>
      </c>
      <c r="AU12" s="22">
        <f t="shared" si="36"/>
        <v>9.4976870750000018</v>
      </c>
      <c r="AV12" s="22">
        <f t="shared" si="37"/>
        <v>16.261224489</v>
      </c>
      <c r="AW12" s="15">
        <f t="shared" si="38"/>
        <v>15.962016470634971</v>
      </c>
    </row>
    <row r="13" spans="1:49" ht="14.65" x14ac:dyDescent="0.4">
      <c r="B13" s="7">
        <f>SUM(B2:B12)</f>
        <v>201.11020408199997</v>
      </c>
      <c r="C13" s="7">
        <f t="shared" ref="C13:O13" si="84">SUM(C2:C12)</f>
        <v>190.37272108899998</v>
      </c>
      <c r="D13" s="7">
        <f t="shared" si="84"/>
        <v>187.26458049899998</v>
      </c>
      <c r="E13" s="7">
        <f t="shared" si="84"/>
        <v>195.485895691</v>
      </c>
      <c r="F13" s="7">
        <f t="shared" si="84"/>
        <v>159.43498866199999</v>
      </c>
      <c r="G13" s="7">
        <f t="shared" si="84"/>
        <v>170.97142857100002</v>
      </c>
      <c r="H13" s="7">
        <f t="shared" si="84"/>
        <v>219.19233559999998</v>
      </c>
      <c r="I13" s="7">
        <f t="shared" si="84"/>
        <v>208.549138322</v>
      </c>
      <c r="J13" s="7">
        <f t="shared" si="84"/>
        <v>197.55827664399999</v>
      </c>
      <c r="K13" s="7">
        <f t="shared" si="84"/>
        <v>222.234058957</v>
      </c>
      <c r="L13" s="7">
        <f t="shared" si="84"/>
        <v>218.74083900299999</v>
      </c>
      <c r="M13" s="7">
        <f t="shared" si="84"/>
        <v>155.82684807199999</v>
      </c>
      <c r="N13" s="7">
        <f t="shared" si="84"/>
        <v>170.731972789</v>
      </c>
      <c r="O13" s="7">
        <f t="shared" si="84"/>
        <v>200.81154194999999</v>
      </c>
      <c r="P13" s="22">
        <f t="shared" si="22"/>
        <v>192.73463070935713</v>
      </c>
      <c r="Q13" s="22">
        <f t="shared" si="23"/>
        <v>155.82684807199999</v>
      </c>
      <c r="R13" s="22">
        <f t="shared" si="24"/>
        <v>222.234058957</v>
      </c>
      <c r="S13" s="15">
        <f t="shared" si="25"/>
        <v>11.264158537155193</v>
      </c>
      <c r="T13" s="12"/>
      <c r="U13" s="12"/>
      <c r="V13" s="10" t="s">
        <v>37</v>
      </c>
      <c r="W13" s="22">
        <f t="shared" si="26"/>
        <v>190.25842687050002</v>
      </c>
      <c r="X13" s="22">
        <f t="shared" si="27"/>
        <v>155.82684807199999</v>
      </c>
      <c r="Y13" s="22">
        <f t="shared" si="28"/>
        <v>222.234058957</v>
      </c>
      <c r="Z13" s="15">
        <f t="shared" si="29"/>
        <v>13.661446787610831</v>
      </c>
      <c r="AA13" s="18">
        <v>6</v>
      </c>
      <c r="AB13" s="7">
        <f t="shared" ref="AB13:AO13" si="85">AB110-AB109</f>
        <v>9.7075736959999972</v>
      </c>
      <c r="AC13" s="7">
        <f t="shared" si="85"/>
        <v>9.8940589569999986</v>
      </c>
      <c r="AD13" s="7">
        <f t="shared" si="85"/>
        <v>8.0348299319999938</v>
      </c>
      <c r="AE13" s="7">
        <f t="shared" si="85"/>
        <v>8.7510204080000022</v>
      </c>
      <c r="AF13" s="7">
        <f t="shared" si="85"/>
        <v>7.8230385490000032</v>
      </c>
      <c r="AG13" s="7">
        <f t="shared" si="85"/>
        <v>9.6671201810000014</v>
      </c>
      <c r="AH13" s="7">
        <f t="shared" si="85"/>
        <v>11.041088435999995</v>
      </c>
      <c r="AI13" s="7">
        <f t="shared" si="85"/>
        <v>9.8452607709999995</v>
      </c>
      <c r="AJ13" s="7">
        <f t="shared" si="85"/>
        <v>10.917732426000001</v>
      </c>
      <c r="AK13" s="7">
        <f t="shared" si="85"/>
        <v>12.605623581999993</v>
      </c>
      <c r="AL13" s="7">
        <f t="shared" si="85"/>
        <v>10.514104308</v>
      </c>
      <c r="AM13" s="7">
        <f t="shared" si="85"/>
        <v>7.7373242629999908</v>
      </c>
      <c r="AN13" s="7">
        <f t="shared" si="85"/>
        <v>8.6958730159999931</v>
      </c>
      <c r="AO13" s="7">
        <f t="shared" si="85"/>
        <v>8.974512470999997</v>
      </c>
      <c r="AP13" s="22">
        <f t="shared" si="31"/>
        <v>9.5863686425714274</v>
      </c>
      <c r="AQ13" s="22">
        <f t="shared" si="32"/>
        <v>7.7373242629999908</v>
      </c>
      <c r="AR13" s="22">
        <f t="shared" si="33"/>
        <v>12.605623581999993</v>
      </c>
      <c r="AS13" s="15">
        <f t="shared" si="34"/>
        <v>14.42209657288203</v>
      </c>
      <c r="AT13" s="22">
        <f t="shared" si="35"/>
        <v>9.670566893374998</v>
      </c>
      <c r="AU13" s="22">
        <f t="shared" si="36"/>
        <v>7.7373242629999908</v>
      </c>
      <c r="AV13" s="22">
        <f t="shared" si="37"/>
        <v>12.605623581999993</v>
      </c>
      <c r="AW13" s="15">
        <f t="shared" si="38"/>
        <v>16.842312342293837</v>
      </c>
    </row>
    <row r="14" spans="1:49" ht="14.65" x14ac:dyDescent="0.4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6">
        <f>SUM(P2:P12)</f>
        <v>192.73463070935713</v>
      </c>
      <c r="AA14" s="18" t="s">
        <v>8</v>
      </c>
      <c r="AB14" s="7">
        <f t="shared" ref="AB14:AO14" si="86">AB111-AB110</f>
        <v>3.8037188210000039</v>
      </c>
      <c r="AC14" s="7">
        <f t="shared" si="86"/>
        <v>3.309614511999996</v>
      </c>
      <c r="AD14" s="7">
        <f t="shared" si="86"/>
        <v>2.6920634920000026</v>
      </c>
      <c r="AE14" s="7">
        <f t="shared" si="86"/>
        <v>2.753922903000003</v>
      </c>
      <c r="AF14" s="7">
        <f t="shared" si="86"/>
        <v>1.9452154189999931</v>
      </c>
      <c r="AG14" s="7">
        <f t="shared" si="86"/>
        <v>2.3336054420000067</v>
      </c>
      <c r="AH14" s="7">
        <f t="shared" si="86"/>
        <v>2.9714285710000041</v>
      </c>
      <c r="AI14" s="7">
        <f t="shared" si="86"/>
        <v>3.8086621319999949</v>
      </c>
      <c r="AJ14" s="7">
        <f t="shared" si="86"/>
        <v>2.5370748299999946</v>
      </c>
      <c r="AK14" s="7">
        <f t="shared" si="86"/>
        <v>2.9770521549999955</v>
      </c>
      <c r="AL14" s="7">
        <f t="shared" si="86"/>
        <v>2.7999999999999829</v>
      </c>
      <c r="AM14" s="7">
        <f t="shared" si="86"/>
        <v>2.0266666670000006</v>
      </c>
      <c r="AN14" s="7">
        <f t="shared" si="86"/>
        <v>2.095600907000005</v>
      </c>
      <c r="AO14" s="7">
        <f t="shared" si="86"/>
        <v>2.0419047620000015</v>
      </c>
      <c r="AP14" s="22">
        <f t="shared" si="31"/>
        <v>2.7211807580714273</v>
      </c>
      <c r="AQ14" s="22">
        <f t="shared" si="32"/>
        <v>1.9452154189999931</v>
      </c>
      <c r="AR14" s="22">
        <f t="shared" si="33"/>
        <v>3.8086621319999949</v>
      </c>
      <c r="AS14" s="15">
        <f t="shared" si="34"/>
        <v>22.695448545249107</v>
      </c>
      <c r="AT14" s="22">
        <f t="shared" si="35"/>
        <v>2.7657709751249993</v>
      </c>
      <c r="AU14" s="22">
        <f t="shared" si="36"/>
        <v>1.9452154189999931</v>
      </c>
      <c r="AV14" s="22">
        <f t="shared" si="37"/>
        <v>3.8086621319999949</v>
      </c>
      <c r="AW14" s="15">
        <f t="shared" si="38"/>
        <v>23.178794798922166</v>
      </c>
    </row>
    <row r="15" spans="1:49" ht="14.65" x14ac:dyDescent="0.4">
      <c r="B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AA15" s="18" t="s">
        <v>9</v>
      </c>
      <c r="AB15" s="7">
        <f t="shared" ref="AB15:AO15" si="87">AB112-AB111</f>
        <v>7.601451247</v>
      </c>
      <c r="AC15" s="7">
        <f t="shared" si="87"/>
        <v>7.1010884350000083</v>
      </c>
      <c r="AD15" s="7">
        <f t="shared" si="87"/>
        <v>5.4755555560000033</v>
      </c>
      <c r="AE15" s="7">
        <f t="shared" si="87"/>
        <v>4.5602721080000066</v>
      </c>
      <c r="AF15" s="7">
        <f t="shared" si="87"/>
        <v>4.9664399100000054</v>
      </c>
      <c r="AG15" s="7">
        <f t="shared" si="87"/>
        <v>5.294149659999988</v>
      </c>
      <c r="AH15" s="7">
        <f t="shared" si="87"/>
        <v>7.9267120179999893</v>
      </c>
      <c r="AI15" s="7">
        <f t="shared" si="87"/>
        <v>7.0807709750000072</v>
      </c>
      <c r="AJ15" s="7">
        <f t="shared" si="87"/>
        <v>6.4824263040000005</v>
      </c>
      <c r="AK15" s="7">
        <f t="shared" si="87"/>
        <v>4.911020408000013</v>
      </c>
      <c r="AL15" s="7">
        <f t="shared" si="87"/>
        <v>5.2090702950000036</v>
      </c>
      <c r="AM15" s="7">
        <f t="shared" si="87"/>
        <v>3.609977323999999</v>
      </c>
      <c r="AN15" s="7">
        <f t="shared" si="87"/>
        <v>4.1433106570000007</v>
      </c>
      <c r="AO15" s="7">
        <f t="shared" si="87"/>
        <v>4.5990022679999925</v>
      </c>
      <c r="AP15" s="22">
        <f t="shared" si="31"/>
        <v>5.6400890832142867</v>
      </c>
      <c r="AQ15" s="22">
        <f t="shared" si="32"/>
        <v>3.609977323999999</v>
      </c>
      <c r="AR15" s="22">
        <f t="shared" si="33"/>
        <v>7.9267120179999893</v>
      </c>
      <c r="AS15" s="15">
        <f t="shared" si="34"/>
        <v>24.05276527543267</v>
      </c>
      <c r="AT15" s="22">
        <f t="shared" si="35"/>
        <v>5.6813038547500021</v>
      </c>
      <c r="AU15" s="22">
        <f t="shared" si="36"/>
        <v>3.609977323999999</v>
      </c>
      <c r="AV15" s="22">
        <f t="shared" si="37"/>
        <v>7.9267120179999893</v>
      </c>
      <c r="AW15" s="15">
        <f t="shared" si="38"/>
        <v>26.45891900055452</v>
      </c>
    </row>
    <row r="16" spans="1:49" ht="14.65" x14ac:dyDescent="0.4">
      <c r="A16" s="30" t="s">
        <v>38</v>
      </c>
      <c r="B16" s="13" t="s">
        <v>22</v>
      </c>
      <c r="C16" s="13" t="s">
        <v>23</v>
      </c>
      <c r="D16" s="13" t="s">
        <v>24</v>
      </c>
      <c r="E16" s="13" t="s">
        <v>25</v>
      </c>
      <c r="F16" s="13" t="s">
        <v>26</v>
      </c>
      <c r="G16" s="13" t="s">
        <v>27</v>
      </c>
      <c r="H16" s="13" t="s">
        <v>28</v>
      </c>
      <c r="I16" s="13" t="s">
        <v>29</v>
      </c>
      <c r="J16" s="13" t="s">
        <v>30</v>
      </c>
      <c r="K16" s="13" t="s">
        <v>31</v>
      </c>
      <c r="L16" s="26" t="s">
        <v>32</v>
      </c>
      <c r="M16" s="26" t="s">
        <v>33</v>
      </c>
      <c r="N16" s="26" t="s">
        <v>34</v>
      </c>
      <c r="O16" s="26" t="s">
        <v>35</v>
      </c>
      <c r="P16" s="10" t="s">
        <v>41</v>
      </c>
      <c r="Q16" s="10" t="s">
        <v>42</v>
      </c>
      <c r="R16" s="10" t="s">
        <v>43</v>
      </c>
      <c r="S16" s="10" t="s">
        <v>49</v>
      </c>
      <c r="T16" s="10" t="s">
        <v>11</v>
      </c>
      <c r="U16" s="10" t="s">
        <v>57</v>
      </c>
      <c r="V16" s="10" t="s">
        <v>38</v>
      </c>
      <c r="W16" s="10" t="s">
        <v>45</v>
      </c>
      <c r="X16" s="10" t="s">
        <v>46</v>
      </c>
      <c r="Y16" s="10" t="s">
        <v>47</v>
      </c>
      <c r="Z16" s="10" t="s">
        <v>50</v>
      </c>
      <c r="AA16" s="18" t="s">
        <v>10</v>
      </c>
      <c r="AB16" s="7">
        <f t="shared" ref="AB16:AO16" si="88">AB113-AB112</f>
        <v>8.7841269839999967</v>
      </c>
      <c r="AC16" s="7">
        <f t="shared" si="88"/>
        <v>7.3107029479999994</v>
      </c>
      <c r="AD16" s="7">
        <f t="shared" si="88"/>
        <v>8.476734694000001</v>
      </c>
      <c r="AE16" s="7">
        <f t="shared" si="88"/>
        <v>7.2382539689999987</v>
      </c>
      <c r="AF16" s="7">
        <f t="shared" si="88"/>
        <v>5.2490476189999953</v>
      </c>
      <c r="AG16" s="7">
        <f t="shared" si="88"/>
        <v>6.4453287990000092</v>
      </c>
      <c r="AH16" s="7">
        <f t="shared" si="88"/>
        <v>8.6128798189999998</v>
      </c>
      <c r="AI16" s="7">
        <f t="shared" si="88"/>
        <v>9.0193877549999968</v>
      </c>
      <c r="AJ16" s="7">
        <f t="shared" si="88"/>
        <v>7.6905442179999994</v>
      </c>
      <c r="AK16" s="7">
        <f t="shared" si="88"/>
        <v>8.4165079359999879</v>
      </c>
      <c r="AL16" s="7">
        <f t="shared" si="88"/>
        <v>7.0004535150000038</v>
      </c>
      <c r="AM16" s="7">
        <f t="shared" si="88"/>
        <v>6.3216326530000089</v>
      </c>
      <c r="AN16" s="7">
        <f t="shared" si="88"/>
        <v>5.7997959190000046</v>
      </c>
      <c r="AO16" s="7">
        <f t="shared" si="88"/>
        <v>6.2026303850000062</v>
      </c>
      <c r="AP16" s="22">
        <f t="shared" si="31"/>
        <v>7.3262876580714291</v>
      </c>
      <c r="AQ16" s="22">
        <f t="shared" si="32"/>
        <v>5.2490476189999953</v>
      </c>
      <c r="AR16" s="22">
        <f t="shared" si="33"/>
        <v>9.0193877549999968</v>
      </c>
      <c r="AS16" s="15">
        <f t="shared" si="34"/>
        <v>16.54447160441125</v>
      </c>
      <c r="AT16" s="22">
        <f t="shared" si="35"/>
        <v>7.3267176872499995</v>
      </c>
      <c r="AU16" s="22">
        <f t="shared" si="36"/>
        <v>5.2490476189999953</v>
      </c>
      <c r="AV16" s="22">
        <f t="shared" si="37"/>
        <v>9.0193877549999968</v>
      </c>
      <c r="AW16" s="15">
        <f t="shared" si="38"/>
        <v>17.734897332215564</v>
      </c>
    </row>
    <row r="17" spans="1:61" ht="14.65" x14ac:dyDescent="0.4">
      <c r="A17" s="2">
        <v>1</v>
      </c>
      <c r="B17" s="7">
        <f>B2/B$13*100</f>
        <v>8.1899343328617267</v>
      </c>
      <c r="C17" s="7">
        <f t="shared" ref="C17:O17" si="89">C2/C$13*100</f>
        <v>8.2978289277143507</v>
      </c>
      <c r="D17" s="7">
        <f t="shared" si="89"/>
        <v>7.4048528718296787</v>
      </c>
      <c r="E17" s="7">
        <f t="shared" si="89"/>
        <v>8.8847627541650969</v>
      </c>
      <c r="F17" s="7">
        <f t="shared" si="89"/>
        <v>7.6883746076507125</v>
      </c>
      <c r="G17" s="7">
        <f t="shared" si="89"/>
        <v>9.6006944442085551</v>
      </c>
      <c r="H17" s="7">
        <f t="shared" si="89"/>
        <v>8.868468057420527</v>
      </c>
      <c r="I17" s="7">
        <f t="shared" si="89"/>
        <v>8.7206754102812081</v>
      </c>
      <c r="J17" s="7">
        <f t="shared" si="89"/>
        <v>8.0202747372372443</v>
      </c>
      <c r="K17" s="7">
        <f t="shared" si="89"/>
        <v>9.786988897236677</v>
      </c>
      <c r="L17" s="7">
        <f t="shared" si="89"/>
        <v>9.9091056200542074</v>
      </c>
      <c r="M17" s="7">
        <f t="shared" si="89"/>
        <v>9.4221244462418134</v>
      </c>
      <c r="N17" s="7">
        <f t="shared" si="89"/>
        <v>8.873624038611295</v>
      </c>
      <c r="O17" s="7">
        <f t="shared" si="89"/>
        <v>9.6010417592433619</v>
      </c>
      <c r="P17" s="15">
        <f>AVERAGE(B17:O17)</f>
        <v>8.8049107789111751</v>
      </c>
      <c r="Q17" s="15">
        <f>MIN(B17:O17)</f>
        <v>7.4048528718296787</v>
      </c>
      <c r="R17" s="15">
        <f>MAX(B17:O17)</f>
        <v>9.9091056200542074</v>
      </c>
      <c r="S17" s="15">
        <f>STDEV(B17:O17)</f>
        <v>0.7996057903476057</v>
      </c>
      <c r="T17" s="25">
        <v>9.6045197740112993</v>
      </c>
      <c r="U17" s="15">
        <f>T17-P17</f>
        <v>0.79960899510012418</v>
      </c>
      <c r="V17" s="10">
        <v>1</v>
      </c>
      <c r="W17" s="15">
        <f>AVERAGE(C17,E17:I17,K17,M17)</f>
        <v>8.9087396931148675</v>
      </c>
      <c r="X17" s="15">
        <f>MIN(C17,E17:I17,K17,M17)</f>
        <v>7.6883746076507125</v>
      </c>
      <c r="Y17" s="15">
        <f>MAX(C17,E17:I17,K17,M17)</f>
        <v>9.786988897236677</v>
      </c>
      <c r="Z17" s="15">
        <f>STDEV(C17,E17:I17,K17,M17)</f>
        <v>0.69834035139114459</v>
      </c>
      <c r="AA17" s="18">
        <v>8</v>
      </c>
      <c r="AB17" s="7">
        <f t="shared" ref="AB17:AO17" si="90">AB114-AB113</f>
        <v>2.894308389999992</v>
      </c>
      <c r="AC17" s="7">
        <f t="shared" si="90"/>
        <v>2.1118820859999943</v>
      </c>
      <c r="AD17" s="7">
        <f t="shared" si="90"/>
        <v>6.0081632649999932</v>
      </c>
      <c r="AE17" s="7">
        <f t="shared" si="90"/>
        <v>3.7610884349999907</v>
      </c>
      <c r="AF17" s="7">
        <f t="shared" si="90"/>
        <v>2.5682766439999938</v>
      </c>
      <c r="AG17" s="7">
        <f t="shared" si="90"/>
        <v>4.0485487520000021</v>
      </c>
      <c r="AH17" s="7">
        <f t="shared" si="90"/>
        <v>3.4351473920000046</v>
      </c>
      <c r="AI17" s="7">
        <f t="shared" si="90"/>
        <v>2.7543990929999893</v>
      </c>
      <c r="AJ17" s="7">
        <f t="shared" si="90"/>
        <v>2.7961678000000063</v>
      </c>
      <c r="AK17" s="7">
        <f t="shared" si="90"/>
        <v>4.5142857140000103</v>
      </c>
      <c r="AL17" s="7">
        <f t="shared" si="90"/>
        <v>5.0795464850000087</v>
      </c>
      <c r="AM17" s="7">
        <f t="shared" si="90"/>
        <v>2.7145578229999927</v>
      </c>
      <c r="AN17" s="7">
        <f t="shared" si="90"/>
        <v>3.6246031739999864</v>
      </c>
      <c r="AO17" s="7">
        <f t="shared" si="90"/>
        <v>6.8876190479999906</v>
      </c>
      <c r="AP17" s="22">
        <f t="shared" si="31"/>
        <v>3.799899578642854</v>
      </c>
      <c r="AQ17" s="22">
        <f t="shared" si="32"/>
        <v>2.1118820859999943</v>
      </c>
      <c r="AR17" s="22">
        <f t="shared" si="33"/>
        <v>6.8876190479999906</v>
      </c>
      <c r="AS17" s="15">
        <f t="shared" si="34"/>
        <v>36.676633236999997</v>
      </c>
      <c r="AT17" s="22">
        <f t="shared" si="35"/>
        <v>3.2385232423749972</v>
      </c>
      <c r="AU17" s="22">
        <f t="shared" si="36"/>
        <v>2.1118820859999943</v>
      </c>
      <c r="AV17" s="22">
        <f t="shared" si="37"/>
        <v>4.5142857140000103</v>
      </c>
      <c r="AW17" s="15">
        <f t="shared" si="38"/>
        <v>25.63059531421743</v>
      </c>
    </row>
    <row r="18" spans="1:61" ht="14.65" x14ac:dyDescent="0.4">
      <c r="A18" s="2">
        <v>2</v>
      </c>
      <c r="B18" s="7">
        <f t="shared" ref="B18:C27" si="91">B3/B$13*100</f>
        <v>1.0005795494989027</v>
      </c>
      <c r="C18" s="7">
        <f t="shared" si="91"/>
        <v>0.60214852445382006</v>
      </c>
      <c r="D18" s="7">
        <f t="shared" ref="D18:O18" si="92">D3/D$13*100</f>
        <v>1.7669350649135003</v>
      </c>
      <c r="E18" s="7">
        <f t="shared" si="92"/>
        <v>1.9277623010494762</v>
      </c>
      <c r="F18" s="7">
        <f t="shared" si="92"/>
        <v>1.4636720970622159</v>
      </c>
      <c r="G18" s="7">
        <f t="shared" si="92"/>
        <v>2.2434826204935923</v>
      </c>
      <c r="H18" s="7">
        <f t="shared" si="92"/>
        <v>1.5652391971683519</v>
      </c>
      <c r="I18" s="7">
        <f t="shared" si="92"/>
        <v>0.85612541550916221</v>
      </c>
      <c r="J18" s="7">
        <f t="shared" si="92"/>
        <v>0.84624990833092395</v>
      </c>
      <c r="K18" s="7">
        <f t="shared" si="92"/>
        <v>1.9165305687118421</v>
      </c>
      <c r="L18" s="7">
        <f t="shared" si="92"/>
        <v>2.1110829029675018</v>
      </c>
      <c r="M18" s="7">
        <f t="shared" si="92"/>
        <v>1.9378157393036481</v>
      </c>
      <c r="N18" s="7">
        <f t="shared" si="92"/>
        <v>1.5314080492886191</v>
      </c>
      <c r="O18" s="7">
        <f t="shared" si="92"/>
        <v>1.7127779352724599</v>
      </c>
      <c r="P18" s="15">
        <f t="shared" ref="P18:P27" si="93">AVERAGE(B18:O18)</f>
        <v>1.5344149910017151</v>
      </c>
      <c r="Q18" s="15">
        <f t="shared" ref="Q18:Q27" si="94">MIN(B18:O18)</f>
        <v>0.60214852445382006</v>
      </c>
      <c r="R18" s="15">
        <f t="shared" ref="R18:R27" si="95">MAX(B18:O18)</f>
        <v>2.2434826204935923</v>
      </c>
      <c r="S18" s="15">
        <f t="shared" ref="S18:S27" si="96">STDEV(B18:O18)</f>
        <v>0.51726953219892113</v>
      </c>
      <c r="T18" s="25">
        <v>2.2598870056497176</v>
      </c>
      <c r="U18" s="15">
        <f t="shared" ref="U18:U27" si="97">T18-P18</f>
        <v>0.72547201464800248</v>
      </c>
      <c r="V18" s="10">
        <v>2</v>
      </c>
      <c r="W18" s="15">
        <f t="shared" ref="W18:W27" si="98">AVERAGE(C18,E18:I18,K18,M18)</f>
        <v>1.5640970579690137</v>
      </c>
      <c r="X18" s="15">
        <f t="shared" ref="X18:X27" si="99">MIN(C18,E18:I18,K18,M18)</f>
        <v>0.60214852445382006</v>
      </c>
      <c r="Y18" s="15">
        <f t="shared" ref="Y18:Y27" si="100">MAX(C18,E18:I18,K18,M18)</f>
        <v>2.2434826204935923</v>
      </c>
      <c r="Z18" s="15">
        <f t="shared" ref="Z18:Z27" si="101">STDEV(C18,E18:I18,K18,M18)</f>
        <v>0.57250670473666432</v>
      </c>
      <c r="AA18" s="18">
        <v>9</v>
      </c>
      <c r="AB18" s="7">
        <f t="shared" ref="AB18:AO18" si="102">AB115-AB114</f>
        <v>16.026235828000011</v>
      </c>
      <c r="AC18" s="7">
        <f t="shared" si="102"/>
        <v>14.344126985000003</v>
      </c>
      <c r="AD18" s="7">
        <f t="shared" si="102"/>
        <v>18.703673468999995</v>
      </c>
      <c r="AE18" s="7">
        <f t="shared" si="102"/>
        <v>18.490544218000011</v>
      </c>
      <c r="AF18" s="7">
        <f t="shared" si="102"/>
        <v>12.153401360000004</v>
      </c>
      <c r="AG18" s="7">
        <f t="shared" si="102"/>
        <v>13.596825396999989</v>
      </c>
      <c r="AH18" s="7">
        <f t="shared" si="102"/>
        <v>14.815600907000004</v>
      </c>
      <c r="AI18" s="7">
        <f t="shared" si="102"/>
        <v>17.082335601000011</v>
      </c>
      <c r="AJ18" s="7">
        <f t="shared" si="102"/>
        <v>15.043628117999987</v>
      </c>
      <c r="AK18" s="7">
        <f t="shared" si="102"/>
        <v>14.604965986999986</v>
      </c>
      <c r="AL18" s="7">
        <f t="shared" si="102"/>
        <v>15.638616780000007</v>
      </c>
      <c r="AM18" s="7">
        <f t="shared" si="102"/>
        <v>11.237369615000006</v>
      </c>
      <c r="AN18" s="7">
        <f t="shared" si="102"/>
        <v>13.570612245000007</v>
      </c>
      <c r="AO18" s="7">
        <f t="shared" si="102"/>
        <v>14.419591835999995</v>
      </c>
      <c r="AP18" s="22">
        <f t="shared" si="31"/>
        <v>14.980537739000001</v>
      </c>
      <c r="AQ18" s="22">
        <f t="shared" si="32"/>
        <v>11.237369615000006</v>
      </c>
      <c r="AR18" s="22">
        <f t="shared" si="33"/>
        <v>18.703673468999995</v>
      </c>
      <c r="AS18" s="15">
        <f t="shared" si="34"/>
        <v>14.211789044148315</v>
      </c>
      <c r="AT18" s="22">
        <f t="shared" si="35"/>
        <v>14.540646258750002</v>
      </c>
      <c r="AU18" s="22">
        <f t="shared" si="36"/>
        <v>11.237369615000006</v>
      </c>
      <c r="AV18" s="22">
        <f t="shared" si="37"/>
        <v>18.490544218000011</v>
      </c>
      <c r="AW18" s="15">
        <f t="shared" si="38"/>
        <v>16.374268320872023</v>
      </c>
    </row>
    <row r="19" spans="1:61" ht="14.65" x14ac:dyDescent="0.4">
      <c r="A19" s="2">
        <v>3</v>
      </c>
      <c r="B19" s="7">
        <f t="shared" si="91"/>
        <v>10.386527845440925</v>
      </c>
      <c r="C19" s="7">
        <f t="shared" si="91"/>
        <v>9.5695316397159242</v>
      </c>
      <c r="D19" s="7">
        <f t="shared" ref="D19:O19" si="103">D4/D$13*100</f>
        <v>8.7602780596769634</v>
      </c>
      <c r="E19" s="7">
        <f t="shared" si="103"/>
        <v>9.8423742782000687</v>
      </c>
      <c r="F19" s="7">
        <f t="shared" si="103"/>
        <v>8.7146176486112505</v>
      </c>
      <c r="G19" s="7">
        <f t="shared" si="103"/>
        <v>10.172099142739402</v>
      </c>
      <c r="H19" s="7">
        <f t="shared" si="103"/>
        <v>10.453528527938181</v>
      </c>
      <c r="I19" s="7">
        <f t="shared" si="103"/>
        <v>10.187716299357495</v>
      </c>
      <c r="J19" s="7">
        <f t="shared" si="103"/>
        <v>10.593894622655707</v>
      </c>
      <c r="K19" s="7">
        <f t="shared" si="103"/>
        <v>10.815036178433147</v>
      </c>
      <c r="L19" s="7">
        <f t="shared" si="103"/>
        <v>10.75916778287443</v>
      </c>
      <c r="M19" s="7">
        <f t="shared" si="103"/>
        <v>9.8301591802218127</v>
      </c>
      <c r="N19" s="7">
        <f t="shared" si="103"/>
        <v>10.110076926442046</v>
      </c>
      <c r="O19" s="7">
        <f t="shared" si="103"/>
        <v>10.398079719540746</v>
      </c>
      <c r="P19" s="15">
        <f t="shared" si="93"/>
        <v>10.042363417989151</v>
      </c>
      <c r="Q19" s="15">
        <f t="shared" si="94"/>
        <v>8.7146176486112505</v>
      </c>
      <c r="R19" s="15">
        <f t="shared" si="95"/>
        <v>10.815036178433147</v>
      </c>
      <c r="S19" s="15">
        <f t="shared" si="96"/>
        <v>0.65555907829493709</v>
      </c>
      <c r="T19" s="25">
        <v>11.299435028248588</v>
      </c>
      <c r="U19" s="15">
        <f t="shared" si="97"/>
        <v>1.2570716102594375</v>
      </c>
      <c r="V19" s="10">
        <v>3</v>
      </c>
      <c r="W19" s="15">
        <f t="shared" si="98"/>
        <v>9.9481328619021614</v>
      </c>
      <c r="X19" s="15">
        <f t="shared" si="99"/>
        <v>8.7146176486112505</v>
      </c>
      <c r="Y19" s="15">
        <f t="shared" si="100"/>
        <v>10.815036178433147</v>
      </c>
      <c r="Z19" s="15">
        <f t="shared" si="101"/>
        <v>0.63296452082610166</v>
      </c>
      <c r="AA19" s="18">
        <v>10</v>
      </c>
      <c r="AB19" s="7">
        <f t="shared" ref="AB19:AO19" si="104">AB116-AB115</f>
        <v>1.176961451000011</v>
      </c>
      <c r="AC19" s="7">
        <f t="shared" si="104"/>
        <v>1.9504761899999892</v>
      </c>
      <c r="AD19" s="7">
        <f t="shared" si="104"/>
        <v>4.0634920640000018</v>
      </c>
      <c r="AE19" s="7">
        <f t="shared" si="104"/>
        <v>2.9313378679999857</v>
      </c>
      <c r="AF19" s="7">
        <f t="shared" si="104"/>
        <v>2.1529478460000036</v>
      </c>
      <c r="AG19" s="7">
        <f t="shared" si="104"/>
        <v>2.780589569</v>
      </c>
      <c r="AH19" s="7">
        <f t="shared" si="104"/>
        <v>2.7958956920000162</v>
      </c>
      <c r="AI19" s="7">
        <f t="shared" si="104"/>
        <v>2.3602040810000062</v>
      </c>
      <c r="AJ19" s="7">
        <f t="shared" si="104"/>
        <v>2.2907936510000013</v>
      </c>
      <c r="AK19" s="7">
        <f t="shared" si="104"/>
        <v>1.4644217690000119</v>
      </c>
      <c r="AL19" s="7">
        <f t="shared" si="104"/>
        <v>1.5332653059999757</v>
      </c>
      <c r="AM19" s="7">
        <f t="shared" si="104"/>
        <v>2.4355555549999934</v>
      </c>
      <c r="AN19" s="7">
        <f t="shared" si="104"/>
        <v>1.9722448979999996</v>
      </c>
      <c r="AO19" s="7">
        <f t="shared" si="104"/>
        <v>1.843083901</v>
      </c>
      <c r="AP19" s="22">
        <f t="shared" si="31"/>
        <v>2.2679478457857138</v>
      </c>
      <c r="AQ19" s="22">
        <f t="shared" si="32"/>
        <v>1.176961451000011</v>
      </c>
      <c r="AR19" s="22">
        <f t="shared" si="33"/>
        <v>4.0634920640000018</v>
      </c>
      <c r="AS19" s="15">
        <f t="shared" si="34"/>
        <v>32.356018720604126</v>
      </c>
      <c r="AT19" s="22">
        <f t="shared" si="35"/>
        <v>2.3589285712500008</v>
      </c>
      <c r="AU19" s="22">
        <f t="shared" si="36"/>
        <v>1.4644217690000119</v>
      </c>
      <c r="AV19" s="22">
        <f t="shared" si="37"/>
        <v>2.9313378679999857</v>
      </c>
      <c r="AW19" s="15">
        <f t="shared" si="38"/>
        <v>20.962637842193864</v>
      </c>
    </row>
    <row r="20" spans="1:61" ht="14.65" x14ac:dyDescent="0.4">
      <c r="A20" s="2">
        <v>4</v>
      </c>
      <c r="B20" s="7">
        <f t="shared" si="91"/>
        <v>13.32386209855092</v>
      </c>
      <c r="C20" s="7">
        <f t="shared" si="91"/>
        <v>13.257439725936827</v>
      </c>
      <c r="D20" s="7">
        <f t="shared" ref="D20:O20" si="105">D5/D$13*100</f>
        <v>12.934274665533641</v>
      </c>
      <c r="E20" s="7">
        <f t="shared" si="105"/>
        <v>13.887832029024432</v>
      </c>
      <c r="F20" s="7">
        <f t="shared" si="105"/>
        <v>14.538585307733436</v>
      </c>
      <c r="G20" s="7">
        <f t="shared" si="105"/>
        <v>12.205351837680995</v>
      </c>
      <c r="H20" s="7">
        <f t="shared" si="105"/>
        <v>12.836571118684681</v>
      </c>
      <c r="I20" s="7">
        <f t="shared" si="105"/>
        <v>13.151764316883114</v>
      </c>
      <c r="J20" s="7">
        <f t="shared" si="105"/>
        <v>12.788166642355295</v>
      </c>
      <c r="K20" s="7">
        <f t="shared" si="105"/>
        <v>15.696551673364127</v>
      </c>
      <c r="L20" s="7">
        <f t="shared" si="105"/>
        <v>15.521116478635417</v>
      </c>
      <c r="M20" s="7">
        <f t="shared" si="105"/>
        <v>15.238729422947781</v>
      </c>
      <c r="N20" s="7">
        <f t="shared" si="105"/>
        <v>14.126676122818123</v>
      </c>
      <c r="O20" s="7">
        <f t="shared" si="105"/>
        <v>15.662161778943501</v>
      </c>
      <c r="P20" s="15">
        <f t="shared" si="93"/>
        <v>13.940648801363734</v>
      </c>
      <c r="Q20" s="15">
        <f t="shared" si="94"/>
        <v>12.205351837680995</v>
      </c>
      <c r="R20" s="15">
        <f t="shared" si="95"/>
        <v>15.696551673364127</v>
      </c>
      <c r="S20" s="15">
        <f t="shared" si="96"/>
        <v>1.1982488301154137</v>
      </c>
      <c r="T20" s="25">
        <v>13.559322033898304</v>
      </c>
      <c r="U20" s="15">
        <f t="shared" si="97"/>
        <v>-0.38132676746542948</v>
      </c>
      <c r="V20" s="10">
        <v>4</v>
      </c>
      <c r="W20" s="15">
        <f t="shared" si="98"/>
        <v>13.851603179031924</v>
      </c>
      <c r="X20" s="15">
        <f t="shared" si="99"/>
        <v>12.205351837680995</v>
      </c>
      <c r="Y20" s="15">
        <f t="shared" si="100"/>
        <v>15.696551673364127</v>
      </c>
      <c r="Z20" s="15">
        <f t="shared" si="101"/>
        <v>1.2179871769455157</v>
      </c>
      <c r="AA20" s="18" t="s">
        <v>20</v>
      </c>
      <c r="AB20" s="7">
        <f t="shared" ref="AB20:AO20" si="106">AB117-AB116</f>
        <v>14.323809523999984</v>
      </c>
      <c r="AC20" s="7">
        <f t="shared" si="106"/>
        <v>12.350113379000021</v>
      </c>
      <c r="AD20" s="7">
        <f t="shared" si="106"/>
        <v>13.235374148999995</v>
      </c>
      <c r="AE20" s="7">
        <f t="shared" si="106"/>
        <v>14.134603174999995</v>
      </c>
      <c r="AF20" s="7">
        <f t="shared" si="106"/>
        <v>10.544081633000005</v>
      </c>
      <c r="AG20" s="7">
        <f t="shared" si="106"/>
        <v>13.611156463000015</v>
      </c>
      <c r="AH20" s="7">
        <f t="shared" si="106"/>
        <v>13.368140588999978</v>
      </c>
      <c r="AI20" s="7">
        <f t="shared" si="106"/>
        <v>12.889070294999982</v>
      </c>
      <c r="AJ20" s="7">
        <f t="shared" si="106"/>
        <v>13.426213152000003</v>
      </c>
      <c r="AK20" s="7">
        <f t="shared" si="106"/>
        <v>13.828571428000004</v>
      </c>
      <c r="AL20" s="7">
        <f t="shared" si="106"/>
        <v>12.863310658000017</v>
      </c>
      <c r="AM20" s="7">
        <f t="shared" si="106"/>
        <v>9.3278911569999963</v>
      </c>
      <c r="AN20" s="7">
        <f t="shared" si="106"/>
        <v>11.292154195000009</v>
      </c>
      <c r="AO20" s="7">
        <f t="shared" si="106"/>
        <v>13.630113378000004</v>
      </c>
      <c r="AP20" s="22">
        <f t="shared" si="31"/>
        <v>12.77318594107143</v>
      </c>
      <c r="AQ20" s="22">
        <f t="shared" si="32"/>
        <v>9.3278911569999963</v>
      </c>
      <c r="AR20" s="22">
        <f t="shared" si="33"/>
        <v>14.323809523999984</v>
      </c>
      <c r="AS20" s="15">
        <f t="shared" si="34"/>
        <v>11.290007002460795</v>
      </c>
      <c r="AT20" s="22">
        <f t="shared" si="35"/>
        <v>12.506703514874999</v>
      </c>
      <c r="AU20" s="22">
        <f t="shared" si="36"/>
        <v>9.3278911569999963</v>
      </c>
      <c r="AV20" s="22">
        <f t="shared" si="37"/>
        <v>14.134603174999995</v>
      </c>
      <c r="AW20" s="15">
        <f t="shared" si="38"/>
        <v>13.678691356068096</v>
      </c>
    </row>
    <row r="21" spans="1:61" ht="14.65" x14ac:dyDescent="0.4">
      <c r="A21" s="2">
        <v>5</v>
      </c>
      <c r="B21" s="7">
        <f t="shared" si="91"/>
        <v>14.411430427062088</v>
      </c>
      <c r="C21" s="7">
        <f t="shared" si="91"/>
        <v>15.008533802299548</v>
      </c>
      <c r="D21" s="7">
        <f t="shared" ref="D21:O21" si="107">D6/D$13*100</f>
        <v>14.828692545597693</v>
      </c>
      <c r="E21" s="7">
        <f t="shared" si="107"/>
        <v>15.319139656671773</v>
      </c>
      <c r="F21" s="7">
        <f t="shared" si="107"/>
        <v>16.226575621268321</v>
      </c>
      <c r="G21" s="7">
        <f t="shared" si="107"/>
        <v>15.201383583928473</v>
      </c>
      <c r="H21" s="7">
        <f t="shared" si="107"/>
        <v>16.412179861821777</v>
      </c>
      <c r="I21" s="7">
        <f t="shared" si="107"/>
        <v>14.273149652644671</v>
      </c>
      <c r="J21" s="7">
        <f t="shared" si="107"/>
        <v>16.2197899067233</v>
      </c>
      <c r="K21" s="7">
        <f t="shared" si="107"/>
        <v>13.845752298010122</v>
      </c>
      <c r="L21" s="7">
        <f t="shared" si="107"/>
        <v>13.940517729102151</v>
      </c>
      <c r="M21" s="7">
        <f t="shared" si="107"/>
        <v>13.543726364309519</v>
      </c>
      <c r="N21" s="7">
        <f t="shared" si="107"/>
        <v>14.561325917392404</v>
      </c>
      <c r="O21" s="7">
        <f t="shared" si="107"/>
        <v>12.641312931266006</v>
      </c>
      <c r="P21" s="15">
        <f t="shared" si="93"/>
        <v>14.745250735578418</v>
      </c>
      <c r="Q21" s="15">
        <f t="shared" si="94"/>
        <v>12.641312931266006</v>
      </c>
      <c r="R21" s="15">
        <f t="shared" si="95"/>
        <v>16.412179861821777</v>
      </c>
      <c r="S21" s="15">
        <f t="shared" si="96"/>
        <v>1.0903767730538905</v>
      </c>
      <c r="T21" s="25">
        <v>15.819209039548024</v>
      </c>
      <c r="U21" s="15">
        <f t="shared" si="97"/>
        <v>1.0739583039696061</v>
      </c>
      <c r="V21" s="10">
        <v>5</v>
      </c>
      <c r="W21" s="15">
        <f t="shared" si="98"/>
        <v>14.978805105119276</v>
      </c>
      <c r="X21" s="15">
        <f t="shared" si="99"/>
        <v>13.543726364309519</v>
      </c>
      <c r="Y21" s="15">
        <f t="shared" si="100"/>
        <v>16.412179861821777</v>
      </c>
      <c r="Z21" s="15">
        <f t="shared" si="101"/>
        <v>1.0432748103514851</v>
      </c>
      <c r="AA21" s="18" t="s">
        <v>21</v>
      </c>
      <c r="AB21" s="7">
        <f t="shared" ref="AB21:AO21" si="108">AB118-AB117</f>
        <v>41.642086167999992</v>
      </c>
      <c r="AC21" s="7">
        <f t="shared" si="108"/>
        <v>43.029047618999982</v>
      </c>
      <c r="AD21" s="7">
        <f t="shared" si="108"/>
        <v>35.004081632999998</v>
      </c>
      <c r="AE21" s="7">
        <f t="shared" si="108"/>
        <v>35.391927437000021</v>
      </c>
      <c r="AF21" s="7">
        <f t="shared" si="108"/>
        <v>34.496394556999988</v>
      </c>
      <c r="AG21" s="7">
        <f t="shared" si="108"/>
        <v>28.694875282999988</v>
      </c>
      <c r="AH21" s="7">
        <f t="shared" si="108"/>
        <v>44.331201813999996</v>
      </c>
      <c r="AI21" s="7">
        <f t="shared" si="108"/>
        <v>45.295895692000016</v>
      </c>
      <c r="AJ21" s="7">
        <f t="shared" si="108"/>
        <v>40.620408163000008</v>
      </c>
      <c r="AK21" s="7">
        <f t="shared" si="108"/>
        <v>43.214648525999991</v>
      </c>
      <c r="AL21" s="7">
        <f t="shared" si="108"/>
        <v>43.830090702999996</v>
      </c>
      <c r="AM21" s="7">
        <f t="shared" si="108"/>
        <v>32.545215419000002</v>
      </c>
      <c r="AN21" s="7">
        <f t="shared" si="108"/>
        <v>35.532335601</v>
      </c>
      <c r="AO21" s="7">
        <f t="shared" si="108"/>
        <v>41.776439909999993</v>
      </c>
      <c r="AP21" s="22">
        <f t="shared" si="31"/>
        <v>38.957474894642857</v>
      </c>
      <c r="AQ21" s="22">
        <f t="shared" si="32"/>
        <v>28.694875282999988</v>
      </c>
      <c r="AR21" s="22">
        <f t="shared" si="33"/>
        <v>45.295895692000016</v>
      </c>
      <c r="AS21" s="15">
        <f t="shared" si="34"/>
        <v>13.353743026057725</v>
      </c>
      <c r="AT21" s="22">
        <f t="shared" si="35"/>
        <v>38.374900793374998</v>
      </c>
      <c r="AU21" s="22">
        <f t="shared" si="36"/>
        <v>28.694875282999988</v>
      </c>
      <c r="AV21" s="22">
        <f t="shared" si="37"/>
        <v>45.295895692000016</v>
      </c>
      <c r="AW21" s="15">
        <f t="shared" si="38"/>
        <v>16.48364643715276</v>
      </c>
    </row>
    <row r="22" spans="1:61" ht="14.65" x14ac:dyDescent="0.4">
      <c r="A22" s="2">
        <v>6</v>
      </c>
      <c r="B22" s="7">
        <f t="shared" si="91"/>
        <v>4.8269921162438205</v>
      </c>
      <c r="C22" s="7">
        <f t="shared" si="91"/>
        <v>5.1972041479485327</v>
      </c>
      <c r="D22" s="7">
        <f t="shared" ref="D22:O22" si="109">D7/D$13*100</f>
        <v>4.2906298193656012</v>
      </c>
      <c r="E22" s="7">
        <f t="shared" si="109"/>
        <v>4.476548232324923</v>
      </c>
      <c r="F22" s="7">
        <f t="shared" si="109"/>
        <v>4.9067263181388237</v>
      </c>
      <c r="G22" s="7">
        <f t="shared" si="109"/>
        <v>5.6542313893022751</v>
      </c>
      <c r="H22" s="7">
        <f t="shared" si="109"/>
        <v>5.0371690259045705</v>
      </c>
      <c r="I22" s="7">
        <f t="shared" si="109"/>
        <v>4.7208350272821127</v>
      </c>
      <c r="J22" s="7">
        <f t="shared" si="109"/>
        <v>5.5263351206863147</v>
      </c>
      <c r="K22" s="7">
        <f t="shared" si="109"/>
        <v>5.6722284789115296</v>
      </c>
      <c r="L22" s="7">
        <f t="shared" si="109"/>
        <v>4.8066489805572159</v>
      </c>
      <c r="M22" s="7">
        <f t="shared" si="109"/>
        <v>4.965334509894566</v>
      </c>
      <c r="N22" s="7">
        <f t="shared" si="109"/>
        <v>5.0932891326376417</v>
      </c>
      <c r="O22" s="7">
        <f t="shared" si="109"/>
        <v>4.4691218362511043</v>
      </c>
      <c r="P22" s="15">
        <f t="shared" si="93"/>
        <v>4.9745210096749304</v>
      </c>
      <c r="Q22" s="15">
        <f t="shared" si="94"/>
        <v>4.2906298193656012</v>
      </c>
      <c r="R22" s="15">
        <f t="shared" si="95"/>
        <v>5.6722284789115296</v>
      </c>
      <c r="S22" s="15">
        <f t="shared" si="96"/>
        <v>0.43065374283347335</v>
      </c>
      <c r="T22" s="25">
        <v>6.7796610169491522</v>
      </c>
      <c r="U22" s="15">
        <f t="shared" si="97"/>
        <v>1.8051400072742219</v>
      </c>
      <c r="V22" s="10">
        <v>6</v>
      </c>
      <c r="W22" s="15">
        <f t="shared" si="98"/>
        <v>5.0787846412134172</v>
      </c>
      <c r="X22" s="15">
        <f t="shared" si="99"/>
        <v>4.476548232324923</v>
      </c>
      <c r="Y22" s="15">
        <f t="shared" si="100"/>
        <v>5.6722284789115296</v>
      </c>
      <c r="Z22" s="15">
        <f t="shared" si="101"/>
        <v>0.41958503387118978</v>
      </c>
      <c r="AA22" s="18" t="s">
        <v>37</v>
      </c>
      <c r="AB22" s="7">
        <f t="shared" ref="AB22:AO22" si="110">SUM(AB2:AB21)</f>
        <v>201.11020408199997</v>
      </c>
      <c r="AC22" s="7">
        <f t="shared" si="110"/>
        <v>190.37272108899998</v>
      </c>
      <c r="AD22" s="7">
        <f t="shared" si="110"/>
        <v>187.26458049899998</v>
      </c>
      <c r="AE22" s="7">
        <f t="shared" si="110"/>
        <v>195.485895691</v>
      </c>
      <c r="AF22" s="7">
        <f t="shared" si="110"/>
        <v>159.43498866199999</v>
      </c>
      <c r="AG22" s="7">
        <f t="shared" si="110"/>
        <v>170.97142857100002</v>
      </c>
      <c r="AH22" s="7">
        <f t="shared" si="110"/>
        <v>219.19233559999998</v>
      </c>
      <c r="AI22" s="7">
        <f t="shared" si="110"/>
        <v>208.549138322</v>
      </c>
      <c r="AJ22" s="7">
        <f t="shared" si="110"/>
        <v>197.55827664399999</v>
      </c>
      <c r="AK22" s="7">
        <f t="shared" si="110"/>
        <v>222.234058957</v>
      </c>
      <c r="AL22" s="7">
        <f t="shared" si="110"/>
        <v>218.74083900299999</v>
      </c>
      <c r="AM22" s="7">
        <f t="shared" si="110"/>
        <v>155.82684807199999</v>
      </c>
      <c r="AN22" s="7">
        <f t="shared" si="110"/>
        <v>170.731972789</v>
      </c>
      <c r="AO22" s="7">
        <f t="shared" si="110"/>
        <v>200.81154194999999</v>
      </c>
      <c r="AP22" s="22">
        <f t="shared" si="31"/>
        <v>192.73463070935713</v>
      </c>
      <c r="AQ22" s="22">
        <f t="shared" si="32"/>
        <v>155.82684807199999</v>
      </c>
      <c r="AR22" s="22">
        <f t="shared" si="33"/>
        <v>222.234058957</v>
      </c>
      <c r="AS22" s="15">
        <f t="shared" si="34"/>
        <v>11.264158537155193</v>
      </c>
      <c r="AT22" s="22">
        <f t="shared" si="35"/>
        <v>190.25842687050002</v>
      </c>
      <c r="AU22" s="22">
        <f t="shared" si="36"/>
        <v>155.82684807199999</v>
      </c>
      <c r="AV22" s="22">
        <f t="shared" si="37"/>
        <v>222.234058957</v>
      </c>
      <c r="AW22" s="15">
        <f t="shared" si="38"/>
        <v>13.661446787610831</v>
      </c>
    </row>
    <row r="23" spans="1:61" ht="14.65" x14ac:dyDescent="0.4">
      <c r="A23" s="2">
        <v>7</v>
      </c>
      <c r="B23" s="7">
        <f t="shared" si="91"/>
        <v>10.038922263620243</v>
      </c>
      <c r="C23" s="7">
        <f t="shared" si="91"/>
        <v>9.3087947651466187</v>
      </c>
      <c r="D23" s="7">
        <f t="shared" ref="D23:O23" si="111">D8/D$13*100</f>
        <v>8.8881483608102236</v>
      </c>
      <c r="E23" s="7">
        <f t="shared" si="111"/>
        <v>7.4442449817467784</v>
      </c>
      <c r="F23" s="7">
        <f t="shared" si="111"/>
        <v>7.6273740476003784</v>
      </c>
      <c r="G23" s="7">
        <f t="shared" si="111"/>
        <v>8.2312489394424269</v>
      </c>
      <c r="H23" s="7">
        <f t="shared" si="111"/>
        <v>8.9013241975783739</v>
      </c>
      <c r="I23" s="7">
        <f t="shared" si="111"/>
        <v>9.5463452988526694</v>
      </c>
      <c r="J23" s="7">
        <f t="shared" si="111"/>
        <v>8.4582866564034145</v>
      </c>
      <c r="K23" s="7">
        <f t="shared" si="111"/>
        <v>7.3366704345506131</v>
      </c>
      <c r="L23" s="7">
        <f t="shared" si="111"/>
        <v>6.8617839624333419</v>
      </c>
      <c r="M23" s="7">
        <f t="shared" si="111"/>
        <v>7.6740797827564808</v>
      </c>
      <c r="N23" s="7">
        <f t="shared" si="111"/>
        <v>7.0512319903185974</v>
      </c>
      <c r="O23" s="7">
        <f t="shared" si="111"/>
        <v>6.3958163411732123</v>
      </c>
      <c r="P23" s="15">
        <f t="shared" si="93"/>
        <v>8.1260194301738125</v>
      </c>
      <c r="Q23" s="15">
        <f t="shared" si="94"/>
        <v>6.3958163411732123</v>
      </c>
      <c r="R23" s="15">
        <f t="shared" si="95"/>
        <v>10.038922263620243</v>
      </c>
      <c r="S23" s="15">
        <f t="shared" si="96"/>
        <v>1.0977858853453746</v>
      </c>
      <c r="T23" s="25">
        <v>9.0395480225988702</v>
      </c>
      <c r="U23" s="15">
        <f t="shared" si="97"/>
        <v>0.91352859242505779</v>
      </c>
      <c r="V23" s="10">
        <v>7</v>
      </c>
      <c r="W23" s="15">
        <f t="shared" si="98"/>
        <v>8.2587603059592922</v>
      </c>
      <c r="X23" s="15">
        <f t="shared" si="99"/>
        <v>7.3366704345506131</v>
      </c>
      <c r="Y23" s="15">
        <f t="shared" si="100"/>
        <v>9.5463452988526694</v>
      </c>
      <c r="Z23" s="15">
        <f t="shared" si="101"/>
        <v>0.88060673688202173</v>
      </c>
      <c r="AA23" s="18"/>
      <c r="AB23" s="13">
        <f t="shared" ref="AB23:AP23" si="112">AB22/86400</f>
        <v>2.327664399097222E-3</v>
      </c>
      <c r="AC23" s="13">
        <f t="shared" si="112"/>
        <v>2.2033879755671295E-3</v>
      </c>
      <c r="AD23" s="13">
        <f t="shared" si="112"/>
        <v>2.1674141261458332E-3</v>
      </c>
      <c r="AE23" s="13">
        <f t="shared" si="112"/>
        <v>2.2625682371643519E-3</v>
      </c>
      <c r="AF23" s="13">
        <f t="shared" si="112"/>
        <v>1.8453123687731481E-3</v>
      </c>
      <c r="AG23" s="13">
        <f t="shared" si="112"/>
        <v>1.9788359788310188E-3</v>
      </c>
      <c r="AH23" s="13">
        <f t="shared" si="112"/>
        <v>2.5369483287037034E-3</v>
      </c>
      <c r="AI23" s="13">
        <f t="shared" si="112"/>
        <v>2.4137631750231481E-3</v>
      </c>
      <c r="AJ23" s="13">
        <f t="shared" si="112"/>
        <v>2.2865541278240739E-3</v>
      </c>
      <c r="AK23" s="13">
        <f t="shared" si="112"/>
        <v>2.5721534601504631E-3</v>
      </c>
      <c r="AL23" s="13">
        <f t="shared" si="112"/>
        <v>2.5317226736458333E-3</v>
      </c>
      <c r="AM23" s="13">
        <f t="shared" si="112"/>
        <v>1.8035514823148146E-3</v>
      </c>
      <c r="AN23" s="13">
        <f t="shared" si="112"/>
        <v>1.9760644998726849E-3</v>
      </c>
      <c r="AO23" s="13">
        <f t="shared" si="112"/>
        <v>2.3242076614583334E-3</v>
      </c>
      <c r="AP23" s="13">
        <f t="shared" si="112"/>
        <v>2.2307248924694112E-3</v>
      </c>
      <c r="AQ23" s="17">
        <f>AP22*0.01*AQ22/86400</f>
        <v>3.4760682890925946E-3</v>
      </c>
      <c r="AY23" s="13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1:61" ht="14.65" x14ac:dyDescent="0.4">
      <c r="A24" s="2">
        <v>8</v>
      </c>
      <c r="B24" s="7">
        <f t="shared" si="91"/>
        <v>1.4391653587203745</v>
      </c>
      <c r="C24" s="7">
        <f t="shared" si="91"/>
        <v>1.1093407048653159</v>
      </c>
      <c r="D24" s="7">
        <f t="shared" ref="D24:O24" si="113">D9/D$13*100</f>
        <v>3.2083820917923549</v>
      </c>
      <c r="E24" s="7">
        <f t="shared" si="113"/>
        <v>1.9239692059139939</v>
      </c>
      <c r="F24" s="7">
        <f t="shared" si="113"/>
        <v>1.6108613708655288</v>
      </c>
      <c r="G24" s="7">
        <f t="shared" si="113"/>
        <v>2.3679680200594126</v>
      </c>
      <c r="H24" s="7">
        <f t="shared" si="113"/>
        <v>1.5671840817777232</v>
      </c>
      <c r="I24" s="7">
        <f t="shared" si="113"/>
        <v>1.3207434541144905</v>
      </c>
      <c r="J24" s="7">
        <f t="shared" si="113"/>
        <v>1.415363530953806</v>
      </c>
      <c r="K24" s="7">
        <f t="shared" si="113"/>
        <v>2.0313203723977691</v>
      </c>
      <c r="L24" s="7">
        <f t="shared" si="113"/>
        <v>2.3221756431730354</v>
      </c>
      <c r="M24" s="7">
        <f t="shared" si="113"/>
        <v>1.7420347370086882</v>
      </c>
      <c r="N24" s="7">
        <f t="shared" si="113"/>
        <v>2.1229785580229144</v>
      </c>
      <c r="O24" s="7">
        <f t="shared" si="113"/>
        <v>3.4298920177182528</v>
      </c>
      <c r="P24" s="15">
        <f t="shared" si="93"/>
        <v>1.9722413676702615</v>
      </c>
      <c r="Q24" s="15">
        <f t="shared" si="94"/>
        <v>1.1093407048653159</v>
      </c>
      <c r="R24" s="15">
        <f t="shared" si="95"/>
        <v>3.4298920177182528</v>
      </c>
      <c r="S24" s="15">
        <f t="shared" si="96"/>
        <v>0.68339520947214882</v>
      </c>
      <c r="T24" s="25">
        <v>1.1299435028248588</v>
      </c>
      <c r="U24" s="15">
        <f t="shared" si="97"/>
        <v>-0.8422978648454027</v>
      </c>
      <c r="V24" s="10">
        <v>8</v>
      </c>
      <c r="W24" s="15">
        <f t="shared" si="98"/>
        <v>1.7091777433753652</v>
      </c>
      <c r="X24" s="15">
        <f t="shared" si="99"/>
        <v>1.1093407048653159</v>
      </c>
      <c r="Y24" s="15">
        <f t="shared" si="100"/>
        <v>2.3679680200594126</v>
      </c>
      <c r="Z24" s="15">
        <f t="shared" si="101"/>
        <v>0.40098262081622182</v>
      </c>
      <c r="AP24" s="16">
        <f>SUM(AP2:AP21)</f>
        <v>192.73463070935719</v>
      </c>
      <c r="AY24" s="4"/>
    </row>
    <row r="25" spans="1:61" ht="14.65" x14ac:dyDescent="0.4">
      <c r="A25" s="2">
        <v>9</v>
      </c>
      <c r="B25" s="7">
        <f t="shared" si="91"/>
        <v>7.9688824846826423</v>
      </c>
      <c r="C25" s="7">
        <f t="shared" si="91"/>
        <v>7.5347596561873313</v>
      </c>
      <c r="D25" s="7">
        <f t="shared" ref="D25:O25" si="114">D10/D$13*100</f>
        <v>9.9878329469249927</v>
      </c>
      <c r="E25" s="7">
        <f t="shared" si="114"/>
        <v>9.4587612843576121</v>
      </c>
      <c r="F25" s="7">
        <f t="shared" si="114"/>
        <v>7.6227943828346554</v>
      </c>
      <c r="G25" s="7">
        <f t="shared" si="114"/>
        <v>7.9526886513401145</v>
      </c>
      <c r="H25" s="7">
        <f t="shared" si="114"/>
        <v>6.759178356508194</v>
      </c>
      <c r="I25" s="7">
        <f t="shared" si="114"/>
        <v>8.1910362893108069</v>
      </c>
      <c r="J25" s="7">
        <f t="shared" si="114"/>
        <v>7.6147799897589739</v>
      </c>
      <c r="K25" s="7">
        <f t="shared" si="114"/>
        <v>6.5718846407003237</v>
      </c>
      <c r="L25" s="7">
        <f t="shared" si="114"/>
        <v>7.1493813643942028</v>
      </c>
      <c r="M25" s="7">
        <f t="shared" si="114"/>
        <v>7.2114463932478206</v>
      </c>
      <c r="N25" s="7">
        <f t="shared" si="114"/>
        <v>7.9484890986243801</v>
      </c>
      <c r="O25" s="7">
        <f t="shared" si="114"/>
        <v>7.1806588884170433</v>
      </c>
      <c r="P25" s="15">
        <f t="shared" si="93"/>
        <v>7.7966124590920787</v>
      </c>
      <c r="Q25" s="15">
        <f t="shared" si="94"/>
        <v>6.5718846407003237</v>
      </c>
      <c r="R25" s="15">
        <f t="shared" si="95"/>
        <v>9.9878329469249927</v>
      </c>
      <c r="S25" s="15">
        <f t="shared" si="96"/>
        <v>0.94647751721333295</v>
      </c>
      <c r="T25" s="25">
        <v>7.9096045197740121</v>
      </c>
      <c r="U25" s="15">
        <f t="shared" si="97"/>
        <v>0.11299206068193346</v>
      </c>
      <c r="V25" s="10">
        <v>9</v>
      </c>
      <c r="W25" s="15">
        <f t="shared" si="98"/>
        <v>7.6628187068108575</v>
      </c>
      <c r="X25" s="15">
        <f t="shared" si="99"/>
        <v>6.5718846407003237</v>
      </c>
      <c r="Y25" s="15">
        <f t="shared" si="100"/>
        <v>9.4587612843576121</v>
      </c>
      <c r="Z25" s="15">
        <f t="shared" si="101"/>
        <v>0.91158333156828109</v>
      </c>
      <c r="AE25" s="3"/>
      <c r="AH25" s="3"/>
      <c r="AI25" s="3"/>
      <c r="AJ25" s="3"/>
      <c r="AK25" s="3"/>
      <c r="AL25" s="3"/>
      <c r="AM25" s="3"/>
      <c r="AN25" s="3"/>
      <c r="AO25" s="3"/>
      <c r="AQ25" s="8"/>
      <c r="AY25" s="8"/>
    </row>
    <row r="26" spans="1:61" ht="14.65" x14ac:dyDescent="0.4">
      <c r="A26" s="2">
        <v>10</v>
      </c>
      <c r="B26" s="7">
        <f t="shared" si="91"/>
        <v>0.58523209022259304</v>
      </c>
      <c r="C26" s="7">
        <f t="shared" si="91"/>
        <v>1.0245565535033425</v>
      </c>
      <c r="D26" s="7">
        <f t="shared" ref="D26:O26" si="115">D11/D$13*100</f>
        <v>2.1699202557003039</v>
      </c>
      <c r="E26" s="7">
        <f t="shared" si="115"/>
        <v>1.4995137412028352</v>
      </c>
      <c r="F26" s="7">
        <f t="shared" si="115"/>
        <v>1.350360961585555</v>
      </c>
      <c r="G26" s="7">
        <f t="shared" si="115"/>
        <v>1.62634750861036</v>
      </c>
      <c r="H26" s="7">
        <f t="shared" si="115"/>
        <v>1.2755444593200531</v>
      </c>
      <c r="I26" s="7">
        <f t="shared" si="115"/>
        <v>1.1317256450879454</v>
      </c>
      <c r="J26" s="7">
        <f t="shared" si="115"/>
        <v>1.1595533682084154</v>
      </c>
      <c r="K26" s="7">
        <f t="shared" si="115"/>
        <v>0.65895469662611994</v>
      </c>
      <c r="L26" s="7">
        <f t="shared" si="115"/>
        <v>0.70095063774485533</v>
      </c>
      <c r="M26" s="7">
        <f t="shared" si="115"/>
        <v>1.5629883971436307</v>
      </c>
      <c r="N26" s="7">
        <f t="shared" si="115"/>
        <v>1.1551702155034598</v>
      </c>
      <c r="O26" s="7">
        <f t="shared" si="115"/>
        <v>0.91781771261878409</v>
      </c>
      <c r="P26" s="15">
        <f t="shared" si="93"/>
        <v>1.2013311602198755</v>
      </c>
      <c r="Q26" s="15">
        <f t="shared" si="94"/>
        <v>0.58523209022259304</v>
      </c>
      <c r="R26" s="15">
        <f t="shared" si="95"/>
        <v>2.1699202557003039</v>
      </c>
      <c r="S26" s="15">
        <f t="shared" si="96"/>
        <v>0.43062667009444811</v>
      </c>
      <c r="T26" s="25">
        <v>1.1299435028248588</v>
      </c>
      <c r="U26" s="15">
        <f t="shared" si="97"/>
        <v>-7.1387657395016735E-2</v>
      </c>
      <c r="V26" s="10">
        <v>10</v>
      </c>
      <c r="W26" s="15">
        <f t="shared" si="98"/>
        <v>1.2662489953849803</v>
      </c>
      <c r="X26" s="15">
        <f t="shared" si="99"/>
        <v>0.65895469662611994</v>
      </c>
      <c r="Y26" s="15">
        <f t="shared" si="100"/>
        <v>1.62634750861036</v>
      </c>
      <c r="Z26" s="15">
        <f t="shared" si="101"/>
        <v>0.32174013814954944</v>
      </c>
      <c r="AE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Y26" s="3"/>
    </row>
    <row r="27" spans="1:61" ht="14.65" x14ac:dyDescent="0.4">
      <c r="A27" s="2">
        <v>11</v>
      </c>
      <c r="B27" s="7">
        <f t="shared" si="91"/>
        <v>27.828471433095775</v>
      </c>
      <c r="C27" s="7">
        <f t="shared" si="91"/>
        <v>29.089861552228395</v>
      </c>
      <c r="D27" s="7">
        <f t="shared" ref="D27:O27" si="116">D12/D$13*100</f>
        <v>25.760053317855053</v>
      </c>
      <c r="E27" s="7">
        <f t="shared" si="116"/>
        <v>25.335091535343011</v>
      </c>
      <c r="F27" s="7">
        <f t="shared" si="116"/>
        <v>28.250057636649125</v>
      </c>
      <c r="G27" s="7">
        <f t="shared" si="116"/>
        <v>24.744503862194378</v>
      </c>
      <c r="H27" s="7">
        <f t="shared" si="116"/>
        <v>26.323613115877571</v>
      </c>
      <c r="I27" s="7">
        <f t="shared" si="116"/>
        <v>27.899883190676327</v>
      </c>
      <c r="J27" s="7">
        <f t="shared" si="116"/>
        <v>27.357305516686615</v>
      </c>
      <c r="K27" s="7">
        <f t="shared" si="116"/>
        <v>25.668081761057728</v>
      </c>
      <c r="L27" s="7">
        <f t="shared" si="116"/>
        <v>25.918068898063645</v>
      </c>
      <c r="M27" s="7">
        <f t="shared" si="116"/>
        <v>26.87156102692424</v>
      </c>
      <c r="N27" s="7">
        <f t="shared" si="116"/>
        <v>27.425729950340529</v>
      </c>
      <c r="O27" s="7">
        <f t="shared" si="116"/>
        <v>27.591319079555525</v>
      </c>
      <c r="P27" s="15">
        <f t="shared" si="93"/>
        <v>26.861685848324861</v>
      </c>
      <c r="Q27" s="15">
        <f t="shared" si="94"/>
        <v>24.744503862194378</v>
      </c>
      <c r="R27" s="15">
        <f t="shared" si="95"/>
        <v>29.089861552228395</v>
      </c>
      <c r="S27" s="15">
        <f t="shared" si="96"/>
        <v>1.2598012046167317</v>
      </c>
      <c r="T27" s="25">
        <v>21.468926553672315</v>
      </c>
      <c r="U27" s="15">
        <f t="shared" si="97"/>
        <v>-5.3927592946525458</v>
      </c>
      <c r="V27" s="10">
        <v>11</v>
      </c>
      <c r="W27" s="15">
        <f t="shared" si="98"/>
        <v>26.772831710118844</v>
      </c>
      <c r="X27" s="15">
        <f t="shared" si="99"/>
        <v>24.744503862194378</v>
      </c>
      <c r="Y27" s="15">
        <f t="shared" si="100"/>
        <v>29.089861552228395</v>
      </c>
      <c r="Z27" s="15">
        <f t="shared" si="101"/>
        <v>1.5322391043015688</v>
      </c>
      <c r="AA27" s="2" t="s">
        <v>38</v>
      </c>
      <c r="AB27" s="13" t="s">
        <v>22</v>
      </c>
      <c r="AC27" s="13" t="s">
        <v>23</v>
      </c>
      <c r="AD27" s="13" t="s">
        <v>24</v>
      </c>
      <c r="AE27" s="13" t="s">
        <v>25</v>
      </c>
      <c r="AF27" s="13" t="s">
        <v>26</v>
      </c>
      <c r="AG27" s="13" t="s">
        <v>27</v>
      </c>
      <c r="AH27" s="13" t="s">
        <v>28</v>
      </c>
      <c r="AI27" s="13" t="s">
        <v>29</v>
      </c>
      <c r="AJ27" s="13" t="s">
        <v>30</v>
      </c>
      <c r="AK27" s="13" t="s">
        <v>31</v>
      </c>
      <c r="AL27" s="26" t="s">
        <v>32</v>
      </c>
      <c r="AM27" s="26" t="s">
        <v>33</v>
      </c>
      <c r="AN27" s="26" t="s">
        <v>34</v>
      </c>
      <c r="AO27" s="26" t="s">
        <v>35</v>
      </c>
      <c r="AP27" s="10" t="s">
        <v>41</v>
      </c>
      <c r="AQ27" s="10" t="s">
        <v>42</v>
      </c>
      <c r="AR27" s="10" t="s">
        <v>43</v>
      </c>
      <c r="AS27" s="10" t="s">
        <v>49</v>
      </c>
      <c r="AT27" s="10" t="s">
        <v>45</v>
      </c>
      <c r="AU27" s="10" t="s">
        <v>46</v>
      </c>
      <c r="AV27" s="10" t="s">
        <v>47</v>
      </c>
      <c r="AW27" s="10" t="s">
        <v>50</v>
      </c>
      <c r="AX27" s="28"/>
      <c r="AY27" s="1"/>
    </row>
    <row r="28" spans="1:61" ht="14.65" x14ac:dyDescent="0.4">
      <c r="B28" s="4">
        <f>SUM(B17:B27)</f>
        <v>100</v>
      </c>
      <c r="C28" s="4">
        <f t="shared" ref="C28:P28" si="117">SUM(C17:C27)</f>
        <v>100.00000000000001</v>
      </c>
      <c r="D28" s="4">
        <f t="shared" ref="D28:O28" si="118">SUM(D17:D27)</f>
        <v>100</v>
      </c>
      <c r="E28" s="4">
        <f t="shared" si="118"/>
        <v>99.999999999999986</v>
      </c>
      <c r="F28" s="4">
        <f t="shared" si="118"/>
        <v>100</v>
      </c>
      <c r="G28" s="4">
        <f t="shared" si="118"/>
        <v>99.999999999999986</v>
      </c>
      <c r="H28" s="4">
        <f t="shared" si="118"/>
        <v>100</v>
      </c>
      <c r="I28" s="4">
        <f t="shared" si="118"/>
        <v>100</v>
      </c>
      <c r="J28" s="4">
        <f t="shared" si="118"/>
        <v>100</v>
      </c>
      <c r="K28" s="4">
        <f t="shared" si="118"/>
        <v>100</v>
      </c>
      <c r="L28" s="4">
        <f t="shared" si="118"/>
        <v>100</v>
      </c>
      <c r="M28" s="4">
        <f t="shared" si="118"/>
        <v>100</v>
      </c>
      <c r="N28" s="4">
        <f t="shared" si="118"/>
        <v>100.00000000000001</v>
      </c>
      <c r="O28" s="4">
        <f t="shared" si="118"/>
        <v>100</v>
      </c>
      <c r="P28" s="4">
        <f t="shared" si="117"/>
        <v>100</v>
      </c>
      <c r="Q28" s="15"/>
      <c r="R28" s="15"/>
      <c r="S28" s="4"/>
      <c r="T28" s="4">
        <f t="shared" ref="T28" si="119">SUM(T17:T27)</f>
        <v>99.999999999999986</v>
      </c>
      <c r="U28" s="4"/>
      <c r="V28" s="4"/>
      <c r="W28" s="4"/>
      <c r="X28" s="4"/>
      <c r="Y28" s="4"/>
      <c r="Z28" s="4"/>
      <c r="AA28" s="18" t="s">
        <v>2</v>
      </c>
      <c r="AB28" s="7">
        <f>AB2/AB$22*100</f>
        <v>4.0064223989921137</v>
      </c>
      <c r="AC28" s="7">
        <f t="shared" ref="AC28:AO28" si="120">AC2/AC$22*100</f>
        <v>3.6673492993442371</v>
      </c>
      <c r="AD28" s="7">
        <f t="shared" si="120"/>
        <v>3.4385486336186184</v>
      </c>
      <c r="AE28" s="7">
        <f t="shared" si="120"/>
        <v>4.2305770330727501</v>
      </c>
      <c r="AF28" s="7">
        <f t="shared" si="120"/>
        <v>3.3248363019223759</v>
      </c>
      <c r="AG28" s="7">
        <f t="shared" si="120"/>
        <v>4.5670995670234795</v>
      </c>
      <c r="AH28" s="7">
        <f t="shared" si="120"/>
        <v>4.0335256767983454</v>
      </c>
      <c r="AI28" s="7">
        <f t="shared" si="120"/>
        <v>3.7738323194835068</v>
      </c>
      <c r="AJ28" s="7">
        <f t="shared" si="120"/>
        <v>3.4085065745609251</v>
      </c>
      <c r="AK28" s="7">
        <f t="shared" si="120"/>
        <v>4.8032747644974654</v>
      </c>
      <c r="AL28" s="7">
        <f t="shared" si="120"/>
        <v>4.8399461318033996</v>
      </c>
      <c r="AM28" s="7">
        <f t="shared" si="120"/>
        <v>4.1967041731976593</v>
      </c>
      <c r="AN28" s="7">
        <f t="shared" si="120"/>
        <v>4.1234221598905911</v>
      </c>
      <c r="AO28" s="7">
        <f t="shared" si="120"/>
        <v>4.3716488727454852</v>
      </c>
      <c r="AP28" s="15">
        <f>AVERAGE(AB28:AO28)</f>
        <v>4.0561209933536393</v>
      </c>
      <c r="AQ28" s="15">
        <f t="shared" ref="AQ28" si="121">MIN(AB28:AO28)</f>
        <v>3.3248363019223759</v>
      </c>
      <c r="AR28" s="15">
        <f>MAX(AB28:AO28)</f>
        <v>4.8399461318033996</v>
      </c>
      <c r="AS28" s="15">
        <f t="shared" ref="AS28" si="122">STDEV(AB28:AO28)</f>
        <v>0.49282495855088526</v>
      </c>
      <c r="AT28" s="15">
        <f t="shared" ref="AT28" si="123">AVERAGE(AC28,AE28:AI28,AK28,AM28)</f>
        <v>4.0746498919174776</v>
      </c>
      <c r="AU28" s="15">
        <f t="shared" ref="AU28" si="124">MIN(AC28,AE28:AI28,AK28,AM28)</f>
        <v>3.3248363019223759</v>
      </c>
      <c r="AV28" s="15">
        <f t="shared" ref="AV28" si="125">MAX(AC28,AE28:AI28,AK28,AM28)</f>
        <v>4.8032747644974654</v>
      </c>
      <c r="AW28" s="15">
        <f t="shared" ref="AW28" si="126">STDEV(AC28,AE28:AI28,AK28,AM28)</f>
        <v>0.482982994936968</v>
      </c>
      <c r="AX28" s="22"/>
      <c r="AY28" s="7"/>
    </row>
    <row r="29" spans="1:61" ht="14.65" x14ac:dyDescent="0.4">
      <c r="B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5"/>
      <c r="Q29" s="15"/>
      <c r="R29" s="15"/>
      <c r="AA29" s="18" t="s">
        <v>3</v>
      </c>
      <c r="AB29" s="7">
        <f t="shared" ref="AB29:AO29" si="127">AB3/AB$22*100</f>
        <v>4.1835119338696121</v>
      </c>
      <c r="AC29" s="7">
        <f t="shared" si="127"/>
        <v>4.6304796283701144</v>
      </c>
      <c r="AD29" s="7">
        <f t="shared" si="127"/>
        <v>3.9663042382110612</v>
      </c>
      <c r="AE29" s="7">
        <f t="shared" si="127"/>
        <v>4.6541857210923467</v>
      </c>
      <c r="AF29" s="7">
        <f t="shared" si="127"/>
        <v>4.3635383057283361</v>
      </c>
      <c r="AG29" s="7">
        <f t="shared" si="127"/>
        <v>5.0335948771850765</v>
      </c>
      <c r="AH29" s="7">
        <f t="shared" si="127"/>
        <v>4.8349423806221816</v>
      </c>
      <c r="AI29" s="7">
        <f t="shared" si="127"/>
        <v>4.9468430907977012</v>
      </c>
      <c r="AJ29" s="7">
        <f t="shared" si="127"/>
        <v>4.6117681626763192</v>
      </c>
      <c r="AK29" s="7">
        <f t="shared" si="127"/>
        <v>4.9837141327392107</v>
      </c>
      <c r="AL29" s="7">
        <f t="shared" si="127"/>
        <v>5.0691594882508086</v>
      </c>
      <c r="AM29" s="7">
        <f t="shared" si="127"/>
        <v>5.2254202730441532</v>
      </c>
      <c r="AN29" s="7">
        <f t="shared" si="127"/>
        <v>4.7502018787207039</v>
      </c>
      <c r="AO29" s="7">
        <f t="shared" si="127"/>
        <v>5.2293928864978767</v>
      </c>
      <c r="AP29" s="15">
        <f t="shared" ref="AP29:AP47" si="128">AVERAGE(AB29:AO29)</f>
        <v>4.7487897855575358</v>
      </c>
      <c r="AQ29" s="15">
        <f t="shared" ref="AQ29:AQ47" si="129">MIN(AB29:AO29)</f>
        <v>3.9663042382110612</v>
      </c>
      <c r="AR29" s="15">
        <f t="shared" ref="AR29:AR47" si="130">MAX(AB29:AO29)</f>
        <v>5.2293928864978767</v>
      </c>
      <c r="AS29" s="15">
        <f t="shared" ref="AS29:AS47" si="131">STDEV(AB29:AO29)</f>
        <v>0.37883515845736082</v>
      </c>
      <c r="AT29" s="15">
        <f t="shared" ref="AT29:AT47" si="132">AVERAGE(AC29,AE29:AI29,AK29,AM29)</f>
        <v>4.8340898011973898</v>
      </c>
      <c r="AU29" s="15">
        <f t="shared" ref="AU29:AU47" si="133">MIN(AC29,AE29:AI29,AK29,AM29)</f>
        <v>4.3635383057283361</v>
      </c>
      <c r="AV29" s="15">
        <f t="shared" ref="AV29:AV47" si="134">MAX(AC29,AE29:AI29,AK29,AM29)</f>
        <v>5.2254202730441532</v>
      </c>
      <c r="AW29" s="15">
        <f t="shared" ref="AW29:AW47" si="135">STDEV(AC29,AE29:AI29,AK29,AM29)</f>
        <v>0.27341349526279385</v>
      </c>
      <c r="AX29" s="22"/>
      <c r="AY29" s="7"/>
    </row>
    <row r="30" spans="1:61" ht="14.65" x14ac:dyDescent="0.4">
      <c r="A30" s="30" t="s">
        <v>59</v>
      </c>
      <c r="B30" s="13" t="s">
        <v>22</v>
      </c>
      <c r="C30" s="13" t="s">
        <v>23</v>
      </c>
      <c r="D30" s="13" t="s">
        <v>24</v>
      </c>
      <c r="E30" s="13" t="s">
        <v>25</v>
      </c>
      <c r="F30" s="13" t="s">
        <v>26</v>
      </c>
      <c r="G30" s="13" t="s">
        <v>27</v>
      </c>
      <c r="H30" s="13" t="s">
        <v>28</v>
      </c>
      <c r="I30" s="13" t="s">
        <v>29</v>
      </c>
      <c r="J30" s="13" t="s">
        <v>30</v>
      </c>
      <c r="K30" s="13" t="s">
        <v>31</v>
      </c>
      <c r="L30" s="26" t="s">
        <v>32</v>
      </c>
      <c r="M30" s="26" t="s">
        <v>33</v>
      </c>
      <c r="N30" s="26" t="s">
        <v>34</v>
      </c>
      <c r="O30" s="26" t="s">
        <v>35</v>
      </c>
      <c r="P30" s="10" t="s">
        <v>41</v>
      </c>
      <c r="Q30" s="10" t="s">
        <v>42</v>
      </c>
      <c r="R30" s="10" t="s">
        <v>43</v>
      </c>
      <c r="S30" s="10" t="s">
        <v>55</v>
      </c>
      <c r="T30" s="10"/>
      <c r="U30" s="10"/>
      <c r="V30" s="10" t="s">
        <v>36</v>
      </c>
      <c r="W30" s="10" t="s">
        <v>45</v>
      </c>
      <c r="X30" s="10" t="s">
        <v>46</v>
      </c>
      <c r="Y30" s="10" t="s">
        <v>47</v>
      </c>
      <c r="Z30" s="10" t="s">
        <v>56</v>
      </c>
      <c r="AA30" s="18">
        <v>2</v>
      </c>
      <c r="AB30" s="7">
        <f t="shared" ref="AB30:AO30" si="136">AB4/AB$22*100</f>
        <v>1.0005795494989027</v>
      </c>
      <c r="AC30" s="7">
        <f t="shared" si="136"/>
        <v>0.60214852445382006</v>
      </c>
      <c r="AD30" s="7">
        <f t="shared" si="136"/>
        <v>1.7669350649135003</v>
      </c>
      <c r="AE30" s="7">
        <f t="shared" si="136"/>
        <v>1.9277623010494762</v>
      </c>
      <c r="AF30" s="7">
        <f t="shared" si="136"/>
        <v>1.4636720970622159</v>
      </c>
      <c r="AG30" s="7">
        <f t="shared" si="136"/>
        <v>2.2434826204935923</v>
      </c>
      <c r="AH30" s="7">
        <f t="shared" si="136"/>
        <v>1.5652391971683519</v>
      </c>
      <c r="AI30" s="7">
        <f t="shared" si="136"/>
        <v>0.85612541550916221</v>
      </c>
      <c r="AJ30" s="7">
        <f t="shared" si="136"/>
        <v>0.84624990833092395</v>
      </c>
      <c r="AK30" s="7">
        <f t="shared" si="136"/>
        <v>1.9165305687118421</v>
      </c>
      <c r="AL30" s="7">
        <f t="shared" si="136"/>
        <v>2.1110829029675018</v>
      </c>
      <c r="AM30" s="7">
        <f t="shared" si="136"/>
        <v>1.9378157393036481</v>
      </c>
      <c r="AN30" s="7">
        <f t="shared" si="136"/>
        <v>1.5314080492886191</v>
      </c>
      <c r="AO30" s="7">
        <f t="shared" si="136"/>
        <v>1.7127779352724599</v>
      </c>
      <c r="AP30" s="15">
        <f t="shared" si="128"/>
        <v>1.5344149910017151</v>
      </c>
      <c r="AQ30" s="15">
        <f t="shared" si="129"/>
        <v>0.60214852445382006</v>
      </c>
      <c r="AR30" s="15">
        <f t="shared" si="130"/>
        <v>2.2434826204935923</v>
      </c>
      <c r="AS30" s="15">
        <f t="shared" si="131"/>
        <v>0.51726953219892113</v>
      </c>
      <c r="AT30" s="15">
        <f t="shared" si="132"/>
        <v>1.5640970579690137</v>
      </c>
      <c r="AU30" s="15">
        <f t="shared" si="133"/>
        <v>0.60214852445382006</v>
      </c>
      <c r="AV30" s="15">
        <f t="shared" si="134"/>
        <v>2.2434826204935923</v>
      </c>
      <c r="AW30" s="15">
        <f t="shared" si="135"/>
        <v>0.57250670473666432</v>
      </c>
      <c r="AX30" s="22"/>
      <c r="AY30" s="7"/>
    </row>
    <row r="31" spans="1:61" ht="14.65" x14ac:dyDescent="0.4">
      <c r="A31" s="2">
        <v>1</v>
      </c>
      <c r="B31" s="8">
        <f>B2/86400</f>
        <v>1.9063418577546298E-4</v>
      </c>
      <c r="C31" s="8">
        <f t="shared" ref="C31" si="137">C2/86400</f>
        <v>1.8283336482638888E-4</v>
      </c>
      <c r="D31" s="8">
        <f t="shared" ref="D31:O31" si="138">D2/86400</f>
        <v>1.6049382716435185E-4</v>
      </c>
      <c r="E31" s="8">
        <f t="shared" si="138"/>
        <v>2.0102382002314817E-4</v>
      </c>
      <c r="F31" s="8">
        <f t="shared" si="138"/>
        <v>1.4187452759259261E-4</v>
      </c>
      <c r="G31" s="8">
        <f t="shared" si="138"/>
        <v>1.8998199587962958E-4</v>
      </c>
      <c r="H31" s="8">
        <f t="shared" si="138"/>
        <v>2.2498845216435185E-4</v>
      </c>
      <c r="I31" s="8">
        <f t="shared" si="138"/>
        <v>2.1049645166666664E-4</v>
      </c>
      <c r="J31" s="8">
        <f t="shared" si="138"/>
        <v>1.8338792306712959E-4</v>
      </c>
      <c r="K31" s="8">
        <f t="shared" si="138"/>
        <v>2.5173637356481484E-4</v>
      </c>
      <c r="L31" s="8">
        <f t="shared" si="138"/>
        <v>2.5087107373842591E-4</v>
      </c>
      <c r="M31" s="8">
        <f t="shared" si="138"/>
        <v>1.6993286511574073E-4</v>
      </c>
      <c r="N31" s="8">
        <f t="shared" si="138"/>
        <v>1.7534853447916668E-4</v>
      </c>
      <c r="O31" s="8">
        <f t="shared" si="138"/>
        <v>2.2314814814814815E-4</v>
      </c>
      <c r="P31" s="14">
        <f>P2/86400</f>
        <v>1.9691082451471565E-4</v>
      </c>
      <c r="Q31" s="14">
        <f t="shared" ref="Q31:R31" si="139">Q2/86400</f>
        <v>1.4187452759259261E-4</v>
      </c>
      <c r="R31" s="14">
        <f t="shared" si="139"/>
        <v>2.5173637356481484E-4</v>
      </c>
      <c r="S31" s="15">
        <f>S2</f>
        <v>16.433209517349955</v>
      </c>
      <c r="T31" s="32"/>
      <c r="U31" s="32"/>
      <c r="V31" s="10">
        <v>1</v>
      </c>
      <c r="W31" s="14">
        <f>W2/86400</f>
        <v>1.9660848135416665E-4</v>
      </c>
      <c r="X31" s="14">
        <f t="shared" ref="X31:Y31" si="140">X2/86400</f>
        <v>1.4187452759259261E-4</v>
      </c>
      <c r="Y31" s="14">
        <f t="shared" si="140"/>
        <v>2.5173637356481484E-4</v>
      </c>
      <c r="Z31" s="15">
        <f>Z2</f>
        <v>17.19244753613442</v>
      </c>
      <c r="AA31" s="18" t="s">
        <v>0</v>
      </c>
      <c r="AB31" s="7">
        <f t="shared" ref="AB31:AO31" si="141">AB5/AB$22*100</f>
        <v>1.1725501074219538</v>
      </c>
      <c r="AC31" s="7">
        <f t="shared" si="141"/>
        <v>0.98929930623806328</v>
      </c>
      <c r="AD31" s="7">
        <f t="shared" si="141"/>
        <v>0.93112828136194847</v>
      </c>
      <c r="AE31" s="7">
        <f t="shared" si="141"/>
        <v>0.95679954627341057</v>
      </c>
      <c r="AF31" s="7">
        <f t="shared" si="141"/>
        <v>1.098095414747112</v>
      </c>
      <c r="AG31" s="7">
        <f t="shared" si="141"/>
        <v>0.91662422552034395</v>
      </c>
      <c r="AH31" s="7">
        <f t="shared" si="141"/>
        <v>1.2340708239617855</v>
      </c>
      <c r="AI31" s="7">
        <f t="shared" si="141"/>
        <v>0.79417054432647449</v>
      </c>
      <c r="AJ31" s="7">
        <f t="shared" si="141"/>
        <v>1.3074359069523933</v>
      </c>
      <c r="AK31" s="7">
        <f t="shared" si="141"/>
        <v>1.2424644318512217</v>
      </c>
      <c r="AL31" s="7">
        <f t="shared" si="141"/>
        <v>1.1587657291399691</v>
      </c>
      <c r="AM31" s="7">
        <f t="shared" si="141"/>
        <v>0.85828447314934864</v>
      </c>
      <c r="AN31" s="7">
        <f t="shared" si="141"/>
        <v>1.1101194269818186</v>
      </c>
      <c r="AO31" s="7">
        <f t="shared" si="141"/>
        <v>1.2242387435141151</v>
      </c>
      <c r="AP31" s="15">
        <f t="shared" si="128"/>
        <v>1.0710033543885686</v>
      </c>
      <c r="AQ31" s="15">
        <f t="shared" si="129"/>
        <v>0.79417054432647449</v>
      </c>
      <c r="AR31" s="15">
        <f t="shared" si="130"/>
        <v>1.3074359069523933</v>
      </c>
      <c r="AS31" s="15">
        <f t="shared" si="131"/>
        <v>0.16187628261974241</v>
      </c>
      <c r="AT31" s="15">
        <f t="shared" si="132"/>
        <v>1.01122609575847</v>
      </c>
      <c r="AU31" s="15">
        <f t="shared" si="133"/>
        <v>0.79417054432647449</v>
      </c>
      <c r="AV31" s="15">
        <f t="shared" si="134"/>
        <v>1.2424644318512217</v>
      </c>
      <c r="AW31" s="15">
        <f t="shared" si="135"/>
        <v>0.16629320883064064</v>
      </c>
      <c r="AX31" s="22"/>
      <c r="AY31" s="7"/>
    </row>
    <row r="32" spans="1:61" ht="14.65" x14ac:dyDescent="0.4">
      <c r="A32" s="2">
        <v>2</v>
      </c>
      <c r="B32" s="8">
        <f t="shared" ref="B32:C32" si="142">B3/86400</f>
        <v>2.3290133958333323E-5</v>
      </c>
      <c r="C32" s="8">
        <f t="shared" si="142"/>
        <v>1.3267668182870367E-5</v>
      </c>
      <c r="D32" s="8">
        <f t="shared" ref="D32:R32" si="143">D3/86400</f>
        <v>3.8296800196759251E-5</v>
      </c>
      <c r="E32" s="8">
        <f t="shared" si="143"/>
        <v>4.361693751157408E-5</v>
      </c>
      <c r="F32" s="8">
        <f t="shared" si="143"/>
        <v>2.7009322245370387E-5</v>
      </c>
      <c r="G32" s="8">
        <f t="shared" si="143"/>
        <v>4.4394841273148165E-5</v>
      </c>
      <c r="H32" s="8">
        <f t="shared" si="143"/>
        <v>3.9709309652777773E-5</v>
      </c>
      <c r="I32" s="8">
        <f t="shared" si="143"/>
        <v>2.0664840011574077E-5</v>
      </c>
      <c r="J32" s="8">
        <f t="shared" si="143"/>
        <v>1.9349962210648182E-5</v>
      </c>
      <c r="K32" s="8">
        <f t="shared" si="143"/>
        <v>4.9296107337962991E-5</v>
      </c>
      <c r="L32" s="8">
        <f t="shared" si="143"/>
        <v>5.3446764513888898E-5</v>
      </c>
      <c r="M32" s="8">
        <f t="shared" si="143"/>
        <v>3.4949504490740727E-5</v>
      </c>
      <c r="N32" s="8">
        <f t="shared" si="143"/>
        <v>3.0261610810185194E-5</v>
      </c>
      <c r="O32" s="8">
        <f t="shared" si="143"/>
        <v>3.9808515995370362E-5</v>
      </c>
      <c r="P32" s="14">
        <f t="shared" si="143"/>
        <v>3.4097308456514558E-5</v>
      </c>
      <c r="Q32" s="14">
        <f t="shared" si="143"/>
        <v>1.3267668182870367E-5</v>
      </c>
      <c r="R32" s="14">
        <f t="shared" si="143"/>
        <v>5.3446764513888898E-5</v>
      </c>
      <c r="S32" s="15">
        <f t="shared" ref="S32:S42" si="144">S3</f>
        <v>35.437681031349044</v>
      </c>
      <c r="T32" s="32"/>
      <c r="U32" s="32"/>
      <c r="V32" s="10">
        <v>2</v>
      </c>
      <c r="W32" s="14">
        <f t="shared" ref="W32:Y32" si="145">W3/86400</f>
        <v>3.411356633825232E-5</v>
      </c>
      <c r="X32" s="14">
        <f t="shared" si="145"/>
        <v>1.3267668182870367E-5</v>
      </c>
      <c r="Y32" s="14">
        <f t="shared" si="145"/>
        <v>4.9296107337962991E-5</v>
      </c>
      <c r="Z32" s="15">
        <f t="shared" ref="Z32:Z42" si="146">Z3</f>
        <v>37.152662634905973</v>
      </c>
      <c r="AA32" s="18" t="s">
        <v>1</v>
      </c>
      <c r="AB32" s="7">
        <f t="shared" ref="AB32:AO32" si="147">AB6/AB$22*100</f>
        <v>4.9214789558685883</v>
      </c>
      <c r="AC32" s="7">
        <f t="shared" si="147"/>
        <v>4.6451900001291593</v>
      </c>
      <c r="AD32" s="7">
        <f t="shared" si="147"/>
        <v>4.2859799902431943</v>
      </c>
      <c r="AE32" s="7">
        <f t="shared" si="147"/>
        <v>4.8253157899996149</v>
      </c>
      <c r="AF32" s="7">
        <f t="shared" si="147"/>
        <v>4.2194495495977602</v>
      </c>
      <c r="AG32" s="7">
        <f t="shared" si="147"/>
        <v>5.3569306512500603</v>
      </c>
      <c r="AH32" s="7">
        <f t="shared" si="147"/>
        <v>4.7710094636173945</v>
      </c>
      <c r="AI32" s="7">
        <f t="shared" si="147"/>
        <v>5.1712419364440647</v>
      </c>
      <c r="AJ32" s="7">
        <f t="shared" si="147"/>
        <v>4.7132795857392873</v>
      </c>
      <c r="AK32" s="7">
        <f t="shared" si="147"/>
        <v>4.9843263449295394</v>
      </c>
      <c r="AL32" s="7">
        <f t="shared" si="147"/>
        <v>5.2090759407042997</v>
      </c>
      <c r="AM32" s="7">
        <f t="shared" si="147"/>
        <v>4.781398738526363</v>
      </c>
      <c r="AN32" s="7">
        <f t="shared" si="147"/>
        <v>5.1481150919883767</v>
      </c>
      <c r="AO32" s="7">
        <f t="shared" si="147"/>
        <v>4.9793417618842195</v>
      </c>
      <c r="AP32" s="15">
        <f t="shared" si="128"/>
        <v>4.8580095572087085</v>
      </c>
      <c r="AQ32" s="15">
        <f t="shared" si="129"/>
        <v>4.2194495495977602</v>
      </c>
      <c r="AR32" s="15">
        <f t="shared" si="130"/>
        <v>5.3569306512500603</v>
      </c>
      <c r="AS32" s="15">
        <f t="shared" si="131"/>
        <v>0.32873582581756466</v>
      </c>
      <c r="AT32" s="15">
        <f t="shared" si="132"/>
        <v>4.8443578093117443</v>
      </c>
      <c r="AU32" s="15">
        <f t="shared" si="133"/>
        <v>4.2194495495977602</v>
      </c>
      <c r="AV32" s="15">
        <f t="shared" si="134"/>
        <v>5.3569306512500603</v>
      </c>
      <c r="AW32" s="15">
        <f t="shared" si="135"/>
        <v>0.34414696072003514</v>
      </c>
      <c r="AX32" s="22"/>
      <c r="AY32" s="7"/>
    </row>
    <row r="33" spans="1:51" ht="14.65" x14ac:dyDescent="0.4">
      <c r="A33" s="2">
        <v>3</v>
      </c>
      <c r="B33" s="8">
        <f t="shared" ref="B33:C33" si="148">B4/86400</f>
        <v>2.4176351096064815E-4</v>
      </c>
      <c r="C33" s="8">
        <f t="shared" si="148"/>
        <v>2.1085390946759262E-4</v>
      </c>
      <c r="D33" s="8">
        <f t="shared" ref="D33:R33" si="149">D4/86400</f>
        <v>1.8987150415509258E-4</v>
      </c>
      <c r="E33" s="8">
        <f t="shared" si="149"/>
        <v>2.2269043420138893E-4</v>
      </c>
      <c r="F33" s="8">
        <f t="shared" si="149"/>
        <v>1.6081191736111108E-4</v>
      </c>
      <c r="G33" s="8">
        <f t="shared" si="149"/>
        <v>2.012891576388889E-4</v>
      </c>
      <c r="H33" s="8">
        <f t="shared" si="149"/>
        <v>2.6520061728009254E-4</v>
      </c>
      <c r="I33" s="8">
        <f t="shared" si="149"/>
        <v>2.4590734440972222E-4</v>
      </c>
      <c r="J33" s="8">
        <f t="shared" si="149"/>
        <v>2.4223513479166667E-4</v>
      </c>
      <c r="K33" s="8">
        <f t="shared" si="149"/>
        <v>2.781793272800926E-4</v>
      </c>
      <c r="L33" s="8">
        <f t="shared" si="149"/>
        <v>2.7239229025462967E-4</v>
      </c>
      <c r="M33" s="8">
        <f t="shared" si="149"/>
        <v>1.7729198160879633E-4</v>
      </c>
      <c r="N33" s="8">
        <f t="shared" si="149"/>
        <v>1.9978164105324077E-4</v>
      </c>
      <c r="O33" s="8">
        <f t="shared" si="149"/>
        <v>2.4167296548611116E-4</v>
      </c>
      <c r="P33" s="14">
        <f t="shared" si="149"/>
        <v>2.249958382820767E-4</v>
      </c>
      <c r="Q33" s="14">
        <f t="shared" si="149"/>
        <v>1.6081191736111108E-4</v>
      </c>
      <c r="R33" s="14">
        <f t="shared" si="149"/>
        <v>2.781793272800926E-4</v>
      </c>
      <c r="S33" s="15">
        <f t="shared" si="144"/>
        <v>16.080401398120596</v>
      </c>
      <c r="T33" s="32"/>
      <c r="U33" s="32"/>
      <c r="V33" s="10">
        <v>3</v>
      </c>
      <c r="W33" s="14">
        <f t="shared" ref="W33:Y33" si="150">W4/86400</f>
        <v>2.202780861559607E-4</v>
      </c>
      <c r="X33" s="14">
        <f t="shared" si="150"/>
        <v>1.6081191736111108E-4</v>
      </c>
      <c r="Y33" s="14">
        <f t="shared" si="150"/>
        <v>2.781793272800926E-4</v>
      </c>
      <c r="Z33" s="15">
        <f t="shared" si="146"/>
        <v>18.691514754046604</v>
      </c>
      <c r="AA33" s="18" t="s">
        <v>16</v>
      </c>
      <c r="AB33" s="7">
        <f t="shared" ref="AB33:AO33" si="151">AB7/AB$22*100</f>
        <v>4.2924987821503837</v>
      </c>
      <c r="AC33" s="7">
        <f t="shared" si="151"/>
        <v>3.9350423333487017</v>
      </c>
      <c r="AD33" s="7">
        <f t="shared" si="151"/>
        <v>3.5431697880718196</v>
      </c>
      <c r="AE33" s="7">
        <f t="shared" si="151"/>
        <v>4.060258941927045</v>
      </c>
      <c r="AF33" s="7">
        <f t="shared" si="151"/>
        <v>3.3970726842663788</v>
      </c>
      <c r="AG33" s="7">
        <f t="shared" si="151"/>
        <v>3.8985442659689977</v>
      </c>
      <c r="AH33" s="7">
        <f t="shared" si="151"/>
        <v>4.4484482403590011</v>
      </c>
      <c r="AI33" s="7">
        <f t="shared" si="151"/>
        <v>4.2223038185869557</v>
      </c>
      <c r="AJ33" s="7">
        <f t="shared" si="151"/>
        <v>4.5731791299640259</v>
      </c>
      <c r="AK33" s="7">
        <f t="shared" si="151"/>
        <v>4.5882454016523848</v>
      </c>
      <c r="AL33" s="7">
        <f t="shared" si="151"/>
        <v>4.3913261130301615</v>
      </c>
      <c r="AM33" s="7">
        <f t="shared" si="151"/>
        <v>4.1904759685461004</v>
      </c>
      <c r="AN33" s="7">
        <f t="shared" si="151"/>
        <v>3.8518424074718514</v>
      </c>
      <c r="AO33" s="7">
        <f t="shared" si="151"/>
        <v>4.1944992141424091</v>
      </c>
      <c r="AP33" s="15">
        <f t="shared" si="128"/>
        <v>4.1133505063918729</v>
      </c>
      <c r="AQ33" s="15">
        <f t="shared" si="129"/>
        <v>3.3970726842663788</v>
      </c>
      <c r="AR33" s="15">
        <f t="shared" si="130"/>
        <v>4.5882454016523848</v>
      </c>
      <c r="AS33" s="15">
        <f t="shared" si="131"/>
        <v>0.35845046090012944</v>
      </c>
      <c r="AT33" s="15">
        <f t="shared" si="132"/>
        <v>4.092548956831946</v>
      </c>
      <c r="AU33" s="15">
        <f t="shared" si="133"/>
        <v>3.3970726842663788</v>
      </c>
      <c r="AV33" s="15">
        <f t="shared" si="134"/>
        <v>4.5882454016523848</v>
      </c>
      <c r="AW33" s="15">
        <f t="shared" si="135"/>
        <v>0.36761418760068743</v>
      </c>
      <c r="AX33" s="22"/>
      <c r="AY33" s="7"/>
    </row>
    <row r="34" spans="1:51" ht="14.65" x14ac:dyDescent="0.4">
      <c r="A34" s="2">
        <v>4</v>
      </c>
      <c r="B34" s="8">
        <f t="shared" ref="B34:C34" si="152">B5/86400</f>
        <v>3.1013479465277777E-4</v>
      </c>
      <c r="C34" s="8">
        <f t="shared" si="152"/>
        <v>2.9211283278935183E-4</v>
      </c>
      <c r="D34" s="8">
        <f t="shared" ref="D34:R34" si="153">D5/86400</f>
        <v>2.8033929621527778E-4</v>
      </c>
      <c r="E34" s="8">
        <f t="shared" si="153"/>
        <v>3.1422167631944435E-4</v>
      </c>
      <c r="F34" s="8">
        <f t="shared" si="153"/>
        <v>2.6828231292824072E-4</v>
      </c>
      <c r="G34" s="8">
        <f t="shared" si="153"/>
        <v>2.4152389350694443E-4</v>
      </c>
      <c r="H34" s="8">
        <f t="shared" si="153"/>
        <v>3.2565717645833333E-4</v>
      </c>
      <c r="I34" s="8">
        <f t="shared" si="153"/>
        <v>3.1745244394675931E-4</v>
      </c>
      <c r="J34" s="8">
        <f t="shared" si="153"/>
        <v>2.9240835223379624E-4</v>
      </c>
      <c r="K34" s="8">
        <f t="shared" si="153"/>
        <v>4.0373939699074076E-4</v>
      </c>
      <c r="L34" s="8">
        <f t="shared" si="153"/>
        <v>3.929516250925926E-4</v>
      </c>
      <c r="M34" s="8">
        <f t="shared" si="153"/>
        <v>2.7483833039351849E-4</v>
      </c>
      <c r="N34" s="8">
        <f t="shared" si="153"/>
        <v>2.7915223187500001E-4</v>
      </c>
      <c r="O34" s="8">
        <f t="shared" si="153"/>
        <v>3.6402116401620363E-4</v>
      </c>
      <c r="P34" s="14">
        <f t="shared" si="153"/>
        <v>3.1120253767278439E-4</v>
      </c>
      <c r="Q34" s="14">
        <f t="shared" si="153"/>
        <v>2.4152389350694443E-4</v>
      </c>
      <c r="R34" s="14">
        <f t="shared" si="153"/>
        <v>4.0373939699074076E-4</v>
      </c>
      <c r="S34" s="15">
        <f t="shared" si="144"/>
        <v>15.179832658893202</v>
      </c>
      <c r="T34" s="32"/>
      <c r="U34" s="32"/>
      <c r="V34" s="10">
        <v>4</v>
      </c>
      <c r="W34" s="14">
        <f t="shared" ref="W34:Y34" si="154">W5/86400</f>
        <v>3.0472850791666661E-4</v>
      </c>
      <c r="X34" s="14">
        <f t="shared" si="154"/>
        <v>2.4152389350694443E-4</v>
      </c>
      <c r="Y34" s="14">
        <f t="shared" si="154"/>
        <v>4.0373939699074076E-4</v>
      </c>
      <c r="Z34" s="15">
        <f t="shared" si="146"/>
        <v>16.109475913479667</v>
      </c>
      <c r="AA34" s="18" t="s">
        <v>4</v>
      </c>
      <c r="AB34" s="7">
        <f t="shared" ref="AB34:AO34" si="155">AB8/AB$22*100</f>
        <v>5.4760873876442444</v>
      </c>
      <c r="AC34" s="7">
        <f t="shared" si="155"/>
        <v>5.4450530683720713</v>
      </c>
      <c r="AD34" s="7">
        <f t="shared" si="155"/>
        <v>4.9272689231529698</v>
      </c>
      <c r="AE34" s="7">
        <f t="shared" si="155"/>
        <v>5.1047056651972147</v>
      </c>
      <c r="AF34" s="7">
        <f t="shared" si="155"/>
        <v>5.2405013567711283</v>
      </c>
      <c r="AG34" s="7">
        <f t="shared" si="155"/>
        <v>5.130294542375827</v>
      </c>
      <c r="AH34" s="7">
        <f t="shared" si="155"/>
        <v>5.3044872427555818</v>
      </c>
      <c r="AI34" s="7">
        <f t="shared" si="155"/>
        <v>5.5231168978581753</v>
      </c>
      <c r="AJ34" s="7">
        <f t="shared" si="155"/>
        <v>5.1153538898350792</v>
      </c>
      <c r="AK34" s="7">
        <f t="shared" si="155"/>
        <v>5.7596932081759196</v>
      </c>
      <c r="AL34" s="7">
        <f t="shared" si="155"/>
        <v>6.0023193971656701</v>
      </c>
      <c r="AM34" s="7">
        <f t="shared" si="155"/>
        <v>5.6989821252732584</v>
      </c>
      <c r="AN34" s="7">
        <f t="shared" si="155"/>
        <v>5.4621955885938442</v>
      </c>
      <c r="AO34" s="7">
        <f t="shared" si="155"/>
        <v>5.615309940106755</v>
      </c>
      <c r="AP34" s="15">
        <f t="shared" si="128"/>
        <v>5.4146692309484106</v>
      </c>
      <c r="AQ34" s="15">
        <f t="shared" si="129"/>
        <v>4.9272689231529698</v>
      </c>
      <c r="AR34" s="15">
        <f t="shared" si="130"/>
        <v>6.0023193971656701</v>
      </c>
      <c r="AS34" s="15">
        <f t="shared" si="131"/>
        <v>0.29752174134158793</v>
      </c>
      <c r="AT34" s="15">
        <f t="shared" si="132"/>
        <v>5.400854263347397</v>
      </c>
      <c r="AU34" s="15">
        <f t="shared" si="133"/>
        <v>5.1047056651972147</v>
      </c>
      <c r="AV34" s="15">
        <f t="shared" si="134"/>
        <v>5.7596932081759196</v>
      </c>
      <c r="AW34" s="15">
        <f t="shared" si="135"/>
        <v>0.24797854418966836</v>
      </c>
      <c r="AX34" s="22"/>
      <c r="AY34" s="7"/>
    </row>
    <row r="35" spans="1:51" ht="14.65" x14ac:dyDescent="0.4">
      <c r="A35" s="2">
        <v>5</v>
      </c>
      <c r="B35" s="8">
        <f t="shared" ref="B35:C35" si="156">B6/86400</f>
        <v>3.3544973545138895E-4</v>
      </c>
      <c r="C35" s="8">
        <f t="shared" si="156"/>
        <v>3.3069622910879634E-4</v>
      </c>
      <c r="D35" s="8">
        <f t="shared" ref="D35:R35" si="157">D6/86400</f>
        <v>3.2139917695601857E-4</v>
      </c>
      <c r="E35" s="8">
        <f t="shared" si="157"/>
        <v>3.466059880787037E-4</v>
      </c>
      <c r="F35" s="8">
        <f t="shared" si="157"/>
        <v>2.9943100696759264E-4</v>
      </c>
      <c r="G35" s="8">
        <f t="shared" si="157"/>
        <v>3.0081044763888883E-4</v>
      </c>
      <c r="H35" s="8">
        <f t="shared" si="157"/>
        <v>4.1636852270833335E-4</v>
      </c>
      <c r="I35" s="8">
        <f t="shared" si="157"/>
        <v>3.4452003023148145E-4</v>
      </c>
      <c r="J35" s="8">
        <f t="shared" si="157"/>
        <v>3.708742756365741E-4</v>
      </c>
      <c r="K35" s="8">
        <f t="shared" si="157"/>
        <v>3.5613399681712961E-4</v>
      </c>
      <c r="L35" s="8">
        <f t="shared" si="157"/>
        <v>3.5293524817129636E-4</v>
      </c>
      <c r="M35" s="8">
        <f t="shared" si="157"/>
        <v>2.442680776041667E-4</v>
      </c>
      <c r="N35" s="8">
        <f t="shared" si="157"/>
        <v>2.8774119216435186E-4</v>
      </c>
      <c r="O35" s="8">
        <f t="shared" si="157"/>
        <v>2.938103636574075E-4</v>
      </c>
      <c r="P35" s="14">
        <f t="shared" si="157"/>
        <v>3.2864602079943784E-4</v>
      </c>
      <c r="Q35" s="14">
        <f t="shared" si="157"/>
        <v>2.442680776041667E-4</v>
      </c>
      <c r="R35" s="14">
        <f t="shared" si="157"/>
        <v>4.1636852270833335E-4</v>
      </c>
      <c r="S35" s="15">
        <f t="shared" si="144"/>
        <v>12.83650114767012</v>
      </c>
      <c r="T35" s="32"/>
      <c r="U35" s="32"/>
      <c r="V35" s="10">
        <v>5</v>
      </c>
      <c r="W35" s="14">
        <f t="shared" ref="W35:Y35" si="158">W6/86400</f>
        <v>3.2985428739438659E-4</v>
      </c>
      <c r="X35" s="14">
        <f t="shared" si="158"/>
        <v>2.442680776041667E-4</v>
      </c>
      <c r="Y35" s="14">
        <f t="shared" si="158"/>
        <v>4.1636852270833335E-4</v>
      </c>
      <c r="Z35" s="15">
        <f t="shared" si="146"/>
        <v>15.272919617911995</v>
      </c>
      <c r="AA35" s="18" t="s">
        <v>5</v>
      </c>
      <c r="AB35" s="7">
        <f t="shared" ref="AB35:AO35" si="159">AB9/AB$22*100</f>
        <v>7.847774710906676</v>
      </c>
      <c r="AC35" s="7">
        <f t="shared" si="159"/>
        <v>7.8123866575647547</v>
      </c>
      <c r="AD35" s="7">
        <f t="shared" si="159"/>
        <v>8.0070057423806702</v>
      </c>
      <c r="AE35" s="7">
        <f t="shared" si="159"/>
        <v>8.7831263638272183</v>
      </c>
      <c r="AF35" s="7">
        <f t="shared" si="159"/>
        <v>9.2980839509623081</v>
      </c>
      <c r="AG35" s="7">
        <f t="shared" si="159"/>
        <v>7.0750572953051662</v>
      </c>
      <c r="AH35" s="7">
        <f t="shared" si="159"/>
        <v>7.5320838759290991</v>
      </c>
      <c r="AI35" s="7">
        <f t="shared" si="159"/>
        <v>7.6286474190249383</v>
      </c>
      <c r="AJ35" s="7">
        <f t="shared" si="159"/>
        <v>7.6728127525202154</v>
      </c>
      <c r="AK35" s="7">
        <f t="shared" si="159"/>
        <v>9.936858465188207</v>
      </c>
      <c r="AL35" s="7">
        <f t="shared" si="159"/>
        <v>9.5187970814697458</v>
      </c>
      <c r="AM35" s="7">
        <f t="shared" si="159"/>
        <v>9.5397472976745217</v>
      </c>
      <c r="AN35" s="7">
        <f t="shared" si="159"/>
        <v>8.6644805342242801</v>
      </c>
      <c r="AO35" s="7">
        <f t="shared" si="159"/>
        <v>10.046851838836746</v>
      </c>
      <c r="AP35" s="15">
        <f t="shared" si="128"/>
        <v>8.5259795704153252</v>
      </c>
      <c r="AQ35" s="15">
        <f t="shared" si="129"/>
        <v>7.0750572953051662</v>
      </c>
      <c r="AR35" s="15">
        <f t="shared" si="130"/>
        <v>10.046851838836746</v>
      </c>
      <c r="AS35" s="15">
        <f t="shared" si="131"/>
        <v>0.99472101664341528</v>
      </c>
      <c r="AT35" s="15">
        <f t="shared" si="132"/>
        <v>8.4507489156845264</v>
      </c>
      <c r="AU35" s="15">
        <f t="shared" si="133"/>
        <v>7.0750572953051662</v>
      </c>
      <c r="AV35" s="15">
        <f t="shared" si="134"/>
        <v>9.936858465188207</v>
      </c>
      <c r="AW35" s="15">
        <f t="shared" si="135"/>
        <v>1.071895559424547</v>
      </c>
      <c r="AX35" s="22"/>
      <c r="AY35" s="7"/>
    </row>
    <row r="36" spans="1:51" ht="14.65" x14ac:dyDescent="0.4">
      <c r="A36" s="2">
        <v>6</v>
      </c>
      <c r="B36" s="8">
        <f t="shared" ref="B36:C36" si="160">B7/86400</f>
        <v>1.12356177037037E-4</v>
      </c>
      <c r="C36" s="8">
        <f t="shared" si="160"/>
        <v>1.1451457126157406E-4</v>
      </c>
      <c r="D36" s="8">
        <f t="shared" ref="D36:R36" si="161">D7/86400</f>
        <v>9.2995716805555491E-5</v>
      </c>
      <c r="E36" s="8">
        <f t="shared" si="161"/>
        <v>1.0128495842592595E-4</v>
      </c>
      <c r="F36" s="8">
        <f t="shared" si="161"/>
        <v>9.0544427650462994E-5</v>
      </c>
      <c r="G36" s="8">
        <f t="shared" si="161"/>
        <v>1.1188796505787039E-4</v>
      </c>
      <c r="H36" s="8">
        <f t="shared" si="161"/>
        <v>1.2779037541666661E-4</v>
      </c>
      <c r="I36" s="8">
        <f t="shared" si="161"/>
        <v>1.1394977744212962E-4</v>
      </c>
      <c r="J36" s="8">
        <f t="shared" si="161"/>
        <v>1.2636264381944446E-4</v>
      </c>
      <c r="K36" s="8">
        <f t="shared" si="161"/>
        <v>1.4589842108796288E-4</v>
      </c>
      <c r="L36" s="8">
        <f t="shared" si="161"/>
        <v>1.2169102208333334E-4</v>
      </c>
      <c r="M36" s="8">
        <f t="shared" si="161"/>
        <v>8.9552364155092486E-5</v>
      </c>
      <c r="N36" s="8">
        <f t="shared" si="161"/>
        <v>1.0064667842592584E-4</v>
      </c>
      <c r="O36" s="8">
        <f t="shared" si="161"/>
        <v>1.0387167211805552E-4</v>
      </c>
      <c r="P36" s="14">
        <f t="shared" si="161"/>
        <v>1.1095334077050263E-4</v>
      </c>
      <c r="Q36" s="14">
        <f t="shared" si="161"/>
        <v>8.9552364155092486E-5</v>
      </c>
      <c r="R36" s="14">
        <f t="shared" si="161"/>
        <v>1.4589842108796288E-4</v>
      </c>
      <c r="S36" s="15">
        <f t="shared" si="144"/>
        <v>14.42209657288203</v>
      </c>
      <c r="T36" s="32"/>
      <c r="U36" s="32"/>
      <c r="V36" s="10">
        <v>6</v>
      </c>
      <c r="W36" s="14">
        <f t="shared" ref="W36:Y36" si="162">W7/86400</f>
        <v>1.1192785756221063E-4</v>
      </c>
      <c r="X36" s="14">
        <f t="shared" si="162"/>
        <v>8.9552364155092486E-5</v>
      </c>
      <c r="Y36" s="14">
        <f t="shared" si="162"/>
        <v>1.4589842108796288E-4</v>
      </c>
      <c r="Z36" s="15">
        <f t="shared" si="146"/>
        <v>16.842312342293837</v>
      </c>
      <c r="AA36" s="18" t="s">
        <v>6</v>
      </c>
      <c r="AB36" s="7">
        <f t="shared" ref="AB36:AO36" si="163">AB10/AB$22*100</f>
        <v>3.0647110822317836</v>
      </c>
      <c r="AC36" s="7">
        <f t="shared" si="163"/>
        <v>3.2063131435445431</v>
      </c>
      <c r="AD36" s="7">
        <f t="shared" si="163"/>
        <v>3.3622139388145658</v>
      </c>
      <c r="AE36" s="7">
        <f t="shared" si="163"/>
        <v>3.2146887205271311</v>
      </c>
      <c r="AF36" s="7">
        <f t="shared" si="163"/>
        <v>3.6941677403611104</v>
      </c>
      <c r="AG36" s="7">
        <f t="shared" si="163"/>
        <v>2.9595322980522072</v>
      </c>
      <c r="AH36" s="7">
        <f t="shared" si="163"/>
        <v>3.2018598062696175</v>
      </c>
      <c r="AI36" s="7">
        <f t="shared" si="163"/>
        <v>2.5200344850552576</v>
      </c>
      <c r="AJ36" s="7">
        <f t="shared" si="163"/>
        <v>3.2395504297361355</v>
      </c>
      <c r="AK36" s="7">
        <f t="shared" si="163"/>
        <v>2.8008508120730355</v>
      </c>
      <c r="AL36" s="7">
        <f t="shared" si="163"/>
        <v>2.9438330347227404</v>
      </c>
      <c r="AM36" s="7">
        <f t="shared" si="163"/>
        <v>2.6985007487651149</v>
      </c>
      <c r="AN36" s="7">
        <f t="shared" si="163"/>
        <v>3.8358382211711577</v>
      </c>
      <c r="AO36" s="7">
        <f t="shared" si="163"/>
        <v>2.7892263465586162</v>
      </c>
      <c r="AP36" s="15">
        <f t="shared" si="128"/>
        <v>3.1093800577059296</v>
      </c>
      <c r="AQ36" s="15">
        <f t="shared" si="129"/>
        <v>2.5200344850552576</v>
      </c>
      <c r="AR36" s="15">
        <f t="shared" si="130"/>
        <v>3.8358382211711577</v>
      </c>
      <c r="AS36" s="15">
        <f t="shared" si="131"/>
        <v>0.36640876980643122</v>
      </c>
      <c r="AT36" s="15">
        <f t="shared" si="132"/>
        <v>3.0369934693310023</v>
      </c>
      <c r="AU36" s="15">
        <f t="shared" si="133"/>
        <v>2.5200344850552576</v>
      </c>
      <c r="AV36" s="15">
        <f t="shared" si="134"/>
        <v>3.6941677403611104</v>
      </c>
      <c r="AW36" s="15">
        <f t="shared" si="135"/>
        <v>0.37088527045149772</v>
      </c>
      <c r="AX36" s="22"/>
      <c r="AY36" s="7"/>
    </row>
    <row r="37" spans="1:51" ht="14.65" x14ac:dyDescent="0.4">
      <c r="A37" s="2">
        <v>7</v>
      </c>
      <c r="B37" s="8">
        <f t="shared" ref="B37:C37" si="164">B8/86400</f>
        <v>2.3367241958333334E-4</v>
      </c>
      <c r="C37" s="8">
        <f t="shared" si="164"/>
        <v>2.0510886452546301E-4</v>
      </c>
      <c r="D37" s="8">
        <f t="shared" ref="D37:R37" si="165">D8/86400</f>
        <v>1.9264298312500009E-4</v>
      </c>
      <c r="E37" s="8">
        <f t="shared" si="165"/>
        <v>1.6843112245370381E-4</v>
      </c>
      <c r="F37" s="8">
        <f t="shared" si="165"/>
        <v>1.4074887671296289E-4</v>
      </c>
      <c r="G37" s="8">
        <f t="shared" si="165"/>
        <v>1.6288291552083337E-4</v>
      </c>
      <c r="H37" s="8">
        <f t="shared" si="165"/>
        <v>2.2582199546296289E-4</v>
      </c>
      <c r="I37" s="8">
        <f t="shared" si="165"/>
        <v>2.3042616738425925E-4</v>
      </c>
      <c r="J37" s="8">
        <f t="shared" si="165"/>
        <v>1.9340330268518514E-4</v>
      </c>
      <c r="K37" s="8">
        <f t="shared" si="165"/>
        <v>1.8871042244212959E-4</v>
      </c>
      <c r="L37" s="8">
        <f t="shared" si="165"/>
        <v>1.7372134039351841E-4</v>
      </c>
      <c r="M37" s="8">
        <f t="shared" si="165"/>
        <v>1.3840597967592602E-4</v>
      </c>
      <c r="N37" s="8">
        <f t="shared" si="165"/>
        <v>1.3933689216435197E-4</v>
      </c>
      <c r="O37" s="8">
        <f t="shared" si="165"/>
        <v>1.4865205341435187E-4</v>
      </c>
      <c r="P37" s="14">
        <f t="shared" si="165"/>
        <v>1.8156895253885582E-4</v>
      </c>
      <c r="Q37" s="14">
        <f t="shared" si="165"/>
        <v>1.3840597967592602E-4</v>
      </c>
      <c r="R37" s="14">
        <f t="shared" si="165"/>
        <v>2.3367241958333334E-4</v>
      </c>
      <c r="S37" s="15">
        <f t="shared" si="144"/>
        <v>18.650561625473337</v>
      </c>
      <c r="T37" s="32"/>
      <c r="U37" s="32"/>
      <c r="V37" s="10">
        <v>7</v>
      </c>
      <c r="W37" s="14">
        <f t="shared" ref="W37:Y37" si="166">W8/86400</f>
        <v>1.8256704302228009E-4</v>
      </c>
      <c r="X37" s="14">
        <f t="shared" si="166"/>
        <v>1.3840597967592602E-4</v>
      </c>
      <c r="Y37" s="14">
        <f t="shared" si="166"/>
        <v>2.3042616738425925E-4</v>
      </c>
      <c r="Z37" s="15">
        <f t="shared" si="146"/>
        <v>19.633404059856076</v>
      </c>
      <c r="AA37" s="18" t="s">
        <v>7</v>
      </c>
      <c r="AB37" s="7">
        <f t="shared" ref="AB37:AO37" si="167">AB11/AB$22*100</f>
        <v>5.268712453635449</v>
      </c>
      <c r="AC37" s="7">
        <f t="shared" si="167"/>
        <v>5.5054668384448542</v>
      </c>
      <c r="AD37" s="7">
        <f t="shared" si="167"/>
        <v>4.5858939683715914</v>
      </c>
      <c r="AE37" s="7">
        <f t="shared" si="167"/>
        <v>5.1013069591286708</v>
      </c>
      <c r="AF37" s="7">
        <f t="shared" si="167"/>
        <v>5.3985282209584655</v>
      </c>
      <c r="AG37" s="7">
        <f t="shared" si="167"/>
        <v>5.1698709783719146</v>
      </c>
      <c r="AH37" s="7">
        <f t="shared" si="167"/>
        <v>5.7916188293036255</v>
      </c>
      <c r="AI37" s="7">
        <f t="shared" si="167"/>
        <v>5.1777657907785715</v>
      </c>
      <c r="AJ37" s="7">
        <f t="shared" si="167"/>
        <v>5.7665466830979222</v>
      </c>
      <c r="AK37" s="7">
        <f t="shared" si="167"/>
        <v>4.6967906400069896</v>
      </c>
      <c r="AL37" s="7">
        <f t="shared" si="167"/>
        <v>4.7196949019924013</v>
      </c>
      <c r="AM37" s="7">
        <f t="shared" si="167"/>
        <v>4.750199506428995</v>
      </c>
      <c r="AN37" s="7">
        <f t="shared" si="167"/>
        <v>4.7583832719136865</v>
      </c>
      <c r="AO37" s="7">
        <f t="shared" si="167"/>
        <v>4.4983908266832522</v>
      </c>
      <c r="AP37" s="15">
        <f t="shared" si="128"/>
        <v>5.0849407049368844</v>
      </c>
      <c r="AQ37" s="15">
        <f t="shared" si="129"/>
        <v>4.4983908266832522</v>
      </c>
      <c r="AR37" s="15">
        <f t="shared" si="130"/>
        <v>5.7916188293036255</v>
      </c>
      <c r="AS37" s="15">
        <f t="shared" si="131"/>
        <v>0.42831282595111869</v>
      </c>
      <c r="AT37" s="15">
        <f t="shared" si="132"/>
        <v>5.1989434704277606</v>
      </c>
      <c r="AU37" s="15">
        <f t="shared" si="133"/>
        <v>4.6967906400069896</v>
      </c>
      <c r="AV37" s="15">
        <f t="shared" si="134"/>
        <v>5.7916188293036255</v>
      </c>
      <c r="AW37" s="15">
        <f t="shared" si="135"/>
        <v>0.36827977163657533</v>
      </c>
      <c r="AX37" s="22"/>
      <c r="AY37" s="7"/>
    </row>
    <row r="38" spans="1:51" ht="14.65" x14ac:dyDescent="0.4">
      <c r="A38" s="2">
        <v>8</v>
      </c>
      <c r="B38" s="8">
        <f t="shared" ref="B38:C38" si="168">B9/86400</f>
        <v>3.3498939699073983E-5</v>
      </c>
      <c r="C38" s="8">
        <f t="shared" si="168"/>
        <v>2.4443079699074007E-5</v>
      </c>
      <c r="D38" s="8">
        <f t="shared" ref="D38:R38" si="169">D9/86400</f>
        <v>6.9538926678240664E-5</v>
      </c>
      <c r="E38" s="8">
        <f t="shared" si="169"/>
        <v>4.3531116145833227E-5</v>
      </c>
      <c r="F38" s="8">
        <f t="shared" si="169"/>
        <v>2.9725424120370298E-5</v>
      </c>
      <c r="G38" s="8">
        <f t="shared" si="169"/>
        <v>4.6858203148148169E-5</v>
      </c>
      <c r="H38" s="8">
        <f t="shared" si="169"/>
        <v>3.9758650370370421E-5</v>
      </c>
      <c r="I38" s="8">
        <f t="shared" si="169"/>
        <v>3.1879619131944319E-5</v>
      </c>
      <c r="J38" s="8">
        <f t="shared" si="169"/>
        <v>3.2363053240740811E-5</v>
      </c>
      <c r="K38" s="8">
        <f t="shared" si="169"/>
        <v>5.2248677245370487E-5</v>
      </c>
      <c r="L38" s="8">
        <f t="shared" si="169"/>
        <v>5.8791047280092696E-5</v>
      </c>
      <c r="M38" s="8">
        <f t="shared" si="169"/>
        <v>3.1418493321759172E-5</v>
      </c>
      <c r="N38" s="8">
        <f t="shared" si="169"/>
        <v>4.1951425624999843E-5</v>
      </c>
      <c r="O38" s="8">
        <f t="shared" si="169"/>
        <v>7.9717813055555441E-5</v>
      </c>
      <c r="P38" s="14">
        <f t="shared" si="169"/>
        <v>4.3980319197255252E-5</v>
      </c>
      <c r="Q38" s="14">
        <f t="shared" si="169"/>
        <v>2.4443079699074007E-5</v>
      </c>
      <c r="R38" s="14">
        <f t="shared" si="169"/>
        <v>7.9717813055555441E-5</v>
      </c>
      <c r="S38" s="15">
        <f t="shared" si="144"/>
        <v>36.676633236999997</v>
      </c>
      <c r="T38" s="32"/>
      <c r="U38" s="32"/>
      <c r="V38" s="10">
        <v>8</v>
      </c>
      <c r="W38" s="14">
        <f t="shared" ref="W38:Y38" si="170">W9/86400</f>
        <v>3.7482907897858765E-5</v>
      </c>
      <c r="X38" s="14">
        <f t="shared" si="170"/>
        <v>2.4443079699074007E-5</v>
      </c>
      <c r="Y38" s="14">
        <f t="shared" si="170"/>
        <v>5.2248677245370487E-5</v>
      </c>
      <c r="Z38" s="15">
        <f t="shared" si="146"/>
        <v>25.63059531421743</v>
      </c>
      <c r="AA38" s="18" t="s">
        <v>18</v>
      </c>
      <c r="AB38" s="7">
        <f t="shared" ref="AB38:AO38" si="171">AB12/AB$22*100</f>
        <v>6.078006891194855</v>
      </c>
      <c r="AC38" s="7">
        <f t="shared" si="171"/>
        <v>6.2967538203101512</v>
      </c>
      <c r="AD38" s="7">
        <f t="shared" si="171"/>
        <v>6.8805846384115368</v>
      </c>
      <c r="AE38" s="7">
        <f t="shared" si="171"/>
        <v>7.0031439770159727</v>
      </c>
      <c r="AF38" s="7">
        <f t="shared" si="171"/>
        <v>7.1338796599487457</v>
      </c>
      <c r="AG38" s="7">
        <f t="shared" si="171"/>
        <v>7.0719803075043526</v>
      </c>
      <c r="AH38" s="7">
        <f t="shared" si="171"/>
        <v>7.4187012262485332</v>
      </c>
      <c r="AI38" s="7">
        <f t="shared" si="171"/>
        <v>6.5753493768108422</v>
      </c>
      <c r="AJ38" s="7">
        <f t="shared" si="171"/>
        <v>7.2136927938892415</v>
      </c>
      <c r="AK38" s="7">
        <f t="shared" si="171"/>
        <v>6.3481108459300977</v>
      </c>
      <c r="AL38" s="7">
        <f t="shared" si="171"/>
        <v>6.2769897923870079</v>
      </c>
      <c r="AM38" s="7">
        <f t="shared" si="171"/>
        <v>6.0950261091154099</v>
      </c>
      <c r="AN38" s="7">
        <f t="shared" si="171"/>
        <v>5.9671044243075597</v>
      </c>
      <c r="AO38" s="7">
        <f t="shared" si="171"/>
        <v>5.3536957580241369</v>
      </c>
      <c r="AP38" s="15">
        <f t="shared" si="128"/>
        <v>6.5509299729356032</v>
      </c>
      <c r="AQ38" s="15">
        <f t="shared" si="129"/>
        <v>5.3536957580241369</v>
      </c>
      <c r="AR38" s="15">
        <f t="shared" si="130"/>
        <v>7.4187012262485332</v>
      </c>
      <c r="AS38" s="15">
        <f t="shared" si="131"/>
        <v>0.58860214152726842</v>
      </c>
      <c r="AT38" s="15">
        <f t="shared" si="132"/>
        <v>6.7428681653605143</v>
      </c>
      <c r="AU38" s="15">
        <f t="shared" si="133"/>
        <v>6.0950261091154099</v>
      </c>
      <c r="AV38" s="15">
        <f t="shared" si="134"/>
        <v>7.4187012262485332</v>
      </c>
      <c r="AW38" s="15">
        <f t="shared" si="135"/>
        <v>0.47634198995941113</v>
      </c>
      <c r="AX38" s="22"/>
      <c r="AY38" s="7"/>
    </row>
    <row r="39" spans="1:51" ht="14.65" x14ac:dyDescent="0.4">
      <c r="A39" s="2">
        <v>9</v>
      </c>
      <c r="B39" s="8">
        <f t="shared" ref="B39:C39" si="172">B10/86400</f>
        <v>1.85488840601852E-4</v>
      </c>
      <c r="C39" s="8">
        <f t="shared" si="172"/>
        <v>1.6601998825231483E-4</v>
      </c>
      <c r="D39" s="8">
        <f t="shared" ref="D39:R39" si="173">D10/86400</f>
        <v>2.1647770218749993E-4</v>
      </c>
      <c r="E39" s="8">
        <f t="shared" si="173"/>
        <v>2.1401092844907421E-4</v>
      </c>
      <c r="F39" s="8">
        <f t="shared" si="173"/>
        <v>1.4066436759259263E-4</v>
      </c>
      <c r="G39" s="8">
        <f t="shared" si="173"/>
        <v>1.5737066431712951E-4</v>
      </c>
      <c r="H39" s="8">
        <f t="shared" si="173"/>
        <v>1.7147686234953707E-4</v>
      </c>
      <c r="I39" s="8">
        <f t="shared" si="173"/>
        <v>1.9771221760416679E-4</v>
      </c>
      <c r="J39" s="8">
        <f t="shared" si="173"/>
        <v>1.741160661805554E-4</v>
      </c>
      <c r="K39" s="8">
        <f t="shared" si="173"/>
        <v>1.690389581828702E-4</v>
      </c>
      <c r="L39" s="8">
        <f t="shared" si="173"/>
        <v>1.8100250902777787E-4</v>
      </c>
      <c r="M39" s="8">
        <f t="shared" si="173"/>
        <v>1.3006214832175932E-4</v>
      </c>
      <c r="N39" s="8">
        <f t="shared" si="173"/>
        <v>1.5706727135416675E-4</v>
      </c>
      <c r="O39" s="8">
        <f t="shared" si="173"/>
        <v>1.6689342402777772E-4</v>
      </c>
      <c r="P39" s="14">
        <f t="shared" si="173"/>
        <v>1.7338585346064815E-4</v>
      </c>
      <c r="Q39" s="14">
        <f t="shared" si="173"/>
        <v>1.3006214832175932E-4</v>
      </c>
      <c r="R39" s="14">
        <f t="shared" si="173"/>
        <v>2.1647770218749993E-4</v>
      </c>
      <c r="S39" s="15">
        <f t="shared" si="144"/>
        <v>14.211789044148315</v>
      </c>
      <c r="T39" s="32"/>
      <c r="U39" s="32"/>
      <c r="V39" s="10">
        <v>9</v>
      </c>
      <c r="W39" s="14">
        <f t="shared" ref="W39:Y39" si="174">W10/86400</f>
        <v>1.6829451688368056E-4</v>
      </c>
      <c r="X39" s="14">
        <f t="shared" si="174"/>
        <v>1.3006214832175932E-4</v>
      </c>
      <c r="Y39" s="14">
        <f t="shared" si="174"/>
        <v>2.1401092844907421E-4</v>
      </c>
      <c r="Z39" s="15">
        <f t="shared" si="146"/>
        <v>16.374268320872023</v>
      </c>
      <c r="AA39" s="18">
        <v>6</v>
      </c>
      <c r="AB39" s="7">
        <f t="shared" ref="AB39:AO39" si="175">AB13/AB$22*100</f>
        <v>4.8269921162438205</v>
      </c>
      <c r="AC39" s="7">
        <f t="shared" si="175"/>
        <v>5.1972041479485327</v>
      </c>
      <c r="AD39" s="7">
        <f t="shared" si="175"/>
        <v>4.2906298193656012</v>
      </c>
      <c r="AE39" s="7">
        <f t="shared" si="175"/>
        <v>4.476548232324923</v>
      </c>
      <c r="AF39" s="7">
        <f t="shared" si="175"/>
        <v>4.9067263181388237</v>
      </c>
      <c r="AG39" s="7">
        <f t="shared" si="175"/>
        <v>5.6542313893022751</v>
      </c>
      <c r="AH39" s="7">
        <f t="shared" si="175"/>
        <v>5.0371690259045705</v>
      </c>
      <c r="AI39" s="7">
        <f t="shared" si="175"/>
        <v>4.7208350272821127</v>
      </c>
      <c r="AJ39" s="7">
        <f t="shared" si="175"/>
        <v>5.5263351206863147</v>
      </c>
      <c r="AK39" s="7">
        <f t="shared" si="175"/>
        <v>5.6722284789115296</v>
      </c>
      <c r="AL39" s="7">
        <f t="shared" si="175"/>
        <v>4.8066489805572159</v>
      </c>
      <c r="AM39" s="7">
        <f t="shared" si="175"/>
        <v>4.965334509894566</v>
      </c>
      <c r="AN39" s="7">
        <f t="shared" si="175"/>
        <v>5.0932891326376417</v>
      </c>
      <c r="AO39" s="7">
        <f t="shared" si="175"/>
        <v>4.4691218362511043</v>
      </c>
      <c r="AP39" s="15">
        <f t="shared" si="128"/>
        <v>4.9745210096749304</v>
      </c>
      <c r="AQ39" s="15">
        <f t="shared" si="129"/>
        <v>4.2906298193656012</v>
      </c>
      <c r="AR39" s="15">
        <f t="shared" si="130"/>
        <v>5.6722284789115296</v>
      </c>
      <c r="AS39" s="15">
        <f t="shared" si="131"/>
        <v>0.43065374283347335</v>
      </c>
      <c r="AT39" s="15">
        <f t="shared" si="132"/>
        <v>5.0787846412134172</v>
      </c>
      <c r="AU39" s="15">
        <f t="shared" si="133"/>
        <v>4.476548232324923</v>
      </c>
      <c r="AV39" s="15">
        <f t="shared" si="134"/>
        <v>5.6722284789115296</v>
      </c>
      <c r="AW39" s="15">
        <f t="shared" si="135"/>
        <v>0.41958503387118978</v>
      </c>
      <c r="AX39" s="22"/>
      <c r="AY39" s="7"/>
    </row>
    <row r="40" spans="1:51" ht="14.65" x14ac:dyDescent="0.4">
      <c r="A40" s="2">
        <v>10</v>
      </c>
      <c r="B40" s="8">
        <f t="shared" ref="B40:C40" si="176">B11/86400</f>
        <v>1.3622239016203832E-5</v>
      </c>
      <c r="C40" s="8">
        <f t="shared" si="176"/>
        <v>2.2574955902777653E-5</v>
      </c>
      <c r="D40" s="8">
        <f t="shared" ref="D40:R40" si="177">D11/86400</f>
        <v>4.7031158148148166E-5</v>
      </c>
      <c r="E40" s="8">
        <f t="shared" si="177"/>
        <v>3.3927521620370204E-5</v>
      </c>
      <c r="F40" s="8">
        <f t="shared" si="177"/>
        <v>2.4918377847222265E-5</v>
      </c>
      <c r="G40" s="8">
        <f t="shared" si="177"/>
        <v>3.2182749641203704E-5</v>
      </c>
      <c r="H40" s="8">
        <f t="shared" si="177"/>
        <v>3.2359903842592783E-5</v>
      </c>
      <c r="I40" s="8">
        <f t="shared" si="177"/>
        <v>2.7317176863425997E-5</v>
      </c>
      <c r="J40" s="8">
        <f t="shared" si="177"/>
        <v>2.6513815405092607E-5</v>
      </c>
      <c r="K40" s="8">
        <f t="shared" si="177"/>
        <v>1.6949326030092731E-5</v>
      </c>
      <c r="L40" s="8">
        <f t="shared" si="177"/>
        <v>1.7746126226851572E-5</v>
      </c>
      <c r="M40" s="8">
        <f t="shared" si="177"/>
        <v>2.8189300405092516E-5</v>
      </c>
      <c r="N40" s="8">
        <f t="shared" si="177"/>
        <v>2.2826908541666662E-5</v>
      </c>
      <c r="O40" s="8">
        <f t="shared" si="177"/>
        <v>2.1331989594907405E-5</v>
      </c>
      <c r="P40" s="14">
        <f t="shared" si="177"/>
        <v>2.6249396363260578E-5</v>
      </c>
      <c r="Q40" s="14">
        <f t="shared" si="177"/>
        <v>1.3622239016203832E-5</v>
      </c>
      <c r="R40" s="14">
        <f t="shared" si="177"/>
        <v>4.7031158148148166E-5</v>
      </c>
      <c r="S40" s="15">
        <f t="shared" si="144"/>
        <v>32.356018720604126</v>
      </c>
      <c r="T40" s="32"/>
      <c r="U40" s="32"/>
      <c r="V40" s="10">
        <v>10</v>
      </c>
      <c r="W40" s="14">
        <f t="shared" ref="W40:Y40" si="178">W11/86400</f>
        <v>2.7302414019097232E-5</v>
      </c>
      <c r="X40" s="14">
        <f t="shared" si="178"/>
        <v>1.6949326030092731E-5</v>
      </c>
      <c r="Y40" s="14">
        <f t="shared" si="178"/>
        <v>3.3927521620370204E-5</v>
      </c>
      <c r="Z40" s="15">
        <f t="shared" si="146"/>
        <v>20.962637842193864</v>
      </c>
      <c r="AA40" s="18" t="s">
        <v>8</v>
      </c>
      <c r="AB40" s="7">
        <f t="shared" ref="AB40:AO40" si="179">AB14/AB$22*100</f>
        <v>1.8913604301495757</v>
      </c>
      <c r="AC40" s="7">
        <f t="shared" si="179"/>
        <v>1.73849199248076</v>
      </c>
      <c r="AD40" s="7">
        <f t="shared" si="179"/>
        <v>1.4375721691878505</v>
      </c>
      <c r="AE40" s="7">
        <f t="shared" si="179"/>
        <v>1.408757850926015</v>
      </c>
      <c r="AF40" s="7">
        <f t="shared" si="179"/>
        <v>1.2200680887705417</v>
      </c>
      <c r="AG40" s="7">
        <f t="shared" si="179"/>
        <v>1.3649096001036924</v>
      </c>
      <c r="AH40" s="7">
        <f t="shared" si="179"/>
        <v>1.3556261275588162</v>
      </c>
      <c r="AI40" s="7">
        <f t="shared" si="179"/>
        <v>1.8262660601931706</v>
      </c>
      <c r="AJ40" s="7">
        <f t="shared" si="179"/>
        <v>1.2842159149686263</v>
      </c>
      <c r="AK40" s="7">
        <f t="shared" si="179"/>
        <v>1.3396021154327313</v>
      </c>
      <c r="AL40" s="7">
        <f t="shared" si="179"/>
        <v>1.2800536071645869</v>
      </c>
      <c r="AM40" s="7">
        <f t="shared" si="179"/>
        <v>1.3005888857249919</v>
      </c>
      <c r="AN40" s="7">
        <f t="shared" si="179"/>
        <v>1.2274214798594663</v>
      </c>
      <c r="AO40" s="7">
        <f t="shared" si="179"/>
        <v>1.0168263946244755</v>
      </c>
      <c r="AP40" s="15">
        <f t="shared" si="128"/>
        <v>1.4065543369389499</v>
      </c>
      <c r="AQ40" s="15">
        <f t="shared" si="129"/>
        <v>1.0168263946244755</v>
      </c>
      <c r="AR40" s="15">
        <f t="shared" si="130"/>
        <v>1.8913604301495757</v>
      </c>
      <c r="AS40" s="15">
        <f t="shared" si="131"/>
        <v>0.24684258219906344</v>
      </c>
      <c r="AT40" s="15">
        <f t="shared" si="132"/>
        <v>1.4442888401488396</v>
      </c>
      <c r="AU40" s="15">
        <f t="shared" si="133"/>
        <v>1.2200680887705417</v>
      </c>
      <c r="AV40" s="15">
        <f t="shared" si="134"/>
        <v>1.8262660601931706</v>
      </c>
      <c r="AW40" s="15">
        <f t="shared" si="135"/>
        <v>0.21704858429321097</v>
      </c>
      <c r="AX40" s="22"/>
      <c r="AY40" s="7"/>
    </row>
    <row r="41" spans="1:51" ht="14.65" x14ac:dyDescent="0.4">
      <c r="A41" s="2">
        <v>11</v>
      </c>
      <c r="B41" s="8">
        <f t="shared" ref="B41:C42" si="180">B12/86400</f>
        <v>6.4775342236111086E-4</v>
      </c>
      <c r="C41" s="8">
        <f t="shared" si="180"/>
        <v>6.4096251155092599E-4</v>
      </c>
      <c r="D41" s="8">
        <f t="shared" ref="D41:R41" si="181">D12/86400</f>
        <v>5.5832703451388877E-4</v>
      </c>
      <c r="E41" s="8">
        <f t="shared" si="181"/>
        <v>5.732237339351854E-4</v>
      </c>
      <c r="F41" s="8">
        <f t="shared" si="181"/>
        <v>5.2130180775462952E-4</v>
      </c>
      <c r="G41" s="8">
        <f t="shared" si="181"/>
        <v>4.8965314520833336E-4</v>
      </c>
      <c r="H41" s="8">
        <f t="shared" si="181"/>
        <v>6.678164629976849E-4</v>
      </c>
      <c r="I41" s="8">
        <f t="shared" si="181"/>
        <v>6.7343710633101846E-4</v>
      </c>
      <c r="J41" s="8">
        <f t="shared" si="181"/>
        <v>6.2553959855324087E-4</v>
      </c>
      <c r="K41" s="8">
        <f t="shared" si="181"/>
        <v>6.6022245317129619E-4</v>
      </c>
      <c r="L41" s="8">
        <f t="shared" si="181"/>
        <v>6.561736268634261E-4</v>
      </c>
      <c r="M41" s="8">
        <f t="shared" si="181"/>
        <v>4.8464243722222221E-4</v>
      </c>
      <c r="N41" s="8">
        <f t="shared" si="181"/>
        <v>5.4195011337962971E-4</v>
      </c>
      <c r="O41" s="8">
        <f t="shared" si="181"/>
        <v>6.4127955194444438E-4</v>
      </c>
      <c r="P41" s="14">
        <f t="shared" si="181"/>
        <v>5.987345004133598E-4</v>
      </c>
      <c r="Q41" s="14">
        <f t="shared" si="181"/>
        <v>4.8464243722222221E-4</v>
      </c>
      <c r="R41" s="14">
        <f t="shared" si="181"/>
        <v>6.7343710633101846E-4</v>
      </c>
      <c r="S41" s="15">
        <f t="shared" si="144"/>
        <v>11.400195616060312</v>
      </c>
      <c r="T41" s="32"/>
      <c r="U41" s="32"/>
      <c r="V41" s="10">
        <v>11</v>
      </c>
      <c r="W41" s="14">
        <f t="shared" ref="W41:Y41" si="182">W12/86400</f>
        <v>5.8890745727141198E-4</v>
      </c>
      <c r="X41" s="14">
        <f t="shared" si="182"/>
        <v>4.8464243722222221E-4</v>
      </c>
      <c r="Y41" s="14">
        <f t="shared" si="182"/>
        <v>6.7343710633101846E-4</v>
      </c>
      <c r="Z41" s="15">
        <f t="shared" si="146"/>
        <v>13.870524857695937</v>
      </c>
      <c r="AA41" s="18" t="s">
        <v>9</v>
      </c>
      <c r="AB41" s="7">
        <f t="shared" ref="AB41:AO41" si="183">AB15/AB$22*100</f>
        <v>3.7797441863768442</v>
      </c>
      <c r="AC41" s="7">
        <f t="shared" si="183"/>
        <v>3.7300976707057849</v>
      </c>
      <c r="AD41" s="7">
        <f t="shared" si="183"/>
        <v>2.9239675444279989</v>
      </c>
      <c r="AE41" s="7">
        <f t="shared" si="183"/>
        <v>2.3327883026447713</v>
      </c>
      <c r="AF41" s="7">
        <f t="shared" si="183"/>
        <v>3.1150250968617623</v>
      </c>
      <c r="AG41" s="7">
        <f t="shared" si="183"/>
        <v>3.0965113318927813</v>
      </c>
      <c r="AH41" s="7">
        <f t="shared" si="183"/>
        <v>3.6163271842065221</v>
      </c>
      <c r="AI41" s="7">
        <f t="shared" si="183"/>
        <v>3.3952530477816176</v>
      </c>
      <c r="AJ41" s="7">
        <f t="shared" si="183"/>
        <v>3.2812729560712524</v>
      </c>
      <c r="AK41" s="7">
        <f t="shared" si="183"/>
        <v>2.2098414757164857</v>
      </c>
      <c r="AL41" s="7">
        <f t="shared" si="183"/>
        <v>2.3813890075316766</v>
      </c>
      <c r="AM41" s="7">
        <f t="shared" si="183"/>
        <v>2.3166594002671506</v>
      </c>
      <c r="AN41" s="7">
        <f t="shared" si="183"/>
        <v>2.4267924685205466</v>
      </c>
      <c r="AO41" s="7">
        <f t="shared" si="183"/>
        <v>2.2902081341246294</v>
      </c>
      <c r="AP41" s="15">
        <f t="shared" si="128"/>
        <v>2.9211341290807016</v>
      </c>
      <c r="AQ41" s="15">
        <f t="shared" si="129"/>
        <v>2.2098414757164857</v>
      </c>
      <c r="AR41" s="15">
        <f t="shared" si="130"/>
        <v>3.7797441863768442</v>
      </c>
      <c r="AS41" s="15">
        <f t="shared" si="131"/>
        <v>0.58500611972060368</v>
      </c>
      <c r="AT41" s="15">
        <f t="shared" si="132"/>
        <v>2.9765629387596091</v>
      </c>
      <c r="AU41" s="15">
        <f t="shared" si="133"/>
        <v>2.2098414757164857</v>
      </c>
      <c r="AV41" s="15">
        <f t="shared" si="134"/>
        <v>3.7300976707057849</v>
      </c>
      <c r="AW41" s="15">
        <f t="shared" si="135"/>
        <v>0.6122270750239327</v>
      </c>
      <c r="AX41" s="22"/>
      <c r="AY41" s="7"/>
    </row>
    <row r="42" spans="1:51" ht="14.65" x14ac:dyDescent="0.4">
      <c r="A42" s="2" t="s">
        <v>37</v>
      </c>
      <c r="B42" s="13">
        <f>B13/86400</f>
        <v>2.327664399097222E-3</v>
      </c>
      <c r="C42" s="13">
        <f t="shared" si="180"/>
        <v>2.2033879755671295E-3</v>
      </c>
      <c r="D42" s="13">
        <f t="shared" ref="D42:R42" si="184">D13/86400</f>
        <v>2.1674141261458332E-3</v>
      </c>
      <c r="E42" s="13">
        <f t="shared" si="184"/>
        <v>2.2625682371643519E-3</v>
      </c>
      <c r="F42" s="13">
        <f t="shared" si="184"/>
        <v>1.8453123687731481E-3</v>
      </c>
      <c r="G42" s="13">
        <f t="shared" si="184"/>
        <v>1.9788359788310188E-3</v>
      </c>
      <c r="H42" s="13">
        <f t="shared" si="184"/>
        <v>2.5369483287037034E-3</v>
      </c>
      <c r="I42" s="13">
        <f t="shared" si="184"/>
        <v>2.4137631750231481E-3</v>
      </c>
      <c r="J42" s="13">
        <f t="shared" si="184"/>
        <v>2.2865541278240739E-3</v>
      </c>
      <c r="K42" s="13">
        <f t="shared" si="184"/>
        <v>2.5721534601504631E-3</v>
      </c>
      <c r="L42" s="13">
        <f t="shared" si="184"/>
        <v>2.5317226736458333E-3</v>
      </c>
      <c r="M42" s="13">
        <f t="shared" si="184"/>
        <v>1.8035514823148146E-3</v>
      </c>
      <c r="N42" s="13">
        <f t="shared" si="184"/>
        <v>1.9760644998726849E-3</v>
      </c>
      <c r="O42" s="13">
        <f t="shared" si="184"/>
        <v>2.3242076614583334E-3</v>
      </c>
      <c r="P42" s="17">
        <f t="shared" si="184"/>
        <v>2.2307248924694112E-3</v>
      </c>
      <c r="Q42" s="17">
        <f t="shared" si="184"/>
        <v>1.8035514823148146E-3</v>
      </c>
      <c r="R42" s="17">
        <f t="shared" si="184"/>
        <v>2.5721534601504631E-3</v>
      </c>
      <c r="S42" s="29">
        <f t="shared" si="144"/>
        <v>11.264158537155193</v>
      </c>
      <c r="T42" s="33"/>
      <c r="U42" s="33"/>
      <c r="V42" s="10" t="s">
        <v>37</v>
      </c>
      <c r="W42" s="17">
        <f t="shared" ref="W42:Y42" si="185">W13/86400</f>
        <v>2.2020651258159722E-3</v>
      </c>
      <c r="X42" s="17">
        <f t="shared" si="185"/>
        <v>1.8035514823148146E-3</v>
      </c>
      <c r="Y42" s="17">
        <f t="shared" si="185"/>
        <v>2.5721534601504631E-3</v>
      </c>
      <c r="Z42" s="29">
        <f t="shared" si="146"/>
        <v>13.661446787610831</v>
      </c>
      <c r="AA42" s="18" t="s">
        <v>10</v>
      </c>
      <c r="AB42" s="7">
        <f t="shared" ref="AB42:AO42" si="186">AB16/AB$22*100</f>
        <v>4.3678176470938235</v>
      </c>
      <c r="AC42" s="7">
        <f t="shared" si="186"/>
        <v>3.8402051019600743</v>
      </c>
      <c r="AD42" s="7">
        <f t="shared" si="186"/>
        <v>4.5266086471943732</v>
      </c>
      <c r="AE42" s="7">
        <f t="shared" si="186"/>
        <v>3.7026988281759916</v>
      </c>
      <c r="AF42" s="7">
        <f t="shared" si="186"/>
        <v>3.2922808619680741</v>
      </c>
      <c r="AG42" s="7">
        <f t="shared" si="186"/>
        <v>3.7698280074459523</v>
      </c>
      <c r="AH42" s="7">
        <f t="shared" si="186"/>
        <v>3.929370885813035</v>
      </c>
      <c r="AI42" s="7">
        <f t="shared" si="186"/>
        <v>4.3248261908778813</v>
      </c>
      <c r="AJ42" s="7">
        <f t="shared" si="186"/>
        <v>3.8927977853635358</v>
      </c>
      <c r="AK42" s="7">
        <f t="shared" si="186"/>
        <v>3.7872268434013958</v>
      </c>
      <c r="AL42" s="7">
        <f t="shared" si="186"/>
        <v>3.200341347737079</v>
      </c>
      <c r="AM42" s="7">
        <f t="shared" si="186"/>
        <v>4.056831496764338</v>
      </c>
      <c r="AN42" s="7">
        <f t="shared" si="186"/>
        <v>3.3970180419385847</v>
      </c>
      <c r="AO42" s="7">
        <f t="shared" si="186"/>
        <v>3.0887818124241075</v>
      </c>
      <c r="AP42" s="15">
        <f t="shared" si="128"/>
        <v>3.7983309641541614</v>
      </c>
      <c r="AQ42" s="15">
        <f t="shared" si="129"/>
        <v>3.0887818124241075</v>
      </c>
      <c r="AR42" s="15">
        <f t="shared" si="130"/>
        <v>4.5266086471943732</v>
      </c>
      <c r="AS42" s="15">
        <f t="shared" si="131"/>
        <v>0.43982895911330921</v>
      </c>
      <c r="AT42" s="15">
        <f t="shared" si="132"/>
        <v>3.8379085270508431</v>
      </c>
      <c r="AU42" s="15">
        <f t="shared" si="133"/>
        <v>3.2922808619680741</v>
      </c>
      <c r="AV42" s="15">
        <f t="shared" si="134"/>
        <v>4.3248261908778813</v>
      </c>
      <c r="AW42" s="15">
        <f t="shared" si="135"/>
        <v>0.29678792744082211</v>
      </c>
      <c r="AX42" s="22"/>
      <c r="AY42" s="7"/>
    </row>
    <row r="43" spans="1:51" ht="14.65" x14ac:dyDescent="0.4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15"/>
      <c r="R43" s="15"/>
      <c r="AA43" s="18">
        <v>8</v>
      </c>
      <c r="AB43" s="7">
        <f t="shared" ref="AB43:AO43" si="187">AB17/AB$22*100</f>
        <v>1.4391653587203745</v>
      </c>
      <c r="AC43" s="7">
        <f t="shared" si="187"/>
        <v>1.1093407048653159</v>
      </c>
      <c r="AD43" s="7">
        <f t="shared" si="187"/>
        <v>3.2083820917923549</v>
      </c>
      <c r="AE43" s="7">
        <f t="shared" si="187"/>
        <v>1.9239692059139939</v>
      </c>
      <c r="AF43" s="7">
        <f t="shared" si="187"/>
        <v>1.6108613708655288</v>
      </c>
      <c r="AG43" s="7">
        <f t="shared" si="187"/>
        <v>2.3679680200594126</v>
      </c>
      <c r="AH43" s="7">
        <f t="shared" si="187"/>
        <v>1.5671840817777232</v>
      </c>
      <c r="AI43" s="7">
        <f t="shared" si="187"/>
        <v>1.3207434541144905</v>
      </c>
      <c r="AJ43" s="7">
        <f t="shared" si="187"/>
        <v>1.415363530953806</v>
      </c>
      <c r="AK43" s="7">
        <f t="shared" si="187"/>
        <v>2.0313203723977691</v>
      </c>
      <c r="AL43" s="7">
        <f t="shared" si="187"/>
        <v>2.3221756431730354</v>
      </c>
      <c r="AM43" s="7">
        <f t="shared" si="187"/>
        <v>1.7420347370086882</v>
      </c>
      <c r="AN43" s="7">
        <f t="shared" si="187"/>
        <v>2.1229785580229144</v>
      </c>
      <c r="AO43" s="7">
        <f t="shared" si="187"/>
        <v>3.4298920177182528</v>
      </c>
      <c r="AP43" s="15">
        <f t="shared" si="128"/>
        <v>1.9722413676702615</v>
      </c>
      <c r="AQ43" s="15">
        <f t="shared" si="129"/>
        <v>1.1093407048653159</v>
      </c>
      <c r="AR43" s="15">
        <f t="shared" si="130"/>
        <v>3.4298920177182528</v>
      </c>
      <c r="AS43" s="15">
        <f t="shared" si="131"/>
        <v>0.68339520947214882</v>
      </c>
      <c r="AT43" s="15">
        <f t="shared" si="132"/>
        <v>1.7091777433753652</v>
      </c>
      <c r="AU43" s="15">
        <f t="shared" si="133"/>
        <v>1.1093407048653159</v>
      </c>
      <c r="AV43" s="15">
        <f t="shared" si="134"/>
        <v>2.3679680200594126</v>
      </c>
      <c r="AW43" s="15">
        <f t="shared" si="135"/>
        <v>0.40098262081622182</v>
      </c>
      <c r="AX43" s="22"/>
      <c r="AY43" s="7"/>
    </row>
    <row r="44" spans="1:51" ht="14.65" x14ac:dyDescent="0.4">
      <c r="A44" s="31" t="s">
        <v>51</v>
      </c>
      <c r="C44" s="13" t="s">
        <v>23</v>
      </c>
      <c r="D44" s="13"/>
      <c r="E44" s="13" t="s">
        <v>25</v>
      </c>
      <c r="F44" s="13" t="s">
        <v>26</v>
      </c>
      <c r="G44" s="13" t="s">
        <v>27</v>
      </c>
      <c r="H44" s="13" t="s">
        <v>28</v>
      </c>
      <c r="I44" s="13" t="s">
        <v>29</v>
      </c>
      <c r="J44" s="13"/>
      <c r="K44" s="13" t="s">
        <v>31</v>
      </c>
      <c r="L44" s="26"/>
      <c r="M44" s="26" t="s">
        <v>33</v>
      </c>
      <c r="P44" s="26"/>
      <c r="AA44" s="18">
        <v>9</v>
      </c>
      <c r="AB44" s="7">
        <f t="shared" ref="AB44:AO44" si="188">AB18/AB$22*100</f>
        <v>7.9688824846826423</v>
      </c>
      <c r="AC44" s="7">
        <f t="shared" si="188"/>
        <v>7.5347596561873313</v>
      </c>
      <c r="AD44" s="7">
        <f t="shared" si="188"/>
        <v>9.9878329469249927</v>
      </c>
      <c r="AE44" s="7">
        <f t="shared" si="188"/>
        <v>9.4587612843576121</v>
      </c>
      <c r="AF44" s="7">
        <f t="shared" si="188"/>
        <v>7.6227943828346554</v>
      </c>
      <c r="AG44" s="7">
        <f t="shared" si="188"/>
        <v>7.9526886513401145</v>
      </c>
      <c r="AH44" s="7">
        <f t="shared" si="188"/>
        <v>6.759178356508194</v>
      </c>
      <c r="AI44" s="7">
        <f t="shared" si="188"/>
        <v>8.1910362893108069</v>
      </c>
      <c r="AJ44" s="7">
        <f t="shared" si="188"/>
        <v>7.6147799897589739</v>
      </c>
      <c r="AK44" s="7">
        <f t="shared" si="188"/>
        <v>6.5718846407003237</v>
      </c>
      <c r="AL44" s="7">
        <f t="shared" si="188"/>
        <v>7.1493813643942028</v>
      </c>
      <c r="AM44" s="7">
        <f t="shared" si="188"/>
        <v>7.2114463932478206</v>
      </c>
      <c r="AN44" s="7">
        <f t="shared" si="188"/>
        <v>7.9484890986243801</v>
      </c>
      <c r="AO44" s="7">
        <f t="shared" si="188"/>
        <v>7.1806588884170433</v>
      </c>
      <c r="AP44" s="15">
        <f t="shared" si="128"/>
        <v>7.7966124590920787</v>
      </c>
      <c r="AQ44" s="15">
        <f t="shared" si="129"/>
        <v>6.5718846407003237</v>
      </c>
      <c r="AR44" s="15">
        <f t="shared" si="130"/>
        <v>9.9878329469249927</v>
      </c>
      <c r="AS44" s="15">
        <f t="shared" si="131"/>
        <v>0.94647751721333295</v>
      </c>
      <c r="AT44" s="15">
        <f t="shared" si="132"/>
        <v>7.6628187068108575</v>
      </c>
      <c r="AU44" s="15">
        <f t="shared" si="133"/>
        <v>6.5718846407003237</v>
      </c>
      <c r="AV44" s="15">
        <f t="shared" si="134"/>
        <v>9.4587612843576121</v>
      </c>
      <c r="AW44" s="15">
        <f t="shared" si="135"/>
        <v>0.91158333156828109</v>
      </c>
      <c r="AX44" s="22"/>
      <c r="AY44" s="7"/>
    </row>
    <row r="45" spans="1:51" ht="14.65" x14ac:dyDescent="0.4">
      <c r="A45" s="2">
        <v>1</v>
      </c>
      <c r="C45" s="15">
        <f>(C2-$W2)/$W2*100</f>
        <v>-7.0063694266390977</v>
      </c>
      <c r="D45" s="15"/>
      <c r="E45" s="15">
        <f t="shared" ref="E45:M45" si="189">(E2-$W2)/$W2*100</f>
        <v>2.2457518813889807</v>
      </c>
      <c r="F45" s="15">
        <f t="shared" si="189"/>
        <v>-27.839060341948006</v>
      </c>
      <c r="G45" s="15">
        <f t="shared" si="189"/>
        <v>-3.3703965510013987</v>
      </c>
      <c r="H45" s="15">
        <f t="shared" si="189"/>
        <v>14.434764265872163</v>
      </c>
      <c r="I45" s="15">
        <f t="shared" si="189"/>
        <v>7.0637696893057527</v>
      </c>
      <c r="J45" s="15"/>
      <c r="K45" s="15">
        <f t="shared" si="189"/>
        <v>28.039427307991794</v>
      </c>
      <c r="L45" s="15"/>
      <c r="M45" s="15">
        <f t="shared" si="189"/>
        <v>-13.567886824970174</v>
      </c>
      <c r="P45"/>
      <c r="AA45" s="18">
        <v>10</v>
      </c>
      <c r="AB45" s="7">
        <f t="shared" ref="AB45:AO45" si="190">AB19/AB$22*100</f>
        <v>0.58523209022259304</v>
      </c>
      <c r="AC45" s="7">
        <f t="shared" si="190"/>
        <v>1.0245565535033425</v>
      </c>
      <c r="AD45" s="7">
        <f t="shared" si="190"/>
        <v>2.1699202557003039</v>
      </c>
      <c r="AE45" s="7">
        <f t="shared" si="190"/>
        <v>1.4995137412028352</v>
      </c>
      <c r="AF45" s="7">
        <f t="shared" si="190"/>
        <v>1.350360961585555</v>
      </c>
      <c r="AG45" s="7">
        <f t="shared" si="190"/>
        <v>1.62634750861036</v>
      </c>
      <c r="AH45" s="7">
        <f t="shared" si="190"/>
        <v>1.2755444593200531</v>
      </c>
      <c r="AI45" s="7">
        <f t="shared" si="190"/>
        <v>1.1317256450879454</v>
      </c>
      <c r="AJ45" s="7">
        <f t="shared" si="190"/>
        <v>1.1595533682084154</v>
      </c>
      <c r="AK45" s="7">
        <f t="shared" si="190"/>
        <v>0.65895469662611994</v>
      </c>
      <c r="AL45" s="7">
        <f t="shared" si="190"/>
        <v>0.70095063774485533</v>
      </c>
      <c r="AM45" s="7">
        <f t="shared" si="190"/>
        <v>1.5629883971436307</v>
      </c>
      <c r="AN45" s="7">
        <f t="shared" si="190"/>
        <v>1.1551702155034598</v>
      </c>
      <c r="AO45" s="7">
        <f t="shared" si="190"/>
        <v>0.91781771261878409</v>
      </c>
      <c r="AP45" s="15">
        <f t="shared" si="128"/>
        <v>1.2013311602198755</v>
      </c>
      <c r="AQ45" s="15">
        <f t="shared" si="129"/>
        <v>0.58523209022259304</v>
      </c>
      <c r="AR45" s="15">
        <f t="shared" si="130"/>
        <v>2.1699202557003039</v>
      </c>
      <c r="AS45" s="15">
        <f t="shared" si="131"/>
        <v>0.43062667009444811</v>
      </c>
      <c r="AT45" s="15">
        <f t="shared" si="132"/>
        <v>1.2662489953849803</v>
      </c>
      <c r="AU45" s="15">
        <f t="shared" si="133"/>
        <v>0.65895469662611994</v>
      </c>
      <c r="AV45" s="15">
        <f t="shared" si="134"/>
        <v>1.62634750861036</v>
      </c>
      <c r="AW45" s="15">
        <f t="shared" si="135"/>
        <v>0.32174013814954944</v>
      </c>
      <c r="AX45" s="22"/>
      <c r="AY45" s="7"/>
    </row>
    <row r="46" spans="1:51" ht="14.65" x14ac:dyDescent="0.4">
      <c r="A46" s="2">
        <v>2</v>
      </c>
      <c r="C46" s="15">
        <f t="shared" ref="C46:M55" si="191">(C3-$W3)/$W3*100</f>
        <v>-61.107355204920253</v>
      </c>
      <c r="D46" s="15"/>
      <c r="E46" s="15">
        <f t="shared" si="191"/>
        <v>27.858040637238823</v>
      </c>
      <c r="F46" s="15">
        <f t="shared" si="191"/>
        <v>-20.825275265681569</v>
      </c>
      <c r="G46" s="15">
        <f t="shared" si="191"/>
        <v>30.138376131513457</v>
      </c>
      <c r="H46" s="15">
        <f t="shared" si="191"/>
        <v>16.403278563844609</v>
      </c>
      <c r="I46" s="15">
        <f t="shared" si="191"/>
        <v>-39.423395939690657</v>
      </c>
      <c r="J46" s="15"/>
      <c r="K46" s="15">
        <f t="shared" si="191"/>
        <v>44.505874434729328</v>
      </c>
      <c r="L46" s="15"/>
      <c r="M46" s="15">
        <f t="shared" si="191"/>
        <v>2.4504566429662655</v>
      </c>
      <c r="P46"/>
      <c r="AA46" s="18" t="s">
        <v>20</v>
      </c>
      <c r="AB46" s="7">
        <f t="shared" ref="AB46:AO46" si="192">AB20/AB$22*100</f>
        <v>7.1223683499220387</v>
      </c>
      <c r="AC46" s="7">
        <f t="shared" si="192"/>
        <v>6.4873335362088431</v>
      </c>
      <c r="AD46" s="7">
        <f t="shared" si="192"/>
        <v>7.0677402601880033</v>
      </c>
      <c r="AE46" s="7">
        <f t="shared" si="192"/>
        <v>7.2304976914253878</v>
      </c>
      <c r="AF46" s="7">
        <f t="shared" si="192"/>
        <v>6.6134050759418406</v>
      </c>
      <c r="AG46" s="7">
        <f t="shared" si="192"/>
        <v>7.9610707922158186</v>
      </c>
      <c r="AH46" s="7">
        <f t="shared" si="192"/>
        <v>6.0988175304611234</v>
      </c>
      <c r="AI46" s="7">
        <f t="shared" si="192"/>
        <v>6.180351738063405</v>
      </c>
      <c r="AJ46" s="7">
        <f t="shared" si="192"/>
        <v>6.7960772791078954</v>
      </c>
      <c r="AK46" s="7">
        <f t="shared" si="192"/>
        <v>6.2225256978615011</v>
      </c>
      <c r="AL46" s="7">
        <f t="shared" si="192"/>
        <v>5.8806168599470343</v>
      </c>
      <c r="AM46" s="7">
        <f t="shared" si="192"/>
        <v>5.9860616269989837</v>
      </c>
      <c r="AN46" s="7">
        <f t="shared" si="192"/>
        <v>6.6139657443983717</v>
      </c>
      <c r="AO46" s="7">
        <f t="shared" si="192"/>
        <v>6.7875149235165786</v>
      </c>
      <c r="AP46" s="15">
        <f t="shared" si="128"/>
        <v>6.6463105075897753</v>
      </c>
      <c r="AQ46" s="15">
        <f t="shared" si="129"/>
        <v>5.8806168599470343</v>
      </c>
      <c r="AR46" s="15">
        <f t="shared" si="130"/>
        <v>7.9610707922158186</v>
      </c>
      <c r="AS46" s="15">
        <f t="shared" si="131"/>
        <v>0.57261544520440288</v>
      </c>
      <c r="AT46" s="15">
        <f t="shared" si="132"/>
        <v>6.5975079611471132</v>
      </c>
      <c r="AU46" s="15">
        <f t="shared" si="133"/>
        <v>5.9860616269989837</v>
      </c>
      <c r="AV46" s="15">
        <f t="shared" si="134"/>
        <v>7.9610707922158186</v>
      </c>
      <c r="AW46" s="15">
        <f t="shared" si="135"/>
        <v>0.67713266188247989</v>
      </c>
      <c r="AX46" s="22"/>
      <c r="AY46" s="7"/>
    </row>
    <row r="47" spans="1:51" ht="14.65" x14ac:dyDescent="0.4">
      <c r="A47" s="2">
        <v>3</v>
      </c>
      <c r="C47" s="15">
        <f t="shared" si="191"/>
        <v>-4.2783087745258452</v>
      </c>
      <c r="D47" s="15"/>
      <c r="E47" s="15">
        <f t="shared" si="191"/>
        <v>1.0951375543186104</v>
      </c>
      <c r="F47" s="15">
        <f t="shared" si="191"/>
        <v>-26.995953084841368</v>
      </c>
      <c r="G47" s="15">
        <f t="shared" si="191"/>
        <v>-8.6204346734823591</v>
      </c>
      <c r="H47" s="15">
        <f t="shared" si="191"/>
        <v>20.393554305863155</v>
      </c>
      <c r="I47" s="15">
        <f t="shared" si="191"/>
        <v>11.634955932754748</v>
      </c>
      <c r="J47" s="15"/>
      <c r="K47" s="15">
        <f t="shared" si="191"/>
        <v>26.285520332302514</v>
      </c>
      <c r="L47" s="15"/>
      <c r="M47" s="15">
        <f t="shared" si="191"/>
        <v>-19.514471592389558</v>
      </c>
      <c r="P47"/>
      <c r="AA47" s="18" t="s">
        <v>21</v>
      </c>
      <c r="AB47" s="7">
        <f t="shared" ref="AB47:AO47" si="193">AB21/AB$22*100</f>
        <v>20.706103083173737</v>
      </c>
      <c r="AC47" s="7">
        <f t="shared" si="193"/>
        <v>22.602528016019551</v>
      </c>
      <c r="AD47" s="7">
        <f t="shared" si="193"/>
        <v>18.69231305766705</v>
      </c>
      <c r="AE47" s="7">
        <f t="shared" si="193"/>
        <v>18.104593843917627</v>
      </c>
      <c r="AF47" s="7">
        <f t="shared" si="193"/>
        <v>21.636652560707283</v>
      </c>
      <c r="AG47" s="7">
        <f t="shared" si="193"/>
        <v>16.78343306997856</v>
      </c>
      <c r="AH47" s="7">
        <f t="shared" si="193"/>
        <v>20.224795585416448</v>
      </c>
      <c r="AI47" s="7">
        <f t="shared" si="193"/>
        <v>21.71953145261292</v>
      </c>
      <c r="AJ47" s="7">
        <f t="shared" si="193"/>
        <v>20.561228237578717</v>
      </c>
      <c r="AK47" s="7">
        <f t="shared" si="193"/>
        <v>19.445556063196225</v>
      </c>
      <c r="AL47" s="7">
        <f t="shared" si="193"/>
        <v>20.037452038116609</v>
      </c>
      <c r="AM47" s="7">
        <f t="shared" si="193"/>
        <v>20.885499399925259</v>
      </c>
      <c r="AN47" s="7">
        <f t="shared" si="193"/>
        <v>20.811764205942154</v>
      </c>
      <c r="AO47" s="7">
        <f t="shared" si="193"/>
        <v>20.80380415603895</v>
      </c>
      <c r="AP47" s="15">
        <f t="shared" si="128"/>
        <v>20.215375340735079</v>
      </c>
      <c r="AQ47" s="15">
        <f t="shared" si="129"/>
        <v>16.78343306997856</v>
      </c>
      <c r="AR47" s="15">
        <f t="shared" si="130"/>
        <v>22.602528016019551</v>
      </c>
      <c r="AS47" s="15">
        <f t="shared" si="131"/>
        <v>1.5359824454456452</v>
      </c>
      <c r="AT47" s="15">
        <f t="shared" si="132"/>
        <v>20.175323748971735</v>
      </c>
      <c r="AU47" s="15">
        <f t="shared" si="133"/>
        <v>16.78343306997856</v>
      </c>
      <c r="AV47" s="15">
        <f t="shared" si="134"/>
        <v>22.602528016019551</v>
      </c>
      <c r="AW47" s="15">
        <f t="shared" si="135"/>
        <v>1.9728001271906865</v>
      </c>
      <c r="AX47" s="22"/>
      <c r="AY47" s="7"/>
    </row>
    <row r="48" spans="1:51" ht="14.65" x14ac:dyDescent="0.4">
      <c r="A48" s="2">
        <v>4</v>
      </c>
      <c r="C48" s="15">
        <f t="shared" si="191"/>
        <v>-4.1399720733594085</v>
      </c>
      <c r="D48" s="15"/>
      <c r="E48" s="15">
        <f t="shared" si="191"/>
        <v>3.1152872659271549</v>
      </c>
      <c r="F48" s="15">
        <f t="shared" si="191"/>
        <v>-11.960218371952495</v>
      </c>
      <c r="G48" s="15">
        <f t="shared" si="191"/>
        <v>-20.741287003907953</v>
      </c>
      <c r="H48" s="15">
        <f t="shared" si="191"/>
        <v>6.8679719809444304</v>
      </c>
      <c r="I48" s="15">
        <f t="shared" si="191"/>
        <v>4.1754990752530041</v>
      </c>
      <c r="J48" s="15"/>
      <c r="K48" s="15">
        <f t="shared" si="191"/>
        <v>32.491508507353181</v>
      </c>
      <c r="L48" s="15"/>
      <c r="M48" s="15">
        <f t="shared" si="191"/>
        <v>-9.808789380257819</v>
      </c>
      <c r="P48"/>
      <c r="AA48" s="18"/>
      <c r="AB48" s="4">
        <f t="shared" ref="AB48:AC48" si="194">SUM(AB28:AB47)</f>
        <v>100</v>
      </c>
      <c r="AC48" s="4">
        <f t="shared" si="194"/>
        <v>100</v>
      </c>
      <c r="AD48" s="4">
        <f t="shared" ref="AD48:AP48" si="195">SUM(AD28:AD47)</f>
        <v>100</v>
      </c>
      <c r="AE48" s="4">
        <f t="shared" si="195"/>
        <v>100</v>
      </c>
      <c r="AF48" s="4">
        <f t="shared" si="195"/>
        <v>100</v>
      </c>
      <c r="AG48" s="4">
        <f t="shared" si="195"/>
        <v>99.999999999999986</v>
      </c>
      <c r="AH48" s="4">
        <f t="shared" si="195"/>
        <v>99.999999999999986</v>
      </c>
      <c r="AI48" s="4">
        <f t="shared" si="195"/>
        <v>100</v>
      </c>
      <c r="AJ48" s="4">
        <f t="shared" si="195"/>
        <v>100</v>
      </c>
      <c r="AK48" s="4">
        <f t="shared" si="195"/>
        <v>100</v>
      </c>
      <c r="AL48" s="4">
        <f t="shared" si="195"/>
        <v>100.00000000000001</v>
      </c>
      <c r="AM48" s="4">
        <f t="shared" si="195"/>
        <v>100</v>
      </c>
      <c r="AN48" s="4">
        <f t="shared" si="195"/>
        <v>100.00000000000001</v>
      </c>
      <c r="AO48" s="4">
        <f t="shared" si="195"/>
        <v>100</v>
      </c>
      <c r="AP48" s="4">
        <f t="shared" si="195"/>
        <v>100</v>
      </c>
      <c r="AQ48" s="4"/>
      <c r="AW48" s="4"/>
      <c r="AY48" s="7"/>
    </row>
    <row r="49" spans="1:51" ht="14.65" x14ac:dyDescent="0.4">
      <c r="A49" s="2">
        <v>5</v>
      </c>
      <c r="C49" s="15">
        <f t="shared" si="191"/>
        <v>0.25524655782421657</v>
      </c>
      <c r="D49" s="15"/>
      <c r="E49" s="15">
        <f t="shared" si="191"/>
        <v>5.0785153701180068</v>
      </c>
      <c r="F49" s="15">
        <f t="shared" si="191"/>
        <v>-9.2232484431583792</v>
      </c>
      <c r="G49" s="15">
        <f t="shared" si="191"/>
        <v>-8.8050514622451423</v>
      </c>
      <c r="H49" s="15">
        <f t="shared" si="191"/>
        <v>26.228016011963195</v>
      </c>
      <c r="I49" s="15">
        <f t="shared" si="191"/>
        <v>4.4461276986707627</v>
      </c>
      <c r="J49" s="15"/>
      <c r="K49" s="15">
        <f t="shared" si="191"/>
        <v>7.9670661946928165</v>
      </c>
      <c r="L49" s="15"/>
      <c r="M49" s="15">
        <f t="shared" si="191"/>
        <v>-25.946671927865427</v>
      </c>
      <c r="P49"/>
      <c r="AE49" s="3"/>
      <c r="AH49" s="3"/>
      <c r="AI49" s="3"/>
      <c r="AJ49" s="3"/>
      <c r="AK49" s="3"/>
      <c r="AL49" s="3"/>
      <c r="AM49" s="3"/>
      <c r="AN49" s="3"/>
      <c r="AO49" s="3"/>
      <c r="AP49" s="4"/>
      <c r="AQ49" s="4"/>
      <c r="AY49" s="4"/>
    </row>
    <row r="50" spans="1:51" ht="14.65" x14ac:dyDescent="0.4">
      <c r="A50" s="2">
        <v>6</v>
      </c>
      <c r="C50" s="15">
        <f t="shared" si="191"/>
        <v>2.3110544199648526</v>
      </c>
      <c r="D50" s="15"/>
      <c r="E50" s="15">
        <f t="shared" si="191"/>
        <v>-9.5087133516955262</v>
      </c>
      <c r="F50" s="15">
        <f t="shared" si="191"/>
        <v>-19.104653995420666</v>
      </c>
      <c r="G50" s="15">
        <f t="shared" si="191"/>
        <v>-3.56412650157856E-2</v>
      </c>
      <c r="H50" s="15">
        <f t="shared" si="191"/>
        <v>14.172091023576899</v>
      </c>
      <c r="I50" s="15">
        <f t="shared" si="191"/>
        <v>1.8064491932182265</v>
      </c>
      <c r="J50" s="15"/>
      <c r="K50" s="15">
        <f t="shared" si="191"/>
        <v>30.350409867240668</v>
      </c>
      <c r="L50" s="15"/>
      <c r="M50" s="15">
        <f t="shared" si="191"/>
        <v>-19.990995891868668</v>
      </c>
      <c r="P50"/>
      <c r="AA50" s="2" t="s">
        <v>36</v>
      </c>
      <c r="AB50" s="17" t="s">
        <v>22</v>
      </c>
      <c r="AC50" s="17" t="s">
        <v>23</v>
      </c>
      <c r="AD50" s="17" t="s">
        <v>24</v>
      </c>
      <c r="AE50" s="17" t="s">
        <v>25</v>
      </c>
      <c r="AF50" s="17" t="s">
        <v>26</v>
      </c>
      <c r="AG50" s="17" t="s">
        <v>27</v>
      </c>
      <c r="AH50" s="17" t="s">
        <v>28</v>
      </c>
      <c r="AI50" s="17" t="s">
        <v>29</v>
      </c>
      <c r="AJ50" s="17" t="s">
        <v>30</v>
      </c>
      <c r="AK50" s="17" t="s">
        <v>31</v>
      </c>
      <c r="AL50" s="27" t="s">
        <v>32</v>
      </c>
      <c r="AM50" s="27" t="s">
        <v>33</v>
      </c>
      <c r="AN50" s="27" t="s">
        <v>34</v>
      </c>
      <c r="AO50" s="27" t="s">
        <v>35</v>
      </c>
      <c r="AP50" s="10" t="s">
        <v>41</v>
      </c>
      <c r="AQ50" s="10" t="s">
        <v>42</v>
      </c>
      <c r="AR50" s="10" t="s">
        <v>43</v>
      </c>
      <c r="AS50" s="10" t="s">
        <v>44</v>
      </c>
      <c r="AT50" s="10" t="s">
        <v>45</v>
      </c>
      <c r="AU50" s="10" t="s">
        <v>46</v>
      </c>
      <c r="AV50" s="10" t="s">
        <v>47</v>
      </c>
      <c r="AW50" s="10" t="s">
        <v>48</v>
      </c>
    </row>
    <row r="51" spans="1:51" ht="14.65" x14ac:dyDescent="0.4">
      <c r="A51" s="2">
        <v>7</v>
      </c>
      <c r="C51" s="15">
        <f t="shared" si="191"/>
        <v>12.347147179478581</v>
      </c>
      <c r="D51" s="15"/>
      <c r="E51" s="15">
        <f t="shared" si="191"/>
        <v>-7.7428654890637532</v>
      </c>
      <c r="F51" s="15">
        <f t="shared" si="191"/>
        <v>-22.905649134172489</v>
      </c>
      <c r="G51" s="15">
        <f t="shared" si="191"/>
        <v>-10.781862473964983</v>
      </c>
      <c r="H51" s="15">
        <f t="shared" si="191"/>
        <v>23.692640097919558</v>
      </c>
      <c r="I51" s="15">
        <f t="shared" si="191"/>
        <v>26.214547581919547</v>
      </c>
      <c r="J51" s="15"/>
      <c r="K51" s="15">
        <f t="shared" si="191"/>
        <v>3.3649991357420195</v>
      </c>
      <c r="L51" s="15"/>
      <c r="M51" s="15">
        <f t="shared" si="191"/>
        <v>-24.188956897858478</v>
      </c>
      <c r="AA51" s="18" t="s">
        <v>2</v>
      </c>
      <c r="AB51" s="14">
        <f t="shared" ref="AB51:AQ66" si="196">AB2/86400</f>
        <v>9.325606785879629E-5</v>
      </c>
      <c r="AC51" s="14">
        <f t="shared" si="196"/>
        <v>8.0805933483796294E-5</v>
      </c>
      <c r="AD51" s="14">
        <f t="shared" si="196"/>
        <v>7.4527588819444456E-5</v>
      </c>
      <c r="AE51" s="14">
        <f t="shared" si="196"/>
        <v>9.5719692199074056E-5</v>
      </c>
      <c r="AF51" s="14">
        <f t="shared" si="196"/>
        <v>6.1353615520833338E-5</v>
      </c>
      <c r="AG51" s="14">
        <f t="shared" si="196"/>
        <v>9.0375409421296292E-5</v>
      </c>
      <c r="AH51" s="14">
        <f t="shared" si="196"/>
        <v>1.0232846224537036E-4</v>
      </c>
      <c r="AI51" s="14">
        <f t="shared" si="196"/>
        <v>9.1091374814814805E-5</v>
      </c>
      <c r="AJ51" s="14">
        <f t="shared" si="196"/>
        <v>7.7937347777777777E-5</v>
      </c>
      <c r="AK51" s="14">
        <f t="shared" si="196"/>
        <v>1.2354759805555555E-4</v>
      </c>
      <c r="AL51" s="14">
        <f t="shared" si="196"/>
        <v>1.2253401361111112E-4</v>
      </c>
      <c r="AM51" s="14">
        <f t="shared" si="196"/>
        <v>7.568972032407407E-5</v>
      </c>
      <c r="AN51" s="14">
        <f t="shared" si="196"/>
        <v>8.1481481481481476E-5</v>
      </c>
      <c r="AO51" s="14">
        <f t="shared" si="196"/>
        <v>1.0160619803240742E-4</v>
      </c>
      <c r="AP51" s="14">
        <f>AP2/86400</f>
        <v>9.087532168898811E-5</v>
      </c>
      <c r="AQ51" s="14">
        <f>AQ2/86400</f>
        <v>6.1353615520833338E-5</v>
      </c>
      <c r="AR51" s="14">
        <f>AR2/86400</f>
        <v>1.2354759805555555E-4</v>
      </c>
      <c r="AS51" s="15">
        <f>AS2</f>
        <v>19.475200057771037</v>
      </c>
      <c r="AT51" s="14">
        <f>AT2/86400</f>
        <v>9.011397575810185E-5</v>
      </c>
      <c r="AU51" s="14">
        <f>AU2/86400</f>
        <v>6.1353615520833338E-5</v>
      </c>
      <c r="AV51" s="14">
        <f>AV2/86400</f>
        <v>1.2354759805555555E-4</v>
      </c>
      <c r="AW51" s="15">
        <f>AW2</f>
        <v>20.638761542365174</v>
      </c>
    </row>
    <row r="52" spans="1:51" ht="14.65" x14ac:dyDescent="0.4">
      <c r="A52" s="2">
        <v>8</v>
      </c>
      <c r="C52" s="15">
        <f t="shared" si="191"/>
        <v>-34.78873153149803</v>
      </c>
      <c r="D52" s="15"/>
      <c r="E52" s="15">
        <f t="shared" si="191"/>
        <v>16.135909904471337</v>
      </c>
      <c r="F52" s="15">
        <f t="shared" si="191"/>
        <v>-20.696056449589435</v>
      </c>
      <c r="G52" s="15">
        <f t="shared" si="191"/>
        <v>25.01218762385556</v>
      </c>
      <c r="H52" s="15">
        <f t="shared" si="191"/>
        <v>6.0714138793955819</v>
      </c>
      <c r="I52" s="15">
        <f t="shared" si="191"/>
        <v>-14.948916933508604</v>
      </c>
      <c r="J52" s="15"/>
      <c r="K52" s="15">
        <f t="shared" si="191"/>
        <v>39.39333999312052</v>
      </c>
      <c r="L52" s="15"/>
      <c r="M52" s="15">
        <f t="shared" si="191"/>
        <v>-16.179146486246932</v>
      </c>
      <c r="AA52" s="18" t="s">
        <v>3</v>
      </c>
      <c r="AB52" s="14">
        <f t="shared" si="196"/>
        <v>9.7378117916666681E-5</v>
      </c>
      <c r="AC52" s="14">
        <f t="shared" si="196"/>
        <v>1.020274313425926E-4</v>
      </c>
      <c r="AD52" s="14">
        <f t="shared" si="196"/>
        <v>8.5966238344907406E-5</v>
      </c>
      <c r="AE52" s="14">
        <f t="shared" si="196"/>
        <v>1.0530412782407407E-4</v>
      </c>
      <c r="AF52" s="14">
        <f t="shared" si="196"/>
        <v>8.0520912071759259E-5</v>
      </c>
      <c r="AG52" s="14">
        <f t="shared" si="196"/>
        <v>9.960658645833332E-5</v>
      </c>
      <c r="AH52" s="14">
        <f t="shared" si="196"/>
        <v>1.2265998991898148E-4</v>
      </c>
      <c r="AI52" s="14">
        <f t="shared" si="196"/>
        <v>1.1940507685185184E-4</v>
      </c>
      <c r="AJ52" s="14">
        <f t="shared" si="196"/>
        <v>1.0545057528935183E-4</v>
      </c>
      <c r="AK52" s="14">
        <f t="shared" si="196"/>
        <v>1.2818877550925924E-4</v>
      </c>
      <c r="AL52" s="14">
        <f t="shared" si="196"/>
        <v>1.2833706012731482E-4</v>
      </c>
      <c r="AM52" s="14">
        <f t="shared" si="196"/>
        <v>9.4243144791666665E-5</v>
      </c>
      <c r="AN52" s="14">
        <f t="shared" si="196"/>
        <v>9.386705299768518E-5</v>
      </c>
      <c r="AO52" s="14">
        <f t="shared" si="196"/>
        <v>1.2154195011574073E-4</v>
      </c>
      <c r="AP52" s="14">
        <f t="shared" si="196"/>
        <v>1.0603550282572752E-4</v>
      </c>
      <c r="AQ52" s="14">
        <f t="shared" si="196"/>
        <v>8.0520912071759259E-5</v>
      </c>
      <c r="AR52" s="14">
        <f t="shared" ref="AR52:AR71" si="197">AR3/86400</f>
        <v>1.2833706012731482E-4</v>
      </c>
      <c r="AS52" s="15">
        <f t="shared" ref="AS52:AS71" si="198">AS3</f>
        <v>14.698420739061996</v>
      </c>
      <c r="AT52" s="14">
        <f t="shared" ref="AT52:AV52" si="199">AT3/86400</f>
        <v>1.0649450559606478E-4</v>
      </c>
      <c r="AU52" s="14">
        <f t="shared" si="199"/>
        <v>8.0520912071759259E-5</v>
      </c>
      <c r="AV52" s="14">
        <f t="shared" si="199"/>
        <v>1.2818877550925924E-4</v>
      </c>
      <c r="AW52" s="15">
        <f t="shared" ref="AW52:AW71" si="200">AW3</f>
        <v>15.025027580485744</v>
      </c>
    </row>
    <row r="53" spans="1:51" ht="14.65" x14ac:dyDescent="0.4">
      <c r="A53" s="2">
        <v>9</v>
      </c>
      <c r="C53" s="15">
        <f t="shared" si="191"/>
        <v>-1.3515167775417221</v>
      </c>
      <c r="D53" s="15"/>
      <c r="E53" s="15">
        <f t="shared" si="191"/>
        <v>27.16452824009189</v>
      </c>
      <c r="F53" s="15">
        <f t="shared" si="191"/>
        <v>-16.417735885112023</v>
      </c>
      <c r="G53" s="15">
        <f t="shared" si="191"/>
        <v>-6.4909141241370705</v>
      </c>
      <c r="H53" s="15">
        <f t="shared" si="191"/>
        <v>1.8909382936438961</v>
      </c>
      <c r="I53" s="15">
        <f t="shared" si="191"/>
        <v>17.479892550996613</v>
      </c>
      <c r="J53" s="15"/>
      <c r="K53" s="15">
        <f t="shared" si="191"/>
        <v>0.44234435736498967</v>
      </c>
      <c r="L53" s="15"/>
      <c r="M53" s="15">
        <f t="shared" si="191"/>
        <v>-22.717536655306574</v>
      </c>
      <c r="AA53" s="18">
        <v>2</v>
      </c>
      <c r="AB53" s="14">
        <f t="shared" si="196"/>
        <v>2.3290133958333323E-5</v>
      </c>
      <c r="AC53" s="14">
        <f t="shared" si="196"/>
        <v>1.3267668182870367E-5</v>
      </c>
      <c r="AD53" s="14">
        <f t="shared" si="196"/>
        <v>3.8296800196759251E-5</v>
      </c>
      <c r="AE53" s="14">
        <f t="shared" si="196"/>
        <v>4.361693751157408E-5</v>
      </c>
      <c r="AF53" s="14">
        <f t="shared" si="196"/>
        <v>2.7009322245370387E-5</v>
      </c>
      <c r="AG53" s="14">
        <f t="shared" si="196"/>
        <v>4.4394841273148165E-5</v>
      </c>
      <c r="AH53" s="14">
        <f t="shared" si="196"/>
        <v>3.9709309652777773E-5</v>
      </c>
      <c r="AI53" s="14">
        <f t="shared" si="196"/>
        <v>2.0664840011574077E-5</v>
      </c>
      <c r="AJ53" s="14">
        <f t="shared" si="196"/>
        <v>1.9349962210648182E-5</v>
      </c>
      <c r="AK53" s="14">
        <f t="shared" si="196"/>
        <v>4.9296107337962991E-5</v>
      </c>
      <c r="AL53" s="14">
        <f t="shared" si="196"/>
        <v>5.3446764513888898E-5</v>
      </c>
      <c r="AM53" s="14">
        <f t="shared" si="196"/>
        <v>3.4949504490740727E-5</v>
      </c>
      <c r="AN53" s="14">
        <f t="shared" si="196"/>
        <v>3.0261610810185194E-5</v>
      </c>
      <c r="AO53" s="14">
        <f t="shared" si="196"/>
        <v>3.9808515995370362E-5</v>
      </c>
      <c r="AP53" s="14">
        <f t="shared" si="196"/>
        <v>3.4097308456514558E-5</v>
      </c>
      <c r="AQ53" s="14">
        <f t="shared" si="196"/>
        <v>1.3267668182870367E-5</v>
      </c>
      <c r="AR53" s="14">
        <f t="shared" si="197"/>
        <v>5.3446764513888898E-5</v>
      </c>
      <c r="AS53" s="15">
        <f t="shared" si="198"/>
        <v>35.437681031349044</v>
      </c>
      <c r="AT53" s="14">
        <f t="shared" ref="AT53:AV53" si="201">AT4/86400</f>
        <v>3.411356633825232E-5</v>
      </c>
      <c r="AU53" s="14">
        <f t="shared" si="201"/>
        <v>1.3267668182870367E-5</v>
      </c>
      <c r="AV53" s="14">
        <f t="shared" si="201"/>
        <v>4.9296107337962991E-5</v>
      </c>
      <c r="AW53" s="15">
        <f t="shared" si="200"/>
        <v>37.152662634905973</v>
      </c>
    </row>
    <row r="54" spans="1:51" ht="14.65" x14ac:dyDescent="0.4">
      <c r="A54" s="2">
        <v>10</v>
      </c>
      <c r="C54" s="15">
        <f t="shared" si="191"/>
        <v>-17.315165292757122</v>
      </c>
      <c r="D54" s="15"/>
      <c r="E54" s="15">
        <f t="shared" si="191"/>
        <v>24.265647706605385</v>
      </c>
      <c r="F54" s="15">
        <f t="shared" si="191"/>
        <v>-8.7319611013421916</v>
      </c>
      <c r="G54" s="15">
        <f t="shared" si="191"/>
        <v>17.875106643291037</v>
      </c>
      <c r="H54" s="15">
        <f t="shared" si="191"/>
        <v>18.523965756134182</v>
      </c>
      <c r="I54" s="15">
        <f t="shared" si="191"/>
        <v>5.4071571541039053E-2</v>
      </c>
      <c r="J54" s="15"/>
      <c r="K54" s="15">
        <f t="shared" si="191"/>
        <v>-37.920046123990439</v>
      </c>
      <c r="L54" s="15"/>
      <c r="M54" s="15">
        <f t="shared" si="191"/>
        <v>3.248380840518112</v>
      </c>
      <c r="AA54" s="18" t="s">
        <v>0</v>
      </c>
      <c r="AB54" s="14">
        <f t="shared" si="196"/>
        <v>2.7293031412037049E-5</v>
      </c>
      <c r="AC54" s="14">
        <f t="shared" si="196"/>
        <v>2.1798101956018518E-5</v>
      </c>
      <c r="AD54" s="14">
        <f t="shared" si="196"/>
        <v>2.0181405902777788E-5</v>
      </c>
      <c r="AE54" s="14">
        <f t="shared" si="196"/>
        <v>2.1648242627314819E-5</v>
      </c>
      <c r="AF54" s="14">
        <f t="shared" si="196"/>
        <v>2.0263290509259256E-5</v>
      </c>
      <c r="AG54" s="14">
        <f t="shared" si="196"/>
        <v>1.8138489965277746E-5</v>
      </c>
      <c r="AH54" s="14">
        <f t="shared" si="196"/>
        <v>3.1307739143518537E-5</v>
      </c>
      <c r="AI54" s="14">
        <f t="shared" si="196"/>
        <v>1.9169396145833329E-5</v>
      </c>
      <c r="AJ54" s="14">
        <f t="shared" si="196"/>
        <v>2.989522969907407E-5</v>
      </c>
      <c r="AK54" s="14">
        <f t="shared" si="196"/>
        <v>3.1958091874999993E-5</v>
      </c>
      <c r="AL54" s="14">
        <f t="shared" si="196"/>
        <v>2.9336734699074062E-5</v>
      </c>
      <c r="AM54" s="14">
        <f t="shared" si="196"/>
        <v>1.5479602337962977E-5</v>
      </c>
      <c r="AN54" s="14">
        <f t="shared" si="196"/>
        <v>2.1936675902777793E-5</v>
      </c>
      <c r="AO54" s="14">
        <f t="shared" si="196"/>
        <v>2.8453850671296296E-5</v>
      </c>
      <c r="AP54" s="14">
        <f t="shared" si="196"/>
        <v>2.4061420203373018E-5</v>
      </c>
      <c r="AQ54" s="14">
        <f t="shared" si="196"/>
        <v>1.5479602337962977E-5</v>
      </c>
      <c r="AR54" s="14">
        <f t="shared" si="197"/>
        <v>3.1958091874999993E-5</v>
      </c>
      <c r="AS54" s="15">
        <f t="shared" si="198"/>
        <v>22.589707178111215</v>
      </c>
      <c r="AT54" s="14">
        <f t="shared" ref="AT54:AV54" si="202">AT5/86400</f>
        <v>2.2470369320023148E-5</v>
      </c>
      <c r="AU54" s="14">
        <f t="shared" si="202"/>
        <v>1.5479602337962977E-5</v>
      </c>
      <c r="AV54" s="14">
        <f t="shared" si="202"/>
        <v>3.1958091874999993E-5</v>
      </c>
      <c r="AW54" s="15">
        <f t="shared" si="200"/>
        <v>26.736110224541033</v>
      </c>
    </row>
    <row r="55" spans="1:51" ht="14.65" x14ac:dyDescent="0.4">
      <c r="A55" s="2">
        <v>11</v>
      </c>
      <c r="C55" s="15">
        <f t="shared" si="191"/>
        <v>8.8392588065875266</v>
      </c>
      <c r="D55" s="15"/>
      <c r="E55" s="15">
        <f t="shared" si="191"/>
        <v>-2.663189800464425</v>
      </c>
      <c r="F55" s="15">
        <f t="shared" si="191"/>
        <v>-11.479842661531247</v>
      </c>
      <c r="G55" s="15">
        <f t="shared" si="191"/>
        <v>-16.853974395731747</v>
      </c>
      <c r="H55" s="15">
        <f t="shared" si="191"/>
        <v>13.399219988125536</v>
      </c>
      <c r="I55" s="15">
        <f t="shared" si="191"/>
        <v>14.353638762065971</v>
      </c>
      <c r="J55" s="15"/>
      <c r="K55" s="15">
        <f t="shared" si="191"/>
        <v>12.109711809442585</v>
      </c>
      <c r="L55" s="15"/>
      <c r="M55" s="15">
        <f t="shared" si="191"/>
        <v>-17.7048225084942</v>
      </c>
      <c r="AA55" s="18" t="s">
        <v>1</v>
      </c>
      <c r="AB55" s="14">
        <f t="shared" si="196"/>
        <v>1.145555135648148E-4</v>
      </c>
      <c r="AC55" s="14">
        <f t="shared" si="196"/>
        <v>1.023515579050926E-4</v>
      </c>
      <c r="AD55" s="14">
        <f t="shared" si="196"/>
        <v>9.2894935752314809E-5</v>
      </c>
      <c r="AE55" s="14">
        <f t="shared" si="196"/>
        <v>1.0917606240740739E-4</v>
      </c>
      <c r="AF55" s="14">
        <f t="shared" si="196"/>
        <v>7.7862024432870353E-5</v>
      </c>
      <c r="AG55" s="14">
        <f t="shared" si="196"/>
        <v>1.0600487108796299E-4</v>
      </c>
      <c r="AH55" s="14">
        <f t="shared" si="196"/>
        <v>1.2103804484953702E-4</v>
      </c>
      <c r="AI55" s="14">
        <f t="shared" si="196"/>
        <v>1.2482153355324079E-4</v>
      </c>
      <c r="AJ55" s="14">
        <f t="shared" si="196"/>
        <v>1.0777168892361108E-4</v>
      </c>
      <c r="AK55" s="14">
        <f t="shared" si="196"/>
        <v>1.2820452254629628E-4</v>
      </c>
      <c r="AL55" s="14">
        <f t="shared" si="196"/>
        <v>1.3187935667824074E-4</v>
      </c>
      <c r="AM55" s="14">
        <f t="shared" si="196"/>
        <v>8.6234987824074073E-5</v>
      </c>
      <c r="AN55" s="14">
        <f t="shared" si="196"/>
        <v>1.0173007474537035E-4</v>
      </c>
      <c r="AO55" s="14">
        <f t="shared" si="196"/>
        <v>1.157302427199074E-4</v>
      </c>
      <c r="AP55" s="14">
        <f t="shared" si="196"/>
        <v>1.0858967264219575E-4</v>
      </c>
      <c r="AQ55" s="14">
        <f t="shared" si="196"/>
        <v>7.7862024432870353E-5</v>
      </c>
      <c r="AR55" s="14">
        <f t="shared" si="197"/>
        <v>1.3187935667824074E-4</v>
      </c>
      <c r="AS55" s="15">
        <f t="shared" si="198"/>
        <v>14.484475513404272</v>
      </c>
      <c r="AT55" s="14">
        <f t="shared" ref="AT55:AV55" si="203">AT6/86400</f>
        <v>1.0696170057581017E-4</v>
      </c>
      <c r="AU55" s="14">
        <f t="shared" si="203"/>
        <v>7.7862024432870353E-5</v>
      </c>
      <c r="AV55" s="14">
        <f t="shared" si="203"/>
        <v>1.2820452254629628E-4</v>
      </c>
      <c r="AW55" s="15">
        <f t="shared" si="200"/>
        <v>16.842674085693297</v>
      </c>
    </row>
    <row r="56" spans="1:51" ht="14.65" x14ac:dyDescent="0.4">
      <c r="A56" s="18"/>
      <c r="AA56" s="18" t="s">
        <v>16</v>
      </c>
      <c r="AB56" s="14">
        <f t="shared" si="196"/>
        <v>9.9914965983796282E-5</v>
      </c>
      <c r="AC56" s="14">
        <f t="shared" si="196"/>
        <v>8.6704249606481496E-5</v>
      </c>
      <c r="AD56" s="14">
        <f t="shared" si="196"/>
        <v>7.67951625E-5</v>
      </c>
      <c r="AE56" s="14">
        <f t="shared" si="196"/>
        <v>9.1866129166666693E-5</v>
      </c>
      <c r="AF56" s="14">
        <f t="shared" si="196"/>
        <v>6.2686602418981482E-5</v>
      </c>
      <c r="AG56" s="14">
        <f t="shared" si="196"/>
        <v>7.7145796585648173E-5</v>
      </c>
      <c r="AH56" s="14">
        <f t="shared" si="196"/>
        <v>1.12854833287037E-4</v>
      </c>
      <c r="AI56" s="14">
        <f t="shared" si="196"/>
        <v>1.0191641471064812E-4</v>
      </c>
      <c r="AJ56" s="14">
        <f t="shared" si="196"/>
        <v>1.0456821616898151E-4</v>
      </c>
      <c r="AK56" s="14">
        <f t="shared" si="196"/>
        <v>1.1801671285879631E-4</v>
      </c>
      <c r="AL56" s="14">
        <f t="shared" si="196"/>
        <v>1.1117619887731485E-4</v>
      </c>
      <c r="AM56" s="14">
        <f t="shared" si="196"/>
        <v>7.5577391446759296E-5</v>
      </c>
      <c r="AN56" s="14">
        <f t="shared" si="196"/>
        <v>7.6114890405092631E-5</v>
      </c>
      <c r="AO56" s="14">
        <f t="shared" si="196"/>
        <v>9.7488872094907464E-5</v>
      </c>
      <c r="AP56" s="14">
        <f t="shared" si="196"/>
        <v>9.2344745436507953E-5</v>
      </c>
      <c r="AQ56" s="14">
        <f t="shared" si="196"/>
        <v>6.2686602418981482E-5</v>
      </c>
      <c r="AR56" s="14">
        <f t="shared" si="197"/>
        <v>1.1801671285879631E-4</v>
      </c>
      <c r="AS56" s="15">
        <f t="shared" si="198"/>
        <v>18.239783266933742</v>
      </c>
      <c r="AT56" s="14">
        <f t="shared" ref="AT56:AV56" si="204">AT7/86400</f>
        <v>9.0846016260127322E-5</v>
      </c>
      <c r="AU56" s="14">
        <f t="shared" si="204"/>
        <v>6.2686602418981482E-5</v>
      </c>
      <c r="AV56" s="14">
        <f t="shared" si="204"/>
        <v>1.1801671285879631E-4</v>
      </c>
      <c r="AW56" s="15">
        <f t="shared" si="200"/>
        <v>21.121075336949215</v>
      </c>
    </row>
    <row r="57" spans="1:51" ht="14.65" x14ac:dyDescent="0.4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AA57" s="18" t="s">
        <v>4</v>
      </c>
      <c r="AB57" s="14">
        <f t="shared" si="196"/>
        <v>1.2746493658564813E-4</v>
      </c>
      <c r="AC57" s="14">
        <f t="shared" si="196"/>
        <v>1.1997564457175924E-4</v>
      </c>
      <c r="AD57" s="14">
        <f t="shared" si="196"/>
        <v>1.0679432267361113E-4</v>
      </c>
      <c r="AE57" s="14">
        <f t="shared" si="196"/>
        <v>1.1549744898148142E-4</v>
      </c>
      <c r="AF57" s="14">
        <f t="shared" si="196"/>
        <v>9.6703619722222269E-5</v>
      </c>
      <c r="AG57" s="14">
        <f t="shared" si="196"/>
        <v>1.0152011422453703E-4</v>
      </c>
      <c r="AH57" s="14">
        <f t="shared" si="196"/>
        <v>1.3457210045138889E-4</v>
      </c>
      <c r="AI57" s="14">
        <f t="shared" si="196"/>
        <v>1.333149617939815E-4</v>
      </c>
      <c r="AJ57" s="14">
        <f t="shared" si="196"/>
        <v>1.1696533552083333E-4</v>
      </c>
      <c r="AK57" s="14">
        <f t="shared" si="196"/>
        <v>1.4814814814814812E-4</v>
      </c>
      <c r="AL57" s="14">
        <f t="shared" si="196"/>
        <v>1.5196208112268515E-4</v>
      </c>
      <c r="AM57" s="14">
        <f t="shared" si="196"/>
        <v>1.0278407659722219E-4</v>
      </c>
      <c r="AN57" s="14">
        <f t="shared" si="196"/>
        <v>1.0793650793981482E-4</v>
      </c>
      <c r="AO57" s="14">
        <f t="shared" si="196"/>
        <v>1.3051146384259255E-4</v>
      </c>
      <c r="AP57" s="14">
        <f t="shared" si="196"/>
        <v>1.2101076872685186E-4</v>
      </c>
      <c r="AQ57" s="14">
        <f t="shared" si="196"/>
        <v>9.6703619722222269E-5</v>
      </c>
      <c r="AR57" s="14">
        <f t="shared" si="197"/>
        <v>1.5196208112268515E-4</v>
      </c>
      <c r="AS57" s="15">
        <f t="shared" si="198"/>
        <v>14.286482528009001</v>
      </c>
      <c r="AT57" s="14">
        <f t="shared" ref="AT57:AV57" si="205">AT8/86400</f>
        <v>1.1906451431134259E-4</v>
      </c>
      <c r="AU57" s="14">
        <f t="shared" si="205"/>
        <v>9.6703619722222269E-5</v>
      </c>
      <c r="AV57" s="14">
        <f t="shared" si="205"/>
        <v>1.4814814814814812E-4</v>
      </c>
      <c r="AW57" s="15">
        <f t="shared" si="200"/>
        <v>15.473098268231938</v>
      </c>
    </row>
    <row r="58" spans="1:51" ht="14.65" x14ac:dyDescent="0.4">
      <c r="A58" s="31" t="s">
        <v>52</v>
      </c>
      <c r="B58" s="13" t="s">
        <v>22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  <c r="H58" s="13" t="s">
        <v>28</v>
      </c>
      <c r="I58" s="13" t="s">
        <v>29</v>
      </c>
      <c r="J58" s="13" t="s">
        <v>30</v>
      </c>
      <c r="K58" s="13" t="s">
        <v>31</v>
      </c>
      <c r="L58" s="26" t="s">
        <v>32</v>
      </c>
      <c r="M58" s="26" t="s">
        <v>33</v>
      </c>
      <c r="N58" s="26" t="s">
        <v>34</v>
      </c>
      <c r="O58" s="26" t="s">
        <v>35</v>
      </c>
      <c r="AA58" s="18" t="s">
        <v>5</v>
      </c>
      <c r="AB58" s="14">
        <f t="shared" si="196"/>
        <v>1.8266985806712961E-4</v>
      </c>
      <c r="AC58" s="14">
        <f t="shared" si="196"/>
        <v>1.7213718821759258E-4</v>
      </c>
      <c r="AD58" s="14">
        <f t="shared" si="196"/>
        <v>1.7354497354166667E-4</v>
      </c>
      <c r="AE58" s="14">
        <f t="shared" si="196"/>
        <v>1.9872422733796294E-4</v>
      </c>
      <c r="AF58" s="14">
        <f t="shared" si="196"/>
        <v>1.7157869320601847E-4</v>
      </c>
      <c r="AG58" s="14">
        <f t="shared" si="196"/>
        <v>1.4000377928240738E-4</v>
      </c>
      <c r="AH58" s="14">
        <f t="shared" si="196"/>
        <v>1.9108507600694441E-4</v>
      </c>
      <c r="AI58" s="14">
        <f t="shared" si="196"/>
        <v>1.8413748215277782E-4</v>
      </c>
      <c r="AJ58" s="14">
        <f t="shared" si="196"/>
        <v>1.7544301671296294E-4</v>
      </c>
      <c r="AK58" s="14">
        <f t="shared" si="196"/>
        <v>2.5559124884259264E-4</v>
      </c>
      <c r="AL58" s="14">
        <f t="shared" si="196"/>
        <v>2.4098954396990741E-4</v>
      </c>
      <c r="AM58" s="14">
        <f t="shared" si="196"/>
        <v>1.7205425379629633E-4</v>
      </c>
      <c r="AN58" s="14">
        <f t="shared" si="196"/>
        <v>1.7121572393518516E-4</v>
      </c>
      <c r="AO58" s="14">
        <f t="shared" si="196"/>
        <v>2.3350970017361108E-4</v>
      </c>
      <c r="AP58" s="14">
        <f t="shared" si="196"/>
        <v>1.9019176894593257E-4</v>
      </c>
      <c r="AQ58" s="14">
        <f t="shared" si="196"/>
        <v>1.4000377928240738E-4</v>
      </c>
      <c r="AR58" s="14">
        <f t="shared" si="197"/>
        <v>2.5559124884259264E-4</v>
      </c>
      <c r="AS58" s="15">
        <f t="shared" si="198"/>
        <v>16.802189110688772</v>
      </c>
      <c r="AT58" s="14">
        <f t="shared" ref="AT58:AV58" si="206">AT9/86400</f>
        <v>1.8566399360532405E-4</v>
      </c>
      <c r="AU58" s="14">
        <f t="shared" si="206"/>
        <v>1.4000377928240738E-4</v>
      </c>
      <c r="AV58" s="14">
        <f t="shared" si="206"/>
        <v>2.5559124884259264E-4</v>
      </c>
      <c r="AW58" s="15">
        <f t="shared" si="200"/>
        <v>17.914042921157293</v>
      </c>
    </row>
    <row r="59" spans="1:51" ht="14.65" x14ac:dyDescent="0.4">
      <c r="A59" s="2">
        <v>1</v>
      </c>
      <c r="B59" s="15">
        <f>(B2-$P2)/$P2*100</f>
        <v>-3.1875539370277797</v>
      </c>
      <c r="C59" s="15">
        <f t="shared" ref="C59:O59" si="207">(C2-$P2)/$P2*100</f>
        <v>-7.1491548131091767</v>
      </c>
      <c r="D59" s="15">
        <f t="shared" si="207"/>
        <v>-18.49415715977679</v>
      </c>
      <c r="E59" s="15">
        <f t="shared" si="207"/>
        <v>2.0887604927605841</v>
      </c>
      <c r="F59" s="15">
        <f t="shared" si="207"/>
        <v>-27.949858550315525</v>
      </c>
      <c r="G59" s="15">
        <f t="shared" si="207"/>
        <v>-3.5187647261962733</v>
      </c>
      <c r="H59" s="15">
        <f t="shared" si="207"/>
        <v>14.259057478852755</v>
      </c>
      <c r="I59" s="15">
        <f t="shared" si="207"/>
        <v>6.8993805624615074</v>
      </c>
      <c r="J59" s="15">
        <f t="shared" si="207"/>
        <v>-6.8675256837266705</v>
      </c>
      <c r="K59" s="15">
        <f t="shared" si="207"/>
        <v>27.84283148740861</v>
      </c>
      <c r="L59" s="15">
        <f t="shared" si="207"/>
        <v>27.403394077849519</v>
      </c>
      <c r="M59" s="15">
        <f t="shared" si="207"/>
        <v>-13.700597448343316</v>
      </c>
      <c r="N59" s="15">
        <f t="shared" si="207"/>
        <v>-10.950281727116316</v>
      </c>
      <c r="O59" s="15">
        <f t="shared" si="207"/>
        <v>13.32446994627851</v>
      </c>
      <c r="AA59" s="18" t="s">
        <v>6</v>
      </c>
      <c r="AB59" s="14">
        <f t="shared" si="196"/>
        <v>7.1336188796296409E-5</v>
      </c>
      <c r="AC59" s="14">
        <f t="shared" si="196"/>
        <v>7.0647518263888907E-5</v>
      </c>
      <c r="AD59" s="14">
        <f t="shared" si="196"/>
        <v>7.2873099861111112E-5</v>
      </c>
      <c r="AE59" s="14">
        <f t="shared" si="196"/>
        <v>7.273452591435197E-5</v>
      </c>
      <c r="AF59" s="14">
        <f t="shared" si="196"/>
        <v>6.8168934236111081E-5</v>
      </c>
      <c r="AG59" s="14">
        <f t="shared" si="196"/>
        <v>5.8564289918981539E-5</v>
      </c>
      <c r="AH59" s="14">
        <f t="shared" si="196"/>
        <v>8.1229528842592715E-5</v>
      </c>
      <c r="AI59" s="14">
        <f t="shared" si="196"/>
        <v>6.0827664398148029E-5</v>
      </c>
      <c r="AJ59" s="14">
        <f t="shared" si="196"/>
        <v>7.4074074074074141E-5</v>
      </c>
      <c r="AK59" s="14">
        <f t="shared" si="196"/>
        <v>7.2042181076388922E-5</v>
      </c>
      <c r="AL59" s="14">
        <f t="shared" si="196"/>
        <v>7.4529688414351827E-5</v>
      </c>
      <c r="AM59" s="14">
        <f t="shared" si="196"/>
        <v>4.8668850254629611E-5</v>
      </c>
      <c r="AN59" s="14">
        <f t="shared" si="196"/>
        <v>7.5798637361111136E-5</v>
      </c>
      <c r="AO59" s="14">
        <f t="shared" si="196"/>
        <v>6.4827412442129719E-5</v>
      </c>
      <c r="AP59" s="14">
        <f t="shared" si="196"/>
        <v>6.9023042418154797E-5</v>
      </c>
      <c r="AQ59" s="14">
        <f t="shared" si="196"/>
        <v>4.8668850254629611E-5</v>
      </c>
      <c r="AR59" s="14">
        <f t="shared" si="197"/>
        <v>8.1229528842592715E-5</v>
      </c>
      <c r="AS59" s="15">
        <f t="shared" si="198"/>
        <v>12.092263508329454</v>
      </c>
      <c r="AT59" s="14">
        <f t="shared" ref="AT59:AV59" si="208">AT10/86400</f>
        <v>6.6610436613136597E-5</v>
      </c>
      <c r="AU59" s="14">
        <f t="shared" si="208"/>
        <v>4.8668850254629611E-5</v>
      </c>
      <c r="AV59" s="14">
        <f t="shared" si="208"/>
        <v>8.1229528842592715E-5</v>
      </c>
      <c r="AW59" s="15">
        <f t="shared" si="200"/>
        <v>15.220696703263117</v>
      </c>
    </row>
    <row r="60" spans="1:51" ht="14.65" x14ac:dyDescent="0.4">
      <c r="A60" s="2">
        <v>2</v>
      </c>
      <c r="B60" s="15">
        <f t="shared" ref="B60:O69" si="209">(B3-$P3)/$P3*100</f>
        <v>-31.69509555853649</v>
      </c>
      <c r="C60" s="15">
        <f t="shared" si="209"/>
        <v>-61.088810866725531</v>
      </c>
      <c r="D60" s="15">
        <f t="shared" si="209"/>
        <v>12.316197173159438</v>
      </c>
      <c r="E60" s="15">
        <f t="shared" si="209"/>
        <v>27.919004419953637</v>
      </c>
      <c r="F60" s="15">
        <f t="shared" si="209"/>
        <v>-20.787524094999217</v>
      </c>
      <c r="G60" s="15">
        <f t="shared" si="209"/>
        <v>30.200427197256356</v>
      </c>
      <c r="H60" s="15">
        <f t="shared" si="209"/>
        <v>16.458780620236919</v>
      </c>
      <c r="I60" s="15">
        <f t="shared" si="209"/>
        <v>-39.394512508432619</v>
      </c>
      <c r="J60" s="15">
        <f t="shared" si="209"/>
        <v>-43.250763516053354</v>
      </c>
      <c r="K60" s="15">
        <f t="shared" si="209"/>
        <v>44.574776043780638</v>
      </c>
      <c r="L60" s="15">
        <f t="shared" si="209"/>
        <v>56.747752046327527</v>
      </c>
      <c r="M60" s="15">
        <f t="shared" si="209"/>
        <v>2.4993058772161127</v>
      </c>
      <c r="N60" s="15">
        <f t="shared" si="209"/>
        <v>-11.249268109302978</v>
      </c>
      <c r="O60" s="15">
        <f t="shared" si="209"/>
        <v>16.749731276119658</v>
      </c>
      <c r="AA60" s="18" t="s">
        <v>7</v>
      </c>
      <c r="AB60" s="14">
        <f t="shared" si="196"/>
        <v>1.2263794407407408E-4</v>
      </c>
      <c r="AC60" s="14">
        <f t="shared" si="196"/>
        <v>1.2130679431712972E-4</v>
      </c>
      <c r="AD60" s="14">
        <f t="shared" si="196"/>
        <v>9.939531368055559E-5</v>
      </c>
      <c r="AE60" s="14">
        <f t="shared" si="196"/>
        <v>1.1542055093749997E-4</v>
      </c>
      <c r="AF60" s="14">
        <f t="shared" si="196"/>
        <v>9.9619708993055545E-5</v>
      </c>
      <c r="AG60" s="14">
        <f t="shared" si="196"/>
        <v>1.0230326697916664E-4</v>
      </c>
      <c r="AH60" s="14">
        <f t="shared" si="196"/>
        <v>1.4693037709490733E-4</v>
      </c>
      <c r="AI60" s="14">
        <f t="shared" si="196"/>
        <v>1.2497900394675926E-4</v>
      </c>
      <c r="AJ60" s="14">
        <f t="shared" si="196"/>
        <v>1.3185521121527775E-4</v>
      </c>
      <c r="AK60" s="14">
        <f t="shared" si="196"/>
        <v>1.2080866296296286E-4</v>
      </c>
      <c r="AL60" s="14">
        <f t="shared" si="196"/>
        <v>1.1948958596064809E-4</v>
      </c>
      <c r="AM60" s="14">
        <f t="shared" si="196"/>
        <v>8.5672293611111162E-5</v>
      </c>
      <c r="AN60" s="14">
        <f t="shared" si="196"/>
        <v>9.4028722604166704E-5</v>
      </c>
      <c r="AO60" s="14">
        <f t="shared" si="196"/>
        <v>1.0455194423611099E-4</v>
      </c>
      <c r="AP60" s="14">
        <f t="shared" si="196"/>
        <v>1.1349995575810184E-4</v>
      </c>
      <c r="AQ60" s="14">
        <f t="shared" si="196"/>
        <v>8.5672293611111162E-5</v>
      </c>
      <c r="AR60" s="14">
        <f t="shared" si="197"/>
        <v>1.4693037709490733E-4</v>
      </c>
      <c r="AS60" s="15">
        <f t="shared" si="198"/>
        <v>14.609156486159772</v>
      </c>
      <c r="AT60" s="14">
        <f t="shared" ref="AT60:AV60" si="210">AT11/86400</f>
        <v>1.1463008235532405E-4</v>
      </c>
      <c r="AU60" s="14">
        <f t="shared" si="210"/>
        <v>8.5672293611111162E-5</v>
      </c>
      <c r="AV60" s="14">
        <f t="shared" si="210"/>
        <v>1.4693037709490733E-4</v>
      </c>
      <c r="AW60" s="15">
        <f t="shared" si="200"/>
        <v>16.319249941746573</v>
      </c>
    </row>
    <row r="61" spans="1:51" ht="14.65" x14ac:dyDescent="0.4">
      <c r="A61" s="2">
        <v>3</v>
      </c>
      <c r="B61" s="15">
        <f t="shared" si="209"/>
        <v>7.4524368124311087</v>
      </c>
      <c r="C61" s="15">
        <f t="shared" si="209"/>
        <v>-6.2854179537109367</v>
      </c>
      <c r="D61" s="15">
        <f t="shared" si="209"/>
        <v>-15.611103918708407</v>
      </c>
      <c r="E61" s="15">
        <f t="shared" si="209"/>
        <v>-1.0246429881949626</v>
      </c>
      <c r="F61" s="15">
        <f t="shared" si="209"/>
        <v>-28.526714721051142</v>
      </c>
      <c r="G61" s="15">
        <f t="shared" si="209"/>
        <v>-10.536497396661524</v>
      </c>
      <c r="H61" s="15">
        <f t="shared" si="209"/>
        <v>17.869121182415491</v>
      </c>
      <c r="I61" s="15">
        <f t="shared" si="209"/>
        <v>9.2941746333231539</v>
      </c>
      <c r="J61" s="15">
        <f t="shared" si="209"/>
        <v>7.6620512811339694</v>
      </c>
      <c r="K61" s="15">
        <f t="shared" si="209"/>
        <v>23.637543433732265</v>
      </c>
      <c r="L61" s="15">
        <f t="shared" si="209"/>
        <v>21.065479403726641</v>
      </c>
      <c r="M61" s="15">
        <f t="shared" si="209"/>
        <v>-21.202106242282646</v>
      </c>
      <c r="N61" s="15">
        <f t="shared" si="209"/>
        <v>-11.206517161097421</v>
      </c>
      <c r="O61" s="15">
        <f t="shared" si="209"/>
        <v>7.4121936349446607</v>
      </c>
      <c r="AA61" s="18" t="s">
        <v>18</v>
      </c>
      <c r="AB61" s="14">
        <f t="shared" si="196"/>
        <v>1.4147560258101846E-4</v>
      </c>
      <c r="AC61" s="14">
        <f t="shared" si="196"/>
        <v>1.387419165277777E-4</v>
      </c>
      <c r="AD61" s="14">
        <f t="shared" si="196"/>
        <v>1.4913076341435184E-4</v>
      </c>
      <c r="AE61" s="14">
        <f t="shared" si="196"/>
        <v>1.5845091122685176E-4</v>
      </c>
      <c r="AF61" s="14">
        <f t="shared" si="196"/>
        <v>1.31642363738426E-4</v>
      </c>
      <c r="AG61" s="14">
        <f t="shared" si="196"/>
        <v>1.3994289074074066E-4</v>
      </c>
      <c r="AH61" s="14">
        <f t="shared" si="196"/>
        <v>1.8820861677083334E-4</v>
      </c>
      <c r="AI61" s="14">
        <f t="shared" si="196"/>
        <v>1.5871336188657417E-4</v>
      </c>
      <c r="AJ61" s="14">
        <f t="shared" si="196"/>
        <v>1.6494499034722221E-4</v>
      </c>
      <c r="AK61" s="14">
        <f t="shared" si="196"/>
        <v>1.6328315277777783E-4</v>
      </c>
      <c r="AL61" s="14">
        <f t="shared" si="196"/>
        <v>1.589159737962964E-4</v>
      </c>
      <c r="AM61" s="14">
        <f t="shared" si="196"/>
        <v>1.0992693373842595E-4</v>
      </c>
      <c r="AN61" s="14">
        <f t="shared" si="196"/>
        <v>1.1791383219907404E-4</v>
      </c>
      <c r="AO61" s="14">
        <f t="shared" si="196"/>
        <v>1.2443100697916677E-4</v>
      </c>
      <c r="AP61" s="14">
        <f t="shared" si="196"/>
        <v>1.461230226231812E-4</v>
      </c>
      <c r="AQ61" s="14">
        <f t="shared" si="196"/>
        <v>1.0992693373842595E-4</v>
      </c>
      <c r="AR61" s="14">
        <f t="shared" si="197"/>
        <v>1.8820861677083334E-4</v>
      </c>
      <c r="AS61" s="15">
        <f t="shared" si="198"/>
        <v>14.459614882609575</v>
      </c>
      <c r="AT61" s="14">
        <f t="shared" ref="AT61:AV61" si="211">AT12/86400</f>
        <v>1.4861376842592594E-4</v>
      </c>
      <c r="AU61" s="14">
        <f t="shared" si="211"/>
        <v>1.0992693373842595E-4</v>
      </c>
      <c r="AV61" s="14">
        <f t="shared" si="211"/>
        <v>1.8820861677083334E-4</v>
      </c>
      <c r="AW61" s="15">
        <f t="shared" si="200"/>
        <v>15.962016470634971</v>
      </c>
    </row>
    <row r="62" spans="1:51" ht="14.65" x14ac:dyDescent="0.4">
      <c r="A62" s="2">
        <v>4</v>
      </c>
      <c r="B62" s="15">
        <f t="shared" si="209"/>
        <v>-0.34310228573050544</v>
      </c>
      <c r="C62" s="15">
        <f t="shared" si="209"/>
        <v>-6.134173913293913</v>
      </c>
      <c r="D62" s="15">
        <f t="shared" si="209"/>
        <v>-9.9174131703122317</v>
      </c>
      <c r="E62" s="15">
        <f t="shared" si="209"/>
        <v>0.97015232241918115</v>
      </c>
      <c r="F62" s="15">
        <f t="shared" si="209"/>
        <v>-13.791733533250417</v>
      </c>
      <c r="G62" s="15">
        <f t="shared" si="209"/>
        <v>-22.39012724218334</v>
      </c>
      <c r="H62" s="15">
        <f t="shared" si="209"/>
        <v>4.644768932041071</v>
      </c>
      <c r="I62" s="15">
        <f t="shared" si="209"/>
        <v>2.0083082614661705</v>
      </c>
      <c r="J62" s="15">
        <f t="shared" si="209"/>
        <v>-6.0392134265786117</v>
      </c>
      <c r="K62" s="15">
        <f t="shared" si="209"/>
        <v>29.735252164060029</v>
      </c>
      <c r="L62" s="15">
        <f t="shared" si="209"/>
        <v>26.268772752028031</v>
      </c>
      <c r="M62" s="15">
        <f t="shared" si="209"/>
        <v>-11.68506129519459</v>
      </c>
      <c r="N62" s="15">
        <f t="shared" si="209"/>
        <v>-10.298857469949008</v>
      </c>
      <c r="O62" s="15">
        <f t="shared" si="209"/>
        <v>16.972427904477964</v>
      </c>
      <c r="AA62" s="18">
        <v>6</v>
      </c>
      <c r="AB62" s="14">
        <f t="shared" si="196"/>
        <v>1.12356177037037E-4</v>
      </c>
      <c r="AC62" s="14">
        <f t="shared" si="196"/>
        <v>1.1451457126157406E-4</v>
      </c>
      <c r="AD62" s="14">
        <f t="shared" si="196"/>
        <v>9.2995716805555491E-5</v>
      </c>
      <c r="AE62" s="14">
        <f t="shared" si="196"/>
        <v>1.0128495842592595E-4</v>
      </c>
      <c r="AF62" s="14">
        <f t="shared" si="196"/>
        <v>9.0544427650462994E-5</v>
      </c>
      <c r="AG62" s="14">
        <f t="shared" si="196"/>
        <v>1.1188796505787039E-4</v>
      </c>
      <c r="AH62" s="14">
        <f t="shared" si="196"/>
        <v>1.2779037541666661E-4</v>
      </c>
      <c r="AI62" s="14">
        <f t="shared" si="196"/>
        <v>1.1394977744212962E-4</v>
      </c>
      <c r="AJ62" s="14">
        <f t="shared" si="196"/>
        <v>1.2636264381944446E-4</v>
      </c>
      <c r="AK62" s="14">
        <f t="shared" si="196"/>
        <v>1.4589842108796288E-4</v>
      </c>
      <c r="AL62" s="14">
        <f t="shared" si="196"/>
        <v>1.2169102208333334E-4</v>
      </c>
      <c r="AM62" s="14">
        <f t="shared" si="196"/>
        <v>8.9552364155092486E-5</v>
      </c>
      <c r="AN62" s="14">
        <f t="shared" si="196"/>
        <v>1.0064667842592584E-4</v>
      </c>
      <c r="AO62" s="14">
        <f t="shared" si="196"/>
        <v>1.0387167211805552E-4</v>
      </c>
      <c r="AP62" s="14">
        <f t="shared" si="196"/>
        <v>1.1095334077050263E-4</v>
      </c>
      <c r="AQ62" s="14">
        <f t="shared" si="196"/>
        <v>8.9552364155092486E-5</v>
      </c>
      <c r="AR62" s="14">
        <f t="shared" si="197"/>
        <v>1.4589842108796288E-4</v>
      </c>
      <c r="AS62" s="15">
        <f t="shared" si="198"/>
        <v>14.42209657288203</v>
      </c>
      <c r="AT62" s="14">
        <f t="shared" ref="AT62:AV62" si="212">AT13/86400</f>
        <v>1.1192785756221063E-4</v>
      </c>
      <c r="AU62" s="14">
        <f t="shared" si="212"/>
        <v>8.9552364155092486E-5</v>
      </c>
      <c r="AV62" s="14">
        <f t="shared" si="212"/>
        <v>1.4589842108796288E-4</v>
      </c>
      <c r="AW62" s="15">
        <f t="shared" si="200"/>
        <v>16.842312342293837</v>
      </c>
    </row>
    <row r="63" spans="1:51" ht="14.65" x14ac:dyDescent="0.4">
      <c r="A63" s="2">
        <v>5</v>
      </c>
      <c r="B63" s="15">
        <f t="shared" si="209"/>
        <v>2.0702257813439835</v>
      </c>
      <c r="C63" s="15">
        <f t="shared" si="209"/>
        <v>0.62383481910759153</v>
      </c>
      <c r="D63" s="15">
        <f t="shared" si="209"/>
        <v>-2.2050605772713205</v>
      </c>
      <c r="E63" s="15">
        <f t="shared" si="209"/>
        <v>5.4648363718440516</v>
      </c>
      <c r="F63" s="15">
        <f t="shared" si="209"/>
        <v>-8.8895078543105832</v>
      </c>
      <c r="G63" s="15">
        <f t="shared" si="209"/>
        <v>-8.4697733728339237</v>
      </c>
      <c r="H63" s="15">
        <f t="shared" si="209"/>
        <v>26.69209312058878</v>
      </c>
      <c r="I63" s="15">
        <f t="shared" si="209"/>
        <v>4.8301237280858427</v>
      </c>
      <c r="J63" s="15">
        <f t="shared" si="209"/>
        <v>12.849160544958128</v>
      </c>
      <c r="K63" s="15">
        <f t="shared" si="209"/>
        <v>8.3640069491262121</v>
      </c>
      <c r="L63" s="15">
        <f t="shared" si="209"/>
        <v>7.3906957135140283</v>
      </c>
      <c r="M63" s="15">
        <f t="shared" si="209"/>
        <v>-25.674414979989763</v>
      </c>
      <c r="N63" s="15">
        <f t="shared" si="209"/>
        <v>-12.44647007609713</v>
      </c>
      <c r="O63" s="15">
        <f t="shared" si="209"/>
        <v>-10.599750168065915</v>
      </c>
      <c r="AA63" s="18" t="s">
        <v>8</v>
      </c>
      <c r="AB63" s="14">
        <f t="shared" si="196"/>
        <v>4.4024523391203747E-5</v>
      </c>
      <c r="AC63" s="14">
        <f t="shared" si="196"/>
        <v>3.8305723518518474E-5</v>
      </c>
      <c r="AD63" s="14">
        <f t="shared" si="196"/>
        <v>3.1158142268518549E-5</v>
      </c>
      <c r="AE63" s="14">
        <f t="shared" si="196"/>
        <v>3.1874107673611143E-5</v>
      </c>
      <c r="AF63" s="14">
        <f t="shared" si="196"/>
        <v>2.2514067349536956E-5</v>
      </c>
      <c r="AG63" s="14">
        <f t="shared" si="196"/>
        <v>2.7009322245370448E-5</v>
      </c>
      <c r="AH63" s="14">
        <f t="shared" si="196"/>
        <v>3.4391534386574125E-5</v>
      </c>
      <c r="AI63" s="14">
        <f t="shared" si="196"/>
        <v>4.4081737638888827E-5</v>
      </c>
      <c r="AJ63" s="14">
        <f t="shared" si="196"/>
        <v>2.9364292013888827E-5</v>
      </c>
      <c r="AK63" s="14">
        <f t="shared" si="196"/>
        <v>3.44566221643518E-5</v>
      </c>
      <c r="AL63" s="14">
        <f t="shared" si="196"/>
        <v>3.2407407407407211E-5</v>
      </c>
      <c r="AM63" s="14">
        <f t="shared" si="196"/>
        <v>2.3456790127314823E-5</v>
      </c>
      <c r="AN63" s="14">
        <f t="shared" si="196"/>
        <v>2.4254640127314872E-5</v>
      </c>
      <c r="AO63" s="14">
        <f t="shared" si="196"/>
        <v>2.3633156967592609E-5</v>
      </c>
      <c r="AP63" s="14">
        <f t="shared" si="196"/>
        <v>3.1495147662863744E-5</v>
      </c>
      <c r="AQ63" s="14">
        <f t="shared" si="196"/>
        <v>2.2514067349536956E-5</v>
      </c>
      <c r="AR63" s="14">
        <f t="shared" si="197"/>
        <v>4.4081737638888827E-5</v>
      </c>
      <c r="AS63" s="15">
        <f t="shared" si="198"/>
        <v>22.695448545249107</v>
      </c>
      <c r="AT63" s="14">
        <f t="shared" ref="AT63:AV63" si="213">AT14/86400</f>
        <v>3.2011238138020827E-5</v>
      </c>
      <c r="AU63" s="14">
        <f t="shared" si="213"/>
        <v>2.2514067349536956E-5</v>
      </c>
      <c r="AV63" s="14">
        <f t="shared" si="213"/>
        <v>4.4081737638888827E-5</v>
      </c>
      <c r="AW63" s="15">
        <f t="shared" si="200"/>
        <v>23.178794798922166</v>
      </c>
    </row>
    <row r="64" spans="1:51" ht="14.65" x14ac:dyDescent="0.4">
      <c r="A64" s="2">
        <v>6</v>
      </c>
      <c r="B64" s="15">
        <f t="shared" si="209"/>
        <v>1.2643479293120321</v>
      </c>
      <c r="C64" s="15">
        <f t="shared" si="209"/>
        <v>3.2096649513578166</v>
      </c>
      <c r="D64" s="15">
        <f t="shared" si="209"/>
        <v>-16.184842962133906</v>
      </c>
      <c r="E64" s="15">
        <f t="shared" si="209"/>
        <v>-8.7139172894080694</v>
      </c>
      <c r="F64" s="15">
        <f t="shared" si="209"/>
        <v>-18.394140255996167</v>
      </c>
      <c r="G64" s="15">
        <f t="shared" si="209"/>
        <v>0.84235795053791451</v>
      </c>
      <c r="H64" s="15">
        <f t="shared" si="209"/>
        <v>15.174878493284785</v>
      </c>
      <c r="I64" s="15">
        <f t="shared" si="209"/>
        <v>2.7006277150544404</v>
      </c>
      <c r="J64" s="15">
        <f t="shared" si="209"/>
        <v>13.888092906381816</v>
      </c>
      <c r="K64" s="15">
        <f t="shared" si="209"/>
        <v>31.495293494353739</v>
      </c>
      <c r="L64" s="15">
        <f t="shared" si="209"/>
        <v>9.6776548035995305</v>
      </c>
      <c r="M64" s="15">
        <f t="shared" si="209"/>
        <v>-19.28826700196095</v>
      </c>
      <c r="N64" s="15">
        <f t="shared" si="209"/>
        <v>-9.2891861326602356</v>
      </c>
      <c r="O64" s="15">
        <f t="shared" si="209"/>
        <v>-6.3825646017229243</v>
      </c>
      <c r="AA64" s="18" t="s">
        <v>9</v>
      </c>
      <c r="AB64" s="14">
        <f t="shared" si="196"/>
        <v>8.7979759803240743E-5</v>
      </c>
      <c r="AC64" s="14">
        <f t="shared" si="196"/>
        <v>8.2188523553240834E-5</v>
      </c>
      <c r="AD64" s="14">
        <f t="shared" si="196"/>
        <v>6.3374485601851895E-5</v>
      </c>
      <c r="AE64" s="14">
        <f t="shared" si="196"/>
        <v>5.2780927175926001E-5</v>
      </c>
      <c r="AF64" s="14">
        <f t="shared" si="196"/>
        <v>5.7481943402777841E-5</v>
      </c>
      <c r="AG64" s="14">
        <f t="shared" si="196"/>
        <v>6.1274880324073928E-5</v>
      </c>
      <c r="AH64" s="14">
        <f t="shared" si="196"/>
        <v>9.1744352060185063E-5</v>
      </c>
      <c r="AI64" s="14">
        <f t="shared" si="196"/>
        <v>8.1953367766203781E-5</v>
      </c>
      <c r="AJ64" s="14">
        <f t="shared" si="196"/>
        <v>7.5028082222222223E-5</v>
      </c>
      <c r="AK64" s="14">
        <f t="shared" si="196"/>
        <v>5.6840513981481634E-5</v>
      </c>
      <c r="AL64" s="14">
        <f t="shared" si="196"/>
        <v>6.0290165451388931E-5</v>
      </c>
      <c r="AM64" s="14">
        <f t="shared" si="196"/>
        <v>4.178214495370369E-5</v>
      </c>
      <c r="AN64" s="14">
        <f t="shared" si="196"/>
        <v>4.7954984456018524E-5</v>
      </c>
      <c r="AO64" s="14">
        <f t="shared" si="196"/>
        <v>5.3229192916666577E-5</v>
      </c>
      <c r="AP64" s="14">
        <f t="shared" si="196"/>
        <v>6.5278808833498693E-5</v>
      </c>
      <c r="AQ64" s="14">
        <f t="shared" si="196"/>
        <v>4.178214495370369E-5</v>
      </c>
      <c r="AR64" s="14">
        <f t="shared" si="197"/>
        <v>9.1744352060185063E-5</v>
      </c>
      <c r="AS64" s="15">
        <f t="shared" si="198"/>
        <v>24.05276527543267</v>
      </c>
      <c r="AT64" s="14">
        <f t="shared" ref="AT64:AV64" si="214">AT15/86400</f>
        <v>6.5755831652199103E-5</v>
      </c>
      <c r="AU64" s="14">
        <f t="shared" si="214"/>
        <v>4.178214495370369E-5</v>
      </c>
      <c r="AV64" s="14">
        <f t="shared" si="214"/>
        <v>9.1744352060185063E-5</v>
      </c>
      <c r="AW64" s="15">
        <f t="shared" si="200"/>
        <v>26.45891900055452</v>
      </c>
    </row>
    <row r="65" spans="1:49" ht="14.65" x14ac:dyDescent="0.4">
      <c r="A65" s="2">
        <v>7</v>
      </c>
      <c r="B65" s="15">
        <f t="shared" si="209"/>
        <v>28.696242565659659</v>
      </c>
      <c r="C65" s="15">
        <f t="shared" si="209"/>
        <v>12.964723129946815</v>
      </c>
      <c r="D65" s="15">
        <f t="shared" si="209"/>
        <v>6.0990771997621245</v>
      </c>
      <c r="E65" s="15">
        <f t="shared" si="209"/>
        <v>-7.2357249967284538</v>
      </c>
      <c r="F65" s="15">
        <f t="shared" si="209"/>
        <v>-22.481858960527635</v>
      </c>
      <c r="G65" s="15">
        <f t="shared" si="209"/>
        <v>-10.291427447665436</v>
      </c>
      <c r="H65" s="15">
        <f t="shared" si="209"/>
        <v>24.37258259483372</v>
      </c>
      <c r="I65" s="15">
        <f t="shared" si="209"/>
        <v>26.908353086934273</v>
      </c>
      <c r="J65" s="15">
        <f t="shared" si="209"/>
        <v>6.5178269637242936</v>
      </c>
      <c r="K65" s="15">
        <f t="shared" si="209"/>
        <v>3.9331999240043527</v>
      </c>
      <c r="L65" s="15">
        <f t="shared" si="209"/>
        <v>-4.3221112616475637</v>
      </c>
      <c r="M65" s="15">
        <f t="shared" si="209"/>
        <v>-23.772221109053817</v>
      </c>
      <c r="N65" s="15">
        <f t="shared" si="209"/>
        <v>-23.259516444842721</v>
      </c>
      <c r="O65" s="15">
        <f t="shared" si="209"/>
        <v>-18.129145244399496</v>
      </c>
      <c r="AA65" s="18" t="s">
        <v>10</v>
      </c>
      <c r="AB65" s="14">
        <f t="shared" si="196"/>
        <v>1.0166813638888885E-4</v>
      </c>
      <c r="AC65" s="14">
        <f t="shared" si="196"/>
        <v>8.4614617453703699E-5</v>
      </c>
      <c r="AD65" s="14">
        <f t="shared" si="196"/>
        <v>9.8110355254629636E-5</v>
      </c>
      <c r="AE65" s="14">
        <f t="shared" si="196"/>
        <v>8.3776087604166657E-5</v>
      </c>
      <c r="AF65" s="14">
        <f t="shared" si="196"/>
        <v>6.0752865960648095E-5</v>
      </c>
      <c r="AG65" s="14">
        <f t="shared" si="196"/>
        <v>7.4598712951388999E-5</v>
      </c>
      <c r="AH65" s="14">
        <f t="shared" si="196"/>
        <v>9.9686109016203705E-5</v>
      </c>
      <c r="AI65" s="14">
        <f t="shared" si="196"/>
        <v>1.0439106197916663E-4</v>
      </c>
      <c r="AJ65" s="14">
        <f t="shared" si="196"/>
        <v>8.9010928449074068E-5</v>
      </c>
      <c r="AK65" s="14">
        <f t="shared" si="196"/>
        <v>9.7413286296296156E-5</v>
      </c>
      <c r="AL65" s="14">
        <f t="shared" si="196"/>
        <v>8.1023767534722262E-5</v>
      </c>
      <c r="AM65" s="14">
        <f t="shared" si="196"/>
        <v>7.3167044594907505E-5</v>
      </c>
      <c r="AN65" s="14">
        <f t="shared" si="196"/>
        <v>6.7127267581018577E-5</v>
      </c>
      <c r="AO65" s="14">
        <f t="shared" si="196"/>
        <v>7.1789703530092663E-5</v>
      </c>
      <c r="AP65" s="14">
        <f t="shared" si="196"/>
        <v>8.4794996042493386E-5</v>
      </c>
      <c r="AQ65" s="14">
        <f t="shared" si="196"/>
        <v>6.0752865960648095E-5</v>
      </c>
      <c r="AR65" s="14">
        <f t="shared" si="197"/>
        <v>1.0439106197916663E-4</v>
      </c>
      <c r="AS65" s="15">
        <f t="shared" si="198"/>
        <v>16.54447160441125</v>
      </c>
      <c r="AT65" s="14">
        <f t="shared" ref="AT65:AV65" si="215">AT16/86400</f>
        <v>8.4799973232060181E-5</v>
      </c>
      <c r="AU65" s="14">
        <f t="shared" si="215"/>
        <v>6.0752865960648095E-5</v>
      </c>
      <c r="AV65" s="14">
        <f t="shared" si="215"/>
        <v>1.0439106197916663E-4</v>
      </c>
      <c r="AW65" s="15">
        <f t="shared" si="200"/>
        <v>17.734897332215564</v>
      </c>
    </row>
    <row r="66" spans="1:49" ht="14.65" x14ac:dyDescent="0.4">
      <c r="A66" s="2">
        <v>8</v>
      </c>
      <c r="B66" s="15">
        <f t="shared" si="209"/>
        <v>-23.831976869407079</v>
      </c>
      <c r="C66" s="15">
        <f t="shared" si="209"/>
        <v>-44.422686908103515</v>
      </c>
      <c r="D66" s="15">
        <f t="shared" si="209"/>
        <v>58.113738025304016</v>
      </c>
      <c r="E66" s="15">
        <f t="shared" si="209"/>
        <v>-1.0213728768254668</v>
      </c>
      <c r="F66" s="15">
        <f t="shared" si="209"/>
        <v>-32.41198639998634</v>
      </c>
      <c r="G66" s="15">
        <f t="shared" si="209"/>
        <v>6.5435722237152882</v>
      </c>
      <c r="H66" s="15">
        <f t="shared" si="209"/>
        <v>-9.5989954232717327</v>
      </c>
      <c r="I66" s="15">
        <f t="shared" si="209"/>
        <v>-27.513897775589864</v>
      </c>
      <c r="J66" s="15">
        <f t="shared" si="209"/>
        <v>-26.414692227243901</v>
      </c>
      <c r="K66" s="15">
        <f t="shared" si="209"/>
        <v>18.800131965916361</v>
      </c>
      <c r="L66" s="15">
        <f t="shared" si="209"/>
        <v>33.675808527923905</v>
      </c>
      <c r="M66" s="15">
        <f t="shared" si="209"/>
        <v>-28.562379957169671</v>
      </c>
      <c r="N66" s="15">
        <f t="shared" si="209"/>
        <v>-4.6131851912116906</v>
      </c>
      <c r="O66" s="15">
        <f t="shared" si="209"/>
        <v>81.257922885949668</v>
      </c>
      <c r="AA66" s="18">
        <v>8</v>
      </c>
      <c r="AB66" s="14">
        <f t="shared" si="196"/>
        <v>3.3498939699073983E-5</v>
      </c>
      <c r="AC66" s="14">
        <f t="shared" si="196"/>
        <v>2.4443079699074007E-5</v>
      </c>
      <c r="AD66" s="14">
        <f t="shared" si="196"/>
        <v>6.9538926678240664E-5</v>
      </c>
      <c r="AE66" s="14">
        <f t="shared" si="196"/>
        <v>4.3531116145833227E-5</v>
      </c>
      <c r="AF66" s="14">
        <f t="shared" si="196"/>
        <v>2.9725424120370298E-5</v>
      </c>
      <c r="AG66" s="14">
        <f t="shared" si="196"/>
        <v>4.6858203148148169E-5</v>
      </c>
      <c r="AH66" s="14">
        <f t="shared" si="196"/>
        <v>3.9758650370370421E-5</v>
      </c>
      <c r="AI66" s="14">
        <f t="shared" si="196"/>
        <v>3.1879619131944319E-5</v>
      </c>
      <c r="AJ66" s="14">
        <f t="shared" si="196"/>
        <v>3.2363053240740811E-5</v>
      </c>
      <c r="AK66" s="14">
        <f t="shared" si="196"/>
        <v>5.2248677245370487E-5</v>
      </c>
      <c r="AL66" s="14">
        <f t="shared" si="196"/>
        <v>5.8791047280092696E-5</v>
      </c>
      <c r="AM66" s="14">
        <f t="shared" si="196"/>
        <v>3.1418493321759172E-5</v>
      </c>
      <c r="AN66" s="14">
        <f t="shared" si="196"/>
        <v>4.1951425624999843E-5</v>
      </c>
      <c r="AO66" s="14">
        <f t="shared" si="196"/>
        <v>7.9717813055555441E-5</v>
      </c>
      <c r="AP66" s="14">
        <f t="shared" si="196"/>
        <v>4.3980319197255252E-5</v>
      </c>
      <c r="AQ66" s="14">
        <f t="shared" si="196"/>
        <v>2.4443079699074007E-5</v>
      </c>
      <c r="AR66" s="14">
        <f t="shared" si="197"/>
        <v>7.9717813055555441E-5</v>
      </c>
      <c r="AS66" s="15">
        <f t="shared" si="198"/>
        <v>36.676633236999997</v>
      </c>
      <c r="AT66" s="14">
        <f t="shared" ref="AT66:AV66" si="216">AT17/86400</f>
        <v>3.7482907897858765E-5</v>
      </c>
      <c r="AU66" s="14">
        <f t="shared" si="216"/>
        <v>2.4443079699074007E-5</v>
      </c>
      <c r="AV66" s="14">
        <f t="shared" si="216"/>
        <v>5.2248677245370487E-5</v>
      </c>
      <c r="AW66" s="15">
        <f t="shared" si="200"/>
        <v>25.63059531421743</v>
      </c>
    </row>
    <row r="67" spans="1:49" ht="14.65" x14ac:dyDescent="0.4">
      <c r="A67" s="2">
        <v>9</v>
      </c>
      <c r="B67" s="15">
        <f t="shared" si="209"/>
        <v>6.9803775219474495</v>
      </c>
      <c r="C67" s="15">
        <f t="shared" si="209"/>
        <v>-4.2482503972015664</v>
      </c>
      <c r="D67" s="15">
        <f t="shared" si="209"/>
        <v>24.853151434659548</v>
      </c>
      <c r="E67" s="15">
        <f t="shared" si="209"/>
        <v>23.4304438208659</v>
      </c>
      <c r="F67" s="15">
        <f t="shared" si="209"/>
        <v>-18.872062059827751</v>
      </c>
      <c r="G67" s="15">
        <f t="shared" si="209"/>
        <v>-9.2367334611606449</v>
      </c>
      <c r="H67" s="15">
        <f t="shared" si="209"/>
        <v>-1.1010074195841713</v>
      </c>
      <c r="I67" s="15">
        <f t="shared" si="209"/>
        <v>14.030189694247333</v>
      </c>
      <c r="J67" s="15">
        <f t="shared" si="209"/>
        <v>0.42114896073281693</v>
      </c>
      <c r="K67" s="15">
        <f t="shared" si="209"/>
        <v>-2.5070645563160245</v>
      </c>
      <c r="L67" s="15">
        <f t="shared" si="209"/>
        <v>4.3928933157504586</v>
      </c>
      <c r="M67" s="15">
        <f t="shared" si="209"/>
        <v>-24.98687423119074</v>
      </c>
      <c r="N67" s="15">
        <f t="shared" si="209"/>
        <v>-9.4117148433825939</v>
      </c>
      <c r="O67" s="15">
        <f t="shared" si="209"/>
        <v>-3.744497779539993</v>
      </c>
      <c r="AA67" s="18">
        <v>9</v>
      </c>
      <c r="AB67" s="14">
        <f t="shared" ref="AB67:AQ71" si="217">AB18/86400</f>
        <v>1.85488840601852E-4</v>
      </c>
      <c r="AC67" s="14">
        <f t="shared" si="217"/>
        <v>1.6601998825231483E-4</v>
      </c>
      <c r="AD67" s="14">
        <f t="shared" si="217"/>
        <v>2.1647770218749993E-4</v>
      </c>
      <c r="AE67" s="14">
        <f t="shared" si="217"/>
        <v>2.1401092844907421E-4</v>
      </c>
      <c r="AF67" s="14">
        <f t="shared" si="217"/>
        <v>1.4066436759259263E-4</v>
      </c>
      <c r="AG67" s="14">
        <f t="shared" si="217"/>
        <v>1.5737066431712951E-4</v>
      </c>
      <c r="AH67" s="14">
        <f t="shared" si="217"/>
        <v>1.7147686234953707E-4</v>
      </c>
      <c r="AI67" s="14">
        <f t="shared" si="217"/>
        <v>1.9771221760416679E-4</v>
      </c>
      <c r="AJ67" s="14">
        <f t="shared" si="217"/>
        <v>1.741160661805554E-4</v>
      </c>
      <c r="AK67" s="14">
        <f t="shared" si="217"/>
        <v>1.690389581828702E-4</v>
      </c>
      <c r="AL67" s="14">
        <f t="shared" si="217"/>
        <v>1.8100250902777787E-4</v>
      </c>
      <c r="AM67" s="14">
        <f t="shared" si="217"/>
        <v>1.3006214832175932E-4</v>
      </c>
      <c r="AN67" s="14">
        <f t="shared" si="217"/>
        <v>1.5706727135416675E-4</v>
      </c>
      <c r="AO67" s="14">
        <f t="shared" si="217"/>
        <v>1.6689342402777772E-4</v>
      </c>
      <c r="AP67" s="14">
        <f t="shared" si="217"/>
        <v>1.7338585346064815E-4</v>
      </c>
      <c r="AQ67" s="14">
        <f t="shared" si="217"/>
        <v>1.3006214832175932E-4</v>
      </c>
      <c r="AR67" s="14">
        <f t="shared" si="197"/>
        <v>2.1647770218749993E-4</v>
      </c>
      <c r="AS67" s="15">
        <f t="shared" si="198"/>
        <v>14.211789044148315</v>
      </c>
      <c r="AT67" s="14">
        <f t="shared" ref="AT67:AV67" si="218">AT18/86400</f>
        <v>1.6829451688368056E-4</v>
      </c>
      <c r="AU67" s="14">
        <f t="shared" si="218"/>
        <v>1.3006214832175932E-4</v>
      </c>
      <c r="AV67" s="14">
        <f t="shared" si="218"/>
        <v>2.1401092844907421E-4</v>
      </c>
      <c r="AW67" s="15">
        <f t="shared" si="200"/>
        <v>16.374268320872023</v>
      </c>
    </row>
    <row r="68" spans="1:49" ht="14.65" x14ac:dyDescent="0.4">
      <c r="A68" s="2">
        <v>10</v>
      </c>
      <c r="B68" s="15">
        <f t="shared" si="209"/>
        <v>-48.104562757603389</v>
      </c>
      <c r="C68" s="15">
        <f t="shared" si="209"/>
        <v>-13.998190318866833</v>
      </c>
      <c r="D68" s="15">
        <f t="shared" si="209"/>
        <v>79.170436901834265</v>
      </c>
      <c r="E68" s="15">
        <f t="shared" si="209"/>
        <v>29.250673618750934</v>
      </c>
      <c r="F68" s="15">
        <f t="shared" si="209"/>
        <v>-5.0706633311432867</v>
      </c>
      <c r="G68" s="15">
        <f t="shared" si="209"/>
        <v>22.603770371830802</v>
      </c>
      <c r="H68" s="15">
        <f t="shared" si="209"/>
        <v>23.278659039507087</v>
      </c>
      <c r="I68" s="15">
        <f t="shared" si="209"/>
        <v>4.067828781235967</v>
      </c>
      <c r="J68" s="15">
        <f t="shared" si="209"/>
        <v>1.0073337998816596</v>
      </c>
      <c r="K68" s="15">
        <f t="shared" si="209"/>
        <v>-35.429654093625167</v>
      </c>
      <c r="L68" s="15">
        <f t="shared" si="209"/>
        <v>-32.394154969256483</v>
      </c>
      <c r="M68" s="15">
        <f t="shared" si="209"/>
        <v>7.3902805801168299</v>
      </c>
      <c r="N68" s="15">
        <f t="shared" si="209"/>
        <v>-13.038348669930288</v>
      </c>
      <c r="O68" s="15">
        <f t="shared" si="209"/>
        <v>-18.73340895273202</v>
      </c>
      <c r="AA68" s="18">
        <v>10</v>
      </c>
      <c r="AB68" s="14">
        <f t="shared" si="217"/>
        <v>1.3622239016203832E-5</v>
      </c>
      <c r="AC68" s="14">
        <f t="shared" si="217"/>
        <v>2.2574955902777653E-5</v>
      </c>
      <c r="AD68" s="14">
        <f t="shared" si="217"/>
        <v>4.7031158148148166E-5</v>
      </c>
      <c r="AE68" s="14">
        <f t="shared" si="217"/>
        <v>3.3927521620370204E-5</v>
      </c>
      <c r="AF68" s="14">
        <f t="shared" si="217"/>
        <v>2.4918377847222265E-5</v>
      </c>
      <c r="AG68" s="14">
        <f t="shared" si="217"/>
        <v>3.2182749641203704E-5</v>
      </c>
      <c r="AH68" s="14">
        <f t="shared" si="217"/>
        <v>3.2359903842592783E-5</v>
      </c>
      <c r="AI68" s="14">
        <f t="shared" si="217"/>
        <v>2.7317176863425997E-5</v>
      </c>
      <c r="AJ68" s="14">
        <f t="shared" si="217"/>
        <v>2.6513815405092607E-5</v>
      </c>
      <c r="AK68" s="14">
        <f t="shared" si="217"/>
        <v>1.6949326030092731E-5</v>
      </c>
      <c r="AL68" s="14">
        <f t="shared" si="217"/>
        <v>1.7746126226851572E-5</v>
      </c>
      <c r="AM68" s="14">
        <f t="shared" si="217"/>
        <v>2.8189300405092516E-5</v>
      </c>
      <c r="AN68" s="14">
        <f t="shared" si="217"/>
        <v>2.2826908541666662E-5</v>
      </c>
      <c r="AO68" s="14">
        <f t="shared" si="217"/>
        <v>2.1331989594907405E-5</v>
      </c>
      <c r="AP68" s="14">
        <f t="shared" si="217"/>
        <v>2.6249396363260578E-5</v>
      </c>
      <c r="AQ68" s="14">
        <f t="shared" si="217"/>
        <v>1.3622239016203832E-5</v>
      </c>
      <c r="AR68" s="14">
        <f t="shared" si="197"/>
        <v>4.7031158148148166E-5</v>
      </c>
      <c r="AS68" s="15">
        <f t="shared" si="198"/>
        <v>32.356018720604126</v>
      </c>
      <c r="AT68" s="14">
        <f t="shared" ref="AT68:AV68" si="219">AT19/86400</f>
        <v>2.7302414019097232E-5</v>
      </c>
      <c r="AU68" s="14">
        <f t="shared" si="219"/>
        <v>1.6949326030092731E-5</v>
      </c>
      <c r="AV68" s="14">
        <f t="shared" si="219"/>
        <v>3.3927521620370204E-5</v>
      </c>
      <c r="AW68" s="15">
        <f t="shared" si="200"/>
        <v>20.962637842193864</v>
      </c>
    </row>
    <row r="69" spans="1:49" ht="14.65" x14ac:dyDescent="0.4">
      <c r="A69" s="2">
        <v>11</v>
      </c>
      <c r="B69" s="15">
        <f t="shared" si="209"/>
        <v>8.1870882526243047</v>
      </c>
      <c r="C69" s="15">
        <f t="shared" si="209"/>
        <v>7.0528775456253774</v>
      </c>
      <c r="D69" s="15">
        <f t="shared" si="209"/>
        <v>-6.7488120146031578</v>
      </c>
      <c r="E69" s="15">
        <f t="shared" si="209"/>
        <v>-4.2607811075797537</v>
      </c>
      <c r="F69" s="15">
        <f t="shared" si="209"/>
        <v>-12.932726042222653</v>
      </c>
      <c r="G69" s="15">
        <f t="shared" si="209"/>
        <v>-18.218652028523142</v>
      </c>
      <c r="H69" s="15">
        <f t="shared" si="209"/>
        <v>11.537995979291594</v>
      </c>
      <c r="I69" s="15">
        <f t="shared" si="209"/>
        <v>12.476749855918575</v>
      </c>
      <c r="J69" s="15">
        <f t="shared" si="209"/>
        <v>4.4769590062665632</v>
      </c>
      <c r="K69" s="15">
        <f t="shared" si="209"/>
        <v>10.269652528038018</v>
      </c>
      <c r="L69" s="15">
        <f t="shared" si="209"/>
        <v>9.593421860676294</v>
      </c>
      <c r="M69" s="15">
        <f t="shared" si="209"/>
        <v>-19.055535151618908</v>
      </c>
      <c r="N69" s="15">
        <f t="shared" si="209"/>
        <v>-9.4840679791337834</v>
      </c>
      <c r="O69" s="15">
        <f t="shared" si="209"/>
        <v>7.105829295240536</v>
      </c>
      <c r="AA69" s="18" t="s">
        <v>20</v>
      </c>
      <c r="AB69" s="14">
        <f t="shared" si="217"/>
        <v>1.657848324537035E-4</v>
      </c>
      <c r="AC69" s="14">
        <f t="shared" si="217"/>
        <v>1.429411270717595E-4</v>
      </c>
      <c r="AD69" s="14">
        <f t="shared" si="217"/>
        <v>1.5318720079861105E-4</v>
      </c>
      <c r="AE69" s="14">
        <f t="shared" si="217"/>
        <v>1.6359494415509255E-4</v>
      </c>
      <c r="AF69" s="14">
        <f t="shared" si="217"/>
        <v>1.2203798186342598E-4</v>
      </c>
      <c r="AG69" s="14">
        <f t="shared" si="217"/>
        <v>1.5753653313657425E-4</v>
      </c>
      <c r="AH69" s="14">
        <f t="shared" si="217"/>
        <v>1.5472384940972198E-4</v>
      </c>
      <c r="AI69" s="14">
        <f t="shared" si="217"/>
        <v>1.4917905434027757E-4</v>
      </c>
      <c r="AJ69" s="14">
        <f t="shared" si="217"/>
        <v>1.5539598555555558E-4</v>
      </c>
      <c r="AK69" s="14">
        <f t="shared" si="217"/>
        <v>1.6005291004629634E-4</v>
      </c>
      <c r="AL69" s="14">
        <f t="shared" si="217"/>
        <v>1.4888091039351871E-4</v>
      </c>
      <c r="AM69" s="14">
        <f t="shared" si="217"/>
        <v>1.0796170320601847E-4</v>
      </c>
      <c r="AN69" s="14">
        <f t="shared" si="217"/>
        <v>1.3069622910879641E-4</v>
      </c>
      <c r="AO69" s="14">
        <f t="shared" si="217"/>
        <v>1.5775594187500004E-4</v>
      </c>
      <c r="AP69" s="14">
        <f t="shared" si="217"/>
        <v>1.4783780024388228E-4</v>
      </c>
      <c r="AQ69" s="14">
        <f t="shared" si="217"/>
        <v>1.0796170320601847E-4</v>
      </c>
      <c r="AR69" s="14">
        <f t="shared" si="197"/>
        <v>1.657848324537035E-4</v>
      </c>
      <c r="AS69" s="15">
        <f t="shared" si="198"/>
        <v>11.290007002460795</v>
      </c>
      <c r="AT69" s="14">
        <f t="shared" ref="AT69:AV69" si="220">AT20/86400</f>
        <v>1.4475351290364584E-4</v>
      </c>
      <c r="AU69" s="14">
        <f t="shared" si="220"/>
        <v>1.0796170320601847E-4</v>
      </c>
      <c r="AV69" s="14">
        <f t="shared" si="220"/>
        <v>1.6359494415509255E-4</v>
      </c>
      <c r="AW69" s="15">
        <f t="shared" si="200"/>
        <v>13.678691356068096</v>
      </c>
    </row>
    <row r="70" spans="1:49" ht="14.65" x14ac:dyDescent="0.4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AA70" s="18" t="s">
        <v>21</v>
      </c>
      <c r="AB70" s="14">
        <f t="shared" si="217"/>
        <v>4.8196858990740731E-4</v>
      </c>
      <c r="AC70" s="14">
        <f t="shared" si="217"/>
        <v>4.9802138447916646E-4</v>
      </c>
      <c r="AD70" s="14">
        <f t="shared" si="217"/>
        <v>4.0513983371527775E-4</v>
      </c>
      <c r="AE70" s="14">
        <f t="shared" si="217"/>
        <v>4.0962878978009282E-4</v>
      </c>
      <c r="AF70" s="14">
        <f t="shared" si="217"/>
        <v>3.9926382589120359E-4</v>
      </c>
      <c r="AG70" s="14">
        <f t="shared" si="217"/>
        <v>3.3211661207175914E-4</v>
      </c>
      <c r="AH70" s="14">
        <f t="shared" si="217"/>
        <v>5.1309261358796292E-4</v>
      </c>
      <c r="AI70" s="14">
        <f t="shared" si="217"/>
        <v>5.2425805199074092E-4</v>
      </c>
      <c r="AJ70" s="14">
        <f t="shared" si="217"/>
        <v>4.7014361299768529E-4</v>
      </c>
      <c r="AK70" s="14">
        <f t="shared" si="217"/>
        <v>5.001695431249999E-4</v>
      </c>
      <c r="AL70" s="14">
        <f t="shared" si="217"/>
        <v>5.0729271646990739E-4</v>
      </c>
      <c r="AM70" s="14">
        <f t="shared" si="217"/>
        <v>3.7668073401620373E-4</v>
      </c>
      <c r="AN70" s="14">
        <f t="shared" si="217"/>
        <v>4.1125388427083336E-4</v>
      </c>
      <c r="AO70" s="14">
        <f t="shared" si="217"/>
        <v>4.8352361006944437E-4</v>
      </c>
      <c r="AP70" s="14">
        <f t="shared" si="217"/>
        <v>4.5089670016947752E-4</v>
      </c>
      <c r="AQ70" s="14">
        <f t="shared" si="217"/>
        <v>3.3211661207175914E-4</v>
      </c>
      <c r="AR70" s="14">
        <f t="shared" si="197"/>
        <v>5.2425805199074092E-4</v>
      </c>
      <c r="AS70" s="15">
        <f t="shared" si="198"/>
        <v>13.353743026057725</v>
      </c>
      <c r="AT70" s="14">
        <f t="shared" ref="AT70:AV70" si="221">AT21/86400</f>
        <v>4.441539443677662E-4</v>
      </c>
      <c r="AU70" s="14">
        <f t="shared" si="221"/>
        <v>3.3211661207175914E-4</v>
      </c>
      <c r="AV70" s="14">
        <f t="shared" si="221"/>
        <v>5.2425805199074092E-4</v>
      </c>
      <c r="AW70" s="15">
        <f t="shared" si="200"/>
        <v>16.48364643715276</v>
      </c>
    </row>
    <row r="71" spans="1:49" ht="14.65" x14ac:dyDescent="0.4">
      <c r="AA71" s="18" t="s">
        <v>37</v>
      </c>
      <c r="AB71" s="17">
        <f t="shared" si="217"/>
        <v>2.327664399097222E-3</v>
      </c>
      <c r="AC71" s="17">
        <f t="shared" si="217"/>
        <v>2.2033879755671295E-3</v>
      </c>
      <c r="AD71" s="17">
        <f t="shared" si="217"/>
        <v>2.1674141261458332E-3</v>
      </c>
      <c r="AE71" s="17">
        <f t="shared" si="217"/>
        <v>2.2625682371643519E-3</v>
      </c>
      <c r="AF71" s="17">
        <f t="shared" si="217"/>
        <v>1.8453123687731481E-3</v>
      </c>
      <c r="AG71" s="17">
        <f t="shared" si="217"/>
        <v>1.9788359788310188E-3</v>
      </c>
      <c r="AH71" s="17">
        <f t="shared" si="217"/>
        <v>2.5369483287037034E-3</v>
      </c>
      <c r="AI71" s="17">
        <f t="shared" si="217"/>
        <v>2.4137631750231481E-3</v>
      </c>
      <c r="AJ71" s="17">
        <f t="shared" si="217"/>
        <v>2.2865541278240739E-3</v>
      </c>
      <c r="AK71" s="17">
        <f t="shared" si="217"/>
        <v>2.5721534601504631E-3</v>
      </c>
      <c r="AL71" s="17">
        <f t="shared" si="217"/>
        <v>2.5317226736458333E-3</v>
      </c>
      <c r="AM71" s="17">
        <f t="shared" si="217"/>
        <v>1.8035514823148146E-3</v>
      </c>
      <c r="AN71" s="17">
        <f t="shared" si="217"/>
        <v>1.9760644998726849E-3</v>
      </c>
      <c r="AO71" s="17">
        <f t="shared" si="217"/>
        <v>2.3242076614583334E-3</v>
      </c>
      <c r="AP71" s="17">
        <f t="shared" si="217"/>
        <v>2.2307248924694112E-3</v>
      </c>
      <c r="AQ71" s="17">
        <f t="shared" si="217"/>
        <v>1.8035514823148146E-3</v>
      </c>
      <c r="AR71" s="17">
        <f t="shared" si="197"/>
        <v>2.5721534601504631E-3</v>
      </c>
      <c r="AS71" s="29">
        <f t="shared" si="198"/>
        <v>11.264158537155193</v>
      </c>
      <c r="AT71" s="17">
        <f t="shared" ref="AT71:AV71" si="222">AT22/86400</f>
        <v>2.2020651258159722E-3</v>
      </c>
      <c r="AU71" s="17">
        <f t="shared" si="222"/>
        <v>1.8035514823148146E-3</v>
      </c>
      <c r="AV71" s="17">
        <f t="shared" si="222"/>
        <v>2.5721534601504631E-3</v>
      </c>
      <c r="AW71" s="29">
        <f t="shared" si="200"/>
        <v>13.661446787610831</v>
      </c>
    </row>
    <row r="72" spans="1:49" ht="14.65" x14ac:dyDescent="0.4">
      <c r="A72" s="31" t="s">
        <v>53</v>
      </c>
      <c r="B72" s="13"/>
      <c r="C72" s="13" t="s">
        <v>23</v>
      </c>
      <c r="D72" s="13"/>
      <c r="E72" s="13" t="s">
        <v>25</v>
      </c>
      <c r="F72" s="13" t="s">
        <v>26</v>
      </c>
      <c r="G72" s="13" t="s">
        <v>27</v>
      </c>
      <c r="H72" s="13" t="s">
        <v>28</v>
      </c>
      <c r="I72" s="13" t="s">
        <v>29</v>
      </c>
      <c r="J72" s="13"/>
      <c r="K72" s="13" t="s">
        <v>31</v>
      </c>
      <c r="L72" s="26"/>
      <c r="M72" s="26" t="s">
        <v>33</v>
      </c>
      <c r="N72" s="26"/>
      <c r="O72" s="26"/>
      <c r="P72" s="10" t="s">
        <v>11</v>
      </c>
      <c r="AA72" s="19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1:49" ht="14.65" x14ac:dyDescent="0.4">
      <c r="A73" s="2">
        <v>1</v>
      </c>
      <c r="B73" s="22"/>
      <c r="C73" s="22">
        <f>C17-$W17</f>
        <v>-0.61091076540051681</v>
      </c>
      <c r="D73" s="22"/>
      <c r="E73" s="22">
        <f t="shared" ref="E73:M73" si="223">E17-$W17</f>
        <v>-2.3976938949770599E-2</v>
      </c>
      <c r="F73" s="22">
        <f t="shared" si="223"/>
        <v>-1.220365085464155</v>
      </c>
      <c r="G73" s="22">
        <f t="shared" si="223"/>
        <v>0.69195475109368765</v>
      </c>
      <c r="H73" s="22">
        <f t="shared" si="223"/>
        <v>-4.0271635694340446E-2</v>
      </c>
      <c r="I73" s="22">
        <f t="shared" si="223"/>
        <v>-0.18806428283365939</v>
      </c>
      <c r="J73" s="22"/>
      <c r="K73" s="22">
        <f t="shared" si="223"/>
        <v>0.87824920412180951</v>
      </c>
      <c r="L73" s="22"/>
      <c r="M73" s="22">
        <f t="shared" si="223"/>
        <v>0.51338475312694598</v>
      </c>
      <c r="N73" s="22"/>
      <c r="O73" s="22"/>
      <c r="P73" s="15">
        <f>T17-$W17</f>
        <v>0.69578008089643184</v>
      </c>
      <c r="AA73" s="19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1:49" ht="14.65" x14ac:dyDescent="0.4">
      <c r="A74" s="2">
        <v>2</v>
      </c>
      <c r="B74" s="22"/>
      <c r="C74" s="22">
        <f t="shared" ref="C74:M83" si="224">C18-$W18</f>
        <v>-0.9619485335151936</v>
      </c>
      <c r="D74" s="22"/>
      <c r="E74" s="22">
        <f t="shared" si="224"/>
        <v>0.36366524308046255</v>
      </c>
      <c r="F74" s="22">
        <f t="shared" si="224"/>
        <v>-0.10042496090679776</v>
      </c>
      <c r="G74" s="22">
        <f t="shared" si="224"/>
        <v>0.6793855625245786</v>
      </c>
      <c r="H74" s="22">
        <f t="shared" si="224"/>
        <v>1.1421391993382546E-3</v>
      </c>
      <c r="I74" s="22">
        <f t="shared" si="224"/>
        <v>-0.70797164245985145</v>
      </c>
      <c r="J74" s="22"/>
      <c r="K74" s="22">
        <f t="shared" si="224"/>
        <v>0.35243351074282847</v>
      </c>
      <c r="L74" s="22"/>
      <c r="M74" s="22">
        <f t="shared" si="224"/>
        <v>0.37371868133463448</v>
      </c>
      <c r="N74" s="22"/>
      <c r="O74" s="22"/>
      <c r="P74" s="15">
        <f t="shared" ref="P74:P83" si="225">T18-$W18</f>
        <v>0.6957899476807039</v>
      </c>
      <c r="AA74" s="18" t="s">
        <v>39</v>
      </c>
      <c r="AB74" s="13" t="s">
        <v>22</v>
      </c>
      <c r="AC74" s="13" t="s">
        <v>23</v>
      </c>
      <c r="AD74" s="13" t="s">
        <v>24</v>
      </c>
      <c r="AE74" s="13" t="s">
        <v>25</v>
      </c>
      <c r="AF74" s="13" t="s">
        <v>26</v>
      </c>
      <c r="AG74" s="13" t="s">
        <v>27</v>
      </c>
      <c r="AH74" s="13" t="s">
        <v>28</v>
      </c>
      <c r="AI74" s="13" t="s">
        <v>29</v>
      </c>
      <c r="AJ74" s="13" t="s">
        <v>30</v>
      </c>
      <c r="AK74" s="13" t="s">
        <v>31</v>
      </c>
      <c r="AL74" s="26" t="s">
        <v>32</v>
      </c>
      <c r="AM74" s="26" t="s">
        <v>33</v>
      </c>
      <c r="AN74" s="26" t="s">
        <v>34</v>
      </c>
      <c r="AO74" s="26" t="s">
        <v>35</v>
      </c>
      <c r="AP74" s="26"/>
    </row>
    <row r="75" spans="1:49" ht="14.65" x14ac:dyDescent="0.4">
      <c r="A75" s="2">
        <v>3</v>
      </c>
      <c r="B75" s="22"/>
      <c r="C75" s="22">
        <f t="shared" si="224"/>
        <v>-0.37860122218623715</v>
      </c>
      <c r="D75" s="22"/>
      <c r="E75" s="22">
        <f t="shared" si="224"/>
        <v>-0.10575858370209268</v>
      </c>
      <c r="F75" s="22">
        <f t="shared" si="224"/>
        <v>-1.2335152132909109</v>
      </c>
      <c r="G75" s="22">
        <f t="shared" si="224"/>
        <v>0.22396628083724046</v>
      </c>
      <c r="H75" s="22">
        <f t="shared" si="224"/>
        <v>0.50539566603601926</v>
      </c>
      <c r="I75" s="22">
        <f t="shared" si="224"/>
        <v>0.23958343745533384</v>
      </c>
      <c r="J75" s="22"/>
      <c r="K75" s="22">
        <f t="shared" si="224"/>
        <v>0.86690331653098518</v>
      </c>
      <c r="L75" s="22"/>
      <c r="M75" s="22">
        <f t="shared" si="224"/>
        <v>-0.11797368168034872</v>
      </c>
      <c r="N75" s="22"/>
      <c r="O75" s="22"/>
      <c r="P75" s="15">
        <f t="shared" si="225"/>
        <v>1.3513021663464269</v>
      </c>
      <c r="AA75" s="18" t="s">
        <v>2</v>
      </c>
      <c r="AB75" s="22">
        <f t="shared" ref="AB75:AO75" si="226">AB2-$AP2</f>
        <v>0.20569646907142758</v>
      </c>
      <c r="AC75" s="22">
        <f t="shared" si="226"/>
        <v>-0.86999514092857222</v>
      </c>
      <c r="AD75" s="22">
        <f t="shared" si="226"/>
        <v>-1.4124441199285718</v>
      </c>
      <c r="AE75" s="22">
        <f t="shared" si="226"/>
        <v>0.41855361207142661</v>
      </c>
      <c r="AF75" s="22">
        <f t="shared" si="226"/>
        <v>-2.5506754129285722</v>
      </c>
      <c r="AG75" s="22">
        <f t="shared" si="226"/>
        <v>-4.3192419928572257E-2</v>
      </c>
      <c r="AH75" s="22">
        <f t="shared" si="226"/>
        <v>0.98955134407142697</v>
      </c>
      <c r="AI75" s="22">
        <f t="shared" si="226"/>
        <v>1.8666990071427136E-2</v>
      </c>
      <c r="AJ75" s="22">
        <f t="shared" si="226"/>
        <v>-1.1178409459285721</v>
      </c>
      <c r="AK75" s="22">
        <f t="shared" si="226"/>
        <v>2.8228846780714276</v>
      </c>
      <c r="AL75" s="22">
        <f t="shared" si="226"/>
        <v>2.7353109820714279</v>
      </c>
      <c r="AM75" s="22">
        <f t="shared" si="226"/>
        <v>-1.3120359579285727</v>
      </c>
      <c r="AN75" s="22">
        <f t="shared" si="226"/>
        <v>-0.81162779392857232</v>
      </c>
      <c r="AO75" s="22">
        <f t="shared" si="226"/>
        <v>0.92714771607142854</v>
      </c>
      <c r="AP75" s="22"/>
    </row>
    <row r="76" spans="1:49" ht="14.65" x14ac:dyDescent="0.4">
      <c r="A76" s="2">
        <v>4</v>
      </c>
      <c r="B76" s="22"/>
      <c r="C76" s="22">
        <f t="shared" si="224"/>
        <v>-0.59416345309509744</v>
      </c>
      <c r="D76" s="22"/>
      <c r="E76" s="22">
        <f t="shared" si="224"/>
        <v>3.6228849992507861E-2</v>
      </c>
      <c r="F76" s="22">
        <f t="shared" si="224"/>
        <v>0.6869821287015121</v>
      </c>
      <c r="G76" s="22">
        <f t="shared" si="224"/>
        <v>-1.6462513413509292</v>
      </c>
      <c r="H76" s="22">
        <f t="shared" si="224"/>
        <v>-1.0150320603472434</v>
      </c>
      <c r="I76" s="22">
        <f t="shared" si="224"/>
        <v>-0.69983886214881075</v>
      </c>
      <c r="J76" s="22"/>
      <c r="K76" s="22">
        <f t="shared" si="224"/>
        <v>1.8449484943322023</v>
      </c>
      <c r="L76" s="22"/>
      <c r="M76" s="22">
        <f t="shared" si="224"/>
        <v>1.3871262439158567</v>
      </c>
      <c r="N76" s="22"/>
      <c r="O76" s="22"/>
      <c r="P76" s="15">
        <f t="shared" si="225"/>
        <v>-0.2922811451336198</v>
      </c>
      <c r="AA76" s="18" t="s">
        <v>3</v>
      </c>
      <c r="AB76" s="22">
        <f t="shared" ref="AB76:AO76" si="227">AB3-$AP3</f>
        <v>-0.74799805614285653</v>
      </c>
      <c r="AC76" s="22">
        <f t="shared" si="227"/>
        <v>-0.34629737614285716</v>
      </c>
      <c r="AD76" s="22">
        <f t="shared" si="227"/>
        <v>-1.7339844511428577</v>
      </c>
      <c r="AE76" s="22">
        <f t="shared" si="227"/>
        <v>-6.3190800142857384E-2</v>
      </c>
      <c r="AF76" s="22">
        <f t="shared" si="227"/>
        <v>-2.204460641142858</v>
      </c>
      <c r="AG76" s="22">
        <f t="shared" si="227"/>
        <v>-0.5554583741428587</v>
      </c>
      <c r="AH76" s="22">
        <f t="shared" si="227"/>
        <v>1.4363556848571424</v>
      </c>
      <c r="AI76" s="22">
        <f t="shared" si="227"/>
        <v>1.1551311958571411</v>
      </c>
      <c r="AJ76" s="22">
        <f t="shared" si="227"/>
        <v>-5.0537739142859195E-2</v>
      </c>
      <c r="AK76" s="22">
        <f t="shared" si="227"/>
        <v>1.914042759857141</v>
      </c>
      <c r="AL76" s="22">
        <f t="shared" si="227"/>
        <v>1.9268545508571417</v>
      </c>
      <c r="AM76" s="22">
        <f t="shared" si="227"/>
        <v>-1.0188597341428576</v>
      </c>
      <c r="AN76" s="22">
        <f t="shared" si="227"/>
        <v>-1.0513540651428581</v>
      </c>
      <c r="AO76" s="22">
        <f t="shared" si="227"/>
        <v>1.3397570458571408</v>
      </c>
      <c r="AP76" s="22"/>
    </row>
    <row r="77" spans="1:49" ht="14.65" x14ac:dyDescent="0.4">
      <c r="A77" s="2">
        <v>5</v>
      </c>
      <c r="B77" s="22"/>
      <c r="C77" s="22">
        <f t="shared" si="224"/>
        <v>2.9728697180271269E-2</v>
      </c>
      <c r="D77" s="22"/>
      <c r="E77" s="22">
        <f t="shared" si="224"/>
        <v>0.34033455155249648</v>
      </c>
      <c r="F77" s="22">
        <f t="shared" si="224"/>
        <v>1.2477705161490444</v>
      </c>
      <c r="G77" s="22">
        <f t="shared" si="224"/>
        <v>0.22257847880919712</v>
      </c>
      <c r="H77" s="22">
        <f t="shared" si="224"/>
        <v>1.4333747567025004</v>
      </c>
      <c r="I77" s="22">
        <f t="shared" si="224"/>
        <v>-0.70565545247460548</v>
      </c>
      <c r="J77" s="22"/>
      <c r="K77" s="22">
        <f t="shared" si="224"/>
        <v>-1.1330528071091539</v>
      </c>
      <c r="L77" s="22"/>
      <c r="M77" s="22">
        <f t="shared" si="224"/>
        <v>-1.4350787408097574</v>
      </c>
      <c r="N77" s="22"/>
      <c r="O77" s="22"/>
      <c r="P77" s="15">
        <f t="shared" si="225"/>
        <v>0.84040393442874795</v>
      </c>
      <c r="AA77" s="18">
        <v>2</v>
      </c>
      <c r="AB77" s="22">
        <f t="shared" ref="AB77:AO77" si="228">AB4-$AP4</f>
        <v>-0.9337398766428584</v>
      </c>
      <c r="AC77" s="22">
        <f t="shared" si="228"/>
        <v>-1.7996809196428578</v>
      </c>
      <c r="AD77" s="22">
        <f t="shared" si="228"/>
        <v>0.36283608635714204</v>
      </c>
      <c r="AE77" s="22">
        <f t="shared" si="228"/>
        <v>0.82249595035714274</v>
      </c>
      <c r="AF77" s="22">
        <f t="shared" si="228"/>
        <v>-0.6124020086428561</v>
      </c>
      <c r="AG77" s="22">
        <f t="shared" si="228"/>
        <v>0.88970683535714423</v>
      </c>
      <c r="AH77" s="22">
        <f t="shared" si="228"/>
        <v>0.48487690335714229</v>
      </c>
      <c r="AI77" s="22">
        <f t="shared" si="228"/>
        <v>-1.1605652736428573</v>
      </c>
      <c r="AJ77" s="22">
        <f t="shared" si="228"/>
        <v>-1.2741707156428546</v>
      </c>
      <c r="AK77" s="22">
        <f t="shared" si="228"/>
        <v>1.3131762233571451</v>
      </c>
      <c r="AL77" s="22">
        <f t="shared" si="228"/>
        <v>1.6717930033571435</v>
      </c>
      <c r="AM77" s="22">
        <f t="shared" si="228"/>
        <v>7.3629737357141511E-2</v>
      </c>
      <c r="AN77" s="22">
        <f t="shared" si="228"/>
        <v>-0.33140427664285665</v>
      </c>
      <c r="AO77" s="22">
        <f t="shared" si="228"/>
        <v>0.49344833135714206</v>
      </c>
      <c r="AP77" s="22"/>
    </row>
    <row r="78" spans="1:49" ht="14.65" x14ac:dyDescent="0.4">
      <c r="A78" s="2">
        <v>6</v>
      </c>
      <c r="B78" s="22"/>
      <c r="C78" s="22">
        <f t="shared" si="224"/>
        <v>0.11841950673511548</v>
      </c>
      <c r="D78" s="22"/>
      <c r="E78" s="22">
        <f t="shared" si="224"/>
        <v>-0.60223640888849417</v>
      </c>
      <c r="F78" s="22">
        <f t="shared" si="224"/>
        <v>-0.17205832307459357</v>
      </c>
      <c r="G78" s="22">
        <f t="shared" si="224"/>
        <v>0.57544674808885787</v>
      </c>
      <c r="H78" s="22">
        <f t="shared" si="224"/>
        <v>-4.1615615308846721E-2</v>
      </c>
      <c r="I78" s="22">
        <f t="shared" si="224"/>
        <v>-0.35794961393130453</v>
      </c>
      <c r="J78" s="22"/>
      <c r="K78" s="22">
        <f t="shared" si="224"/>
        <v>0.59344383769811238</v>
      </c>
      <c r="L78" s="22"/>
      <c r="M78" s="22">
        <f t="shared" si="224"/>
        <v>-0.11345013131885118</v>
      </c>
      <c r="N78" s="22"/>
      <c r="O78" s="22"/>
      <c r="P78" s="15">
        <f t="shared" si="225"/>
        <v>1.700876375735735</v>
      </c>
      <c r="AA78" s="18" t="s">
        <v>0</v>
      </c>
      <c r="AB78" s="22">
        <f t="shared" ref="AB78:AO78" si="229">AB5-$AP5</f>
        <v>0.27921120842857228</v>
      </c>
      <c r="AC78" s="22">
        <f t="shared" si="229"/>
        <v>-0.19555069657142887</v>
      </c>
      <c r="AD78" s="22">
        <f t="shared" si="229"/>
        <v>-0.33523323557142781</v>
      </c>
      <c r="AE78" s="22">
        <f t="shared" si="229"/>
        <v>-0.2084985425714283</v>
      </c>
      <c r="AF78" s="22">
        <f t="shared" si="229"/>
        <v>-0.32815840557142906</v>
      </c>
      <c r="AG78" s="22">
        <f t="shared" si="229"/>
        <v>-0.51174117257143159</v>
      </c>
      <c r="AH78" s="22">
        <f t="shared" si="229"/>
        <v>0.62608195642857289</v>
      </c>
      <c r="AI78" s="22">
        <f t="shared" si="229"/>
        <v>-0.42267087857142904</v>
      </c>
      <c r="AJ78" s="22">
        <f t="shared" si="229"/>
        <v>0.50404114042857096</v>
      </c>
      <c r="AK78" s="22">
        <f t="shared" si="229"/>
        <v>0.6822724324285705</v>
      </c>
      <c r="AL78" s="22">
        <f t="shared" si="229"/>
        <v>0.45578717242857003</v>
      </c>
      <c r="AM78" s="22">
        <f t="shared" si="229"/>
        <v>-0.74146906357142761</v>
      </c>
      <c r="AN78" s="22">
        <f t="shared" si="229"/>
        <v>-0.18357790757142745</v>
      </c>
      <c r="AO78" s="22">
        <f t="shared" si="229"/>
        <v>0.3795059924285713</v>
      </c>
      <c r="AP78" s="22"/>
    </row>
    <row r="79" spans="1:49" ht="14.65" x14ac:dyDescent="0.4">
      <c r="A79" s="2">
        <v>7</v>
      </c>
      <c r="B79" s="22"/>
      <c r="C79" s="22">
        <f t="shared" si="224"/>
        <v>1.0500344591873265</v>
      </c>
      <c r="D79" s="22"/>
      <c r="E79" s="22">
        <f t="shared" si="224"/>
        <v>-0.81451532421251382</v>
      </c>
      <c r="F79" s="22">
        <f t="shared" si="224"/>
        <v>-0.63138625835891382</v>
      </c>
      <c r="G79" s="22">
        <f t="shared" si="224"/>
        <v>-2.7511366516865365E-2</v>
      </c>
      <c r="H79" s="22">
        <f t="shared" si="224"/>
        <v>0.64256389161908167</v>
      </c>
      <c r="I79" s="22">
        <f t="shared" si="224"/>
        <v>1.2875849928933771</v>
      </c>
      <c r="J79" s="22"/>
      <c r="K79" s="22">
        <f t="shared" si="224"/>
        <v>-0.92208987140867915</v>
      </c>
      <c r="L79" s="22"/>
      <c r="M79" s="22">
        <f t="shared" si="224"/>
        <v>-0.58468052320281139</v>
      </c>
      <c r="N79" s="22"/>
      <c r="O79" s="22"/>
      <c r="P79" s="15">
        <f t="shared" si="225"/>
        <v>0.78078771663957802</v>
      </c>
      <c r="AA79" s="18" t="s">
        <v>1</v>
      </c>
      <c r="AB79" s="22">
        <f t="shared" ref="AB79:AO79" si="230">AB6-$AP6</f>
        <v>0.51544865571428566</v>
      </c>
      <c r="AC79" s="22">
        <f t="shared" si="230"/>
        <v>-0.53897311328571185</v>
      </c>
      <c r="AD79" s="22">
        <f t="shared" si="230"/>
        <v>-1.3560252672857143</v>
      </c>
      <c r="AE79" s="22">
        <f t="shared" si="230"/>
        <v>5.0664075714285772E-2</v>
      </c>
      <c r="AF79" s="22">
        <f t="shared" si="230"/>
        <v>-2.6548688052857141</v>
      </c>
      <c r="AG79" s="22">
        <f t="shared" si="230"/>
        <v>-0.22332685428571075</v>
      </c>
      <c r="AH79" s="22">
        <f t="shared" si="230"/>
        <v>1.0755393587142859</v>
      </c>
      <c r="AI79" s="22">
        <f t="shared" si="230"/>
        <v>1.4024327827142908</v>
      </c>
      <c r="AJ79" s="22">
        <f t="shared" si="230"/>
        <v>-7.0673793285715547E-2</v>
      </c>
      <c r="AK79" s="22">
        <f t="shared" si="230"/>
        <v>1.6947230317142843</v>
      </c>
      <c r="AL79" s="22">
        <f t="shared" si="230"/>
        <v>2.0122287007142869</v>
      </c>
      <c r="AM79" s="22">
        <f t="shared" si="230"/>
        <v>-1.9314447682857132</v>
      </c>
      <c r="AN79" s="22">
        <f t="shared" si="230"/>
        <v>-0.59266925828571537</v>
      </c>
      <c r="AO79" s="22">
        <f t="shared" si="230"/>
        <v>0.61694525471428641</v>
      </c>
      <c r="AP79" s="22"/>
    </row>
    <row r="80" spans="1:49" ht="14.65" x14ac:dyDescent="0.4">
      <c r="A80" s="2">
        <v>8</v>
      </c>
      <c r="B80" s="22"/>
      <c r="C80" s="22">
        <f t="shared" si="224"/>
        <v>-0.59983703851004933</v>
      </c>
      <c r="D80" s="22"/>
      <c r="E80" s="22">
        <f t="shared" si="224"/>
        <v>0.21479146253862869</v>
      </c>
      <c r="F80" s="22">
        <f t="shared" si="224"/>
        <v>-9.8316372509836381E-2</v>
      </c>
      <c r="G80" s="22">
        <f t="shared" si="224"/>
        <v>0.65879027668404744</v>
      </c>
      <c r="H80" s="22">
        <f t="shared" si="224"/>
        <v>-0.14199366159764204</v>
      </c>
      <c r="I80" s="22">
        <f t="shared" si="224"/>
        <v>-0.38843428926087475</v>
      </c>
      <c r="J80" s="22"/>
      <c r="K80" s="22">
        <f t="shared" si="224"/>
        <v>0.32214262902240387</v>
      </c>
      <c r="L80" s="22"/>
      <c r="M80" s="22">
        <f t="shared" si="224"/>
        <v>3.2856993633322951E-2</v>
      </c>
      <c r="N80" s="22"/>
      <c r="O80" s="22"/>
      <c r="P80" s="15">
        <f t="shared" si="225"/>
        <v>-0.57923424055050643</v>
      </c>
      <c r="AA80" s="18" t="s">
        <v>16</v>
      </c>
      <c r="AB80" s="22">
        <f t="shared" ref="AB80:AO80" si="231">AB7-$AP7</f>
        <v>0.65406705528571241</v>
      </c>
      <c r="AC80" s="22">
        <f t="shared" si="231"/>
        <v>-0.48733883971428593</v>
      </c>
      <c r="AD80" s="22">
        <f t="shared" si="231"/>
        <v>-1.3434839657142872</v>
      </c>
      <c r="AE80" s="22">
        <f t="shared" si="231"/>
        <v>-4.1352445714283981E-2</v>
      </c>
      <c r="AF80" s="22">
        <f t="shared" si="231"/>
        <v>-2.5624635567142873</v>
      </c>
      <c r="AG80" s="22">
        <f t="shared" si="231"/>
        <v>-1.3131891807142848</v>
      </c>
      <c r="AH80" s="22">
        <f t="shared" si="231"/>
        <v>1.7720715902857096</v>
      </c>
      <c r="AI80" s="22">
        <f t="shared" si="231"/>
        <v>0.82699222528571159</v>
      </c>
      <c r="AJ80" s="22">
        <f t="shared" si="231"/>
        <v>1.0561078712857155</v>
      </c>
      <c r="AK80" s="22">
        <f t="shared" si="231"/>
        <v>2.2180579852857152</v>
      </c>
      <c r="AL80" s="22">
        <f t="shared" si="231"/>
        <v>1.6270375772857166</v>
      </c>
      <c r="AM80" s="22">
        <f t="shared" si="231"/>
        <v>-1.4486993847142839</v>
      </c>
      <c r="AN80" s="22">
        <f t="shared" si="231"/>
        <v>-1.4022594747142838</v>
      </c>
      <c r="AO80" s="22">
        <f t="shared" si="231"/>
        <v>0.44445254328571782</v>
      </c>
      <c r="AP80" s="22"/>
    </row>
    <row r="81" spans="1:42" ht="14.65" x14ac:dyDescent="0.4">
      <c r="A81" s="2">
        <v>9</v>
      </c>
      <c r="B81" s="22"/>
      <c r="C81" s="22">
        <f t="shared" si="224"/>
        <v>-0.12805905062352618</v>
      </c>
      <c r="D81" s="22"/>
      <c r="E81" s="22">
        <f t="shared" si="224"/>
        <v>1.7959425775467546</v>
      </c>
      <c r="F81" s="22">
        <f t="shared" si="224"/>
        <v>-4.0024323976202147E-2</v>
      </c>
      <c r="G81" s="22">
        <f t="shared" si="224"/>
        <v>0.28986994452925696</v>
      </c>
      <c r="H81" s="22">
        <f t="shared" si="224"/>
        <v>-0.90364035030266354</v>
      </c>
      <c r="I81" s="22">
        <f t="shared" si="224"/>
        <v>0.52821758249994932</v>
      </c>
      <c r="J81" s="22"/>
      <c r="K81" s="22">
        <f t="shared" si="224"/>
        <v>-1.0909340661105338</v>
      </c>
      <c r="L81" s="22"/>
      <c r="M81" s="22">
        <f t="shared" si="224"/>
        <v>-0.45137231356303698</v>
      </c>
      <c r="N81" s="22"/>
      <c r="O81" s="22"/>
      <c r="P81" s="15">
        <f t="shared" si="225"/>
        <v>0.2467858129631546</v>
      </c>
      <c r="AA81" s="18" t="s">
        <v>4</v>
      </c>
      <c r="AB81" s="22">
        <f t="shared" ref="AB81:AO81" si="232">AB8-$AP8</f>
        <v>0.55764010299999889</v>
      </c>
      <c r="AC81" s="22">
        <f t="shared" si="232"/>
        <v>-8.9434727000002212E-2</v>
      </c>
      <c r="AD81" s="22">
        <f t="shared" si="232"/>
        <v>-1.2283009389999986</v>
      </c>
      <c r="AE81" s="22">
        <f t="shared" si="232"/>
        <v>-0.47635082600000622</v>
      </c>
      <c r="AF81" s="22">
        <f t="shared" si="232"/>
        <v>-2.1001376739999973</v>
      </c>
      <c r="AG81" s="22">
        <f t="shared" si="232"/>
        <v>-1.6839925490000009</v>
      </c>
      <c r="AH81" s="22">
        <f t="shared" si="232"/>
        <v>1.171699061</v>
      </c>
      <c r="AI81" s="22">
        <f t="shared" si="232"/>
        <v>1.0630822810000016</v>
      </c>
      <c r="AJ81" s="22">
        <f t="shared" si="232"/>
        <v>-0.34952542900000161</v>
      </c>
      <c r="AK81" s="22">
        <f t="shared" si="232"/>
        <v>2.3446695819999963</v>
      </c>
      <c r="AL81" s="22">
        <f t="shared" si="232"/>
        <v>2.6741933909999975</v>
      </c>
      <c r="AM81" s="22">
        <f t="shared" si="232"/>
        <v>-1.5747862000000037</v>
      </c>
      <c r="AN81" s="22">
        <f t="shared" si="232"/>
        <v>-1.1296161320000007</v>
      </c>
      <c r="AO81" s="22">
        <f t="shared" si="232"/>
        <v>0.82086005799999562</v>
      </c>
      <c r="AP81" s="22"/>
    </row>
    <row r="82" spans="1:42" ht="14.65" x14ac:dyDescent="0.4">
      <c r="A82" s="2">
        <v>10</v>
      </c>
      <c r="B82" s="22"/>
      <c r="C82" s="22">
        <f t="shared" si="224"/>
        <v>-0.24169244188163774</v>
      </c>
      <c r="D82" s="22"/>
      <c r="E82" s="22">
        <f t="shared" si="224"/>
        <v>0.23326474581785495</v>
      </c>
      <c r="F82" s="22">
        <f t="shared" si="224"/>
        <v>8.4111966200574706E-2</v>
      </c>
      <c r="G82" s="22">
        <f t="shared" si="224"/>
        <v>0.36009851322537978</v>
      </c>
      <c r="H82" s="22">
        <f t="shared" si="224"/>
        <v>9.2954639350728563E-3</v>
      </c>
      <c r="I82" s="22">
        <f t="shared" si="224"/>
        <v>-0.13452335029703488</v>
      </c>
      <c r="J82" s="22"/>
      <c r="K82" s="22">
        <f t="shared" si="224"/>
        <v>-0.60729429875886032</v>
      </c>
      <c r="L82" s="22"/>
      <c r="M82" s="22">
        <f t="shared" si="224"/>
        <v>0.29673940175865043</v>
      </c>
      <c r="N82" s="22"/>
      <c r="O82" s="22"/>
      <c r="P82" s="15">
        <f t="shared" si="225"/>
        <v>-0.13630549256012148</v>
      </c>
      <c r="AA82" s="18" t="s">
        <v>5</v>
      </c>
      <c r="AB82" s="22">
        <f t="shared" ref="AB82:AO82" si="233">AB9-$AP9</f>
        <v>-0.64989309992857613</v>
      </c>
      <c r="AC82" s="22">
        <f t="shared" si="233"/>
        <v>-1.5599157749285766</v>
      </c>
      <c r="AD82" s="22">
        <f t="shared" si="233"/>
        <v>-1.4382831229285742</v>
      </c>
      <c r="AE82" s="22">
        <f t="shared" si="233"/>
        <v>0.73720440507142371</v>
      </c>
      <c r="AF82" s="22">
        <f t="shared" si="233"/>
        <v>-1.6081697439285776</v>
      </c>
      <c r="AG82" s="22">
        <f t="shared" si="233"/>
        <v>-4.3362423069285754</v>
      </c>
      <c r="AH82" s="22">
        <f t="shared" si="233"/>
        <v>7.718173007142326E-2</v>
      </c>
      <c r="AI82" s="22">
        <f t="shared" si="233"/>
        <v>-0.52309037892857191</v>
      </c>
      <c r="AJ82" s="22">
        <f t="shared" si="233"/>
        <v>-1.2742921929285771</v>
      </c>
      <c r="AK82" s="22">
        <f t="shared" si="233"/>
        <v>5.6505150630714311</v>
      </c>
      <c r="AL82" s="22">
        <f t="shared" si="233"/>
        <v>4.3889277620714253</v>
      </c>
      <c r="AM82" s="22">
        <f t="shared" si="233"/>
        <v>-1.5670813089285716</v>
      </c>
      <c r="AN82" s="22">
        <f t="shared" si="233"/>
        <v>-1.6395302889285759</v>
      </c>
      <c r="AO82" s="22">
        <f t="shared" si="233"/>
        <v>3.7426692580714231</v>
      </c>
      <c r="AP82" s="22"/>
    </row>
    <row r="83" spans="1:42" ht="14.65" x14ac:dyDescent="0.4">
      <c r="A83" s="2">
        <v>11</v>
      </c>
      <c r="B83" s="22"/>
      <c r="C83" s="22">
        <f t="shared" si="224"/>
        <v>2.3170298421095517</v>
      </c>
      <c r="D83" s="22"/>
      <c r="E83" s="22">
        <f t="shared" si="224"/>
        <v>-1.4377401747758327</v>
      </c>
      <c r="F83" s="22">
        <f t="shared" si="224"/>
        <v>1.4772259265302807</v>
      </c>
      <c r="G83" s="22">
        <f t="shared" si="224"/>
        <v>-2.0283278479244657</v>
      </c>
      <c r="H83" s="22">
        <f t="shared" si="224"/>
        <v>-0.44921859424127319</v>
      </c>
      <c r="I83" s="22">
        <f t="shared" si="224"/>
        <v>1.1270514805574834</v>
      </c>
      <c r="J83" s="22"/>
      <c r="K83" s="22">
        <f t="shared" si="224"/>
        <v>-1.1047499490611159</v>
      </c>
      <c r="L83" s="22"/>
      <c r="M83" s="22">
        <f t="shared" si="224"/>
        <v>9.872931680539665E-2</v>
      </c>
      <c r="N83" s="22"/>
      <c r="O83" s="22"/>
      <c r="P83" s="15">
        <f t="shared" si="225"/>
        <v>-5.3039051564465289</v>
      </c>
      <c r="AA83" s="18" t="s">
        <v>6</v>
      </c>
      <c r="AB83" s="22">
        <f t="shared" ref="AB83:AO83" si="234">AB10-$AP10</f>
        <v>0.19985584707143467</v>
      </c>
      <c r="AC83" s="22">
        <f t="shared" si="234"/>
        <v>0.14035471307142622</v>
      </c>
      <c r="AD83" s="22">
        <f t="shared" si="234"/>
        <v>0.33264496307142544</v>
      </c>
      <c r="AE83" s="22">
        <f t="shared" si="234"/>
        <v>0.32067217407143467</v>
      </c>
      <c r="AF83" s="22">
        <f t="shared" si="234"/>
        <v>-7.3794946928577687E-2</v>
      </c>
      <c r="AG83" s="22">
        <f t="shared" si="234"/>
        <v>-0.9036362159285698</v>
      </c>
      <c r="AH83" s="22">
        <f t="shared" si="234"/>
        <v>1.0546404270714351</v>
      </c>
      <c r="AI83" s="22">
        <f t="shared" si="234"/>
        <v>-0.70808066092858546</v>
      </c>
      <c r="AJ83" s="22">
        <f t="shared" si="234"/>
        <v>0.43640913507143075</v>
      </c>
      <c r="AK83" s="22">
        <f t="shared" si="234"/>
        <v>0.26085358007142823</v>
      </c>
      <c r="AL83" s="22">
        <f t="shared" si="234"/>
        <v>0.47577421407142317</v>
      </c>
      <c r="AM83" s="22">
        <f t="shared" si="234"/>
        <v>-1.7586022029285768</v>
      </c>
      <c r="AN83" s="22">
        <f t="shared" si="234"/>
        <v>0.58541140307142747</v>
      </c>
      <c r="AO83" s="22">
        <f t="shared" si="234"/>
        <v>-0.36250242992856663</v>
      </c>
      <c r="AP83" s="22"/>
    </row>
    <row r="84" spans="1:42" ht="14.65" x14ac:dyDescent="0.4">
      <c r="A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0"/>
      <c r="AA84" s="18" t="s">
        <v>7</v>
      </c>
      <c r="AB84" s="22">
        <f t="shared" ref="AB84:AO84" si="235">AB11-$AP11</f>
        <v>0.78952219049999961</v>
      </c>
      <c r="AC84" s="22">
        <f t="shared" si="235"/>
        <v>0.674510851500008</v>
      </c>
      <c r="AD84" s="22">
        <f t="shared" si="235"/>
        <v>-1.2186410754999972</v>
      </c>
      <c r="AE84" s="22">
        <f t="shared" si="235"/>
        <v>0.16593942349999757</v>
      </c>
      <c r="AF84" s="22">
        <f t="shared" si="235"/>
        <v>-1.1992533205000004</v>
      </c>
      <c r="AG84" s="22">
        <f t="shared" si="235"/>
        <v>-0.96739391050000201</v>
      </c>
      <c r="AH84" s="22">
        <f t="shared" si="235"/>
        <v>2.8883884034999934</v>
      </c>
      <c r="AI84" s="22">
        <f t="shared" si="235"/>
        <v>0.99178976349999992</v>
      </c>
      <c r="AJ84" s="22">
        <f t="shared" si="235"/>
        <v>1.5858940714999985</v>
      </c>
      <c r="AK84" s="22">
        <f t="shared" si="235"/>
        <v>0.63147230249999176</v>
      </c>
      <c r="AL84" s="22">
        <f t="shared" si="235"/>
        <v>0.51750404949999584</v>
      </c>
      <c r="AM84" s="22">
        <f t="shared" si="235"/>
        <v>-2.4043100094999961</v>
      </c>
      <c r="AN84" s="22">
        <f t="shared" si="235"/>
        <v>-1.682314544499997</v>
      </c>
      <c r="AO84" s="22">
        <f t="shared" si="235"/>
        <v>-0.77310819550000964</v>
      </c>
      <c r="AP84" s="22"/>
    </row>
    <row r="85" spans="1:42" ht="14.65" x14ac:dyDescent="0.4">
      <c r="P85" s="15"/>
      <c r="AA85" s="18" t="s">
        <v>18</v>
      </c>
      <c r="AB85" s="22">
        <f t="shared" ref="AB85:AO85" si="236">AB12-$AP12</f>
        <v>-0.40153709164285978</v>
      </c>
      <c r="AC85" s="22">
        <f t="shared" si="236"/>
        <v>-0.63772756664286057</v>
      </c>
      <c r="AD85" s="22">
        <f t="shared" si="236"/>
        <v>0.25986880435714532</v>
      </c>
      <c r="AE85" s="22">
        <f t="shared" si="236"/>
        <v>1.0651295753571386</v>
      </c>
      <c r="AF85" s="22">
        <f t="shared" si="236"/>
        <v>-1.2511289276428474</v>
      </c>
      <c r="AG85" s="22">
        <f t="shared" si="236"/>
        <v>-0.53396339464286235</v>
      </c>
      <c r="AH85" s="22">
        <f t="shared" si="236"/>
        <v>3.6361953343571454</v>
      </c>
      <c r="AI85" s="22">
        <f t="shared" si="236"/>
        <v>1.0878053123571529</v>
      </c>
      <c r="AJ85" s="22">
        <f t="shared" si="236"/>
        <v>1.6262180113571443</v>
      </c>
      <c r="AK85" s="22">
        <f t="shared" si="236"/>
        <v>1.4826352453571499</v>
      </c>
      <c r="AL85" s="22">
        <f t="shared" si="236"/>
        <v>1.1053109813571549</v>
      </c>
      <c r="AM85" s="22">
        <f t="shared" si="236"/>
        <v>-3.1273420796428528</v>
      </c>
      <c r="AN85" s="22">
        <f t="shared" si="236"/>
        <v>-2.4372740526428576</v>
      </c>
      <c r="AO85" s="22">
        <f t="shared" si="236"/>
        <v>-1.8741901516428445</v>
      </c>
      <c r="AP85" s="22"/>
    </row>
    <row r="86" spans="1:42" ht="14.65" x14ac:dyDescent="0.4">
      <c r="A86" s="31" t="s">
        <v>54</v>
      </c>
      <c r="B86" s="13" t="s">
        <v>22</v>
      </c>
      <c r="C86" s="13" t="s">
        <v>23</v>
      </c>
      <c r="D86" s="13" t="s">
        <v>24</v>
      </c>
      <c r="E86" s="13" t="s">
        <v>25</v>
      </c>
      <c r="F86" s="13" t="s">
        <v>26</v>
      </c>
      <c r="G86" s="13" t="s">
        <v>27</v>
      </c>
      <c r="H86" s="13" t="s">
        <v>28</v>
      </c>
      <c r="I86" s="13" t="s">
        <v>29</v>
      </c>
      <c r="J86" s="13" t="s">
        <v>30</v>
      </c>
      <c r="K86" s="13" t="s">
        <v>31</v>
      </c>
      <c r="L86" s="26" t="s">
        <v>32</v>
      </c>
      <c r="M86" s="26" t="s">
        <v>33</v>
      </c>
      <c r="N86" s="26" t="s">
        <v>34</v>
      </c>
      <c r="O86" s="26" t="s">
        <v>35</v>
      </c>
      <c r="P86" s="10" t="s">
        <v>11</v>
      </c>
      <c r="AA86" s="18">
        <v>6</v>
      </c>
      <c r="AB86" s="22">
        <f t="shared" ref="AB86:AO86" si="237">AB13-$AP13</f>
        <v>0.1212050534285698</v>
      </c>
      <c r="AC86" s="22">
        <f t="shared" si="237"/>
        <v>0.3076903144285712</v>
      </c>
      <c r="AD86" s="22">
        <f t="shared" si="237"/>
        <v>-1.5515387105714336</v>
      </c>
      <c r="AE86" s="22">
        <f t="shared" si="237"/>
        <v>-0.83534823457142515</v>
      </c>
      <c r="AF86" s="22">
        <f t="shared" si="237"/>
        <v>-1.7633300935714242</v>
      </c>
      <c r="AG86" s="22">
        <f t="shared" si="237"/>
        <v>8.0751538428573966E-2</v>
      </c>
      <c r="AH86" s="22">
        <f t="shared" si="237"/>
        <v>1.4547197934285681</v>
      </c>
      <c r="AI86" s="22">
        <f t="shared" si="237"/>
        <v>0.25889212842857212</v>
      </c>
      <c r="AJ86" s="22">
        <f t="shared" si="237"/>
        <v>1.3313637834285732</v>
      </c>
      <c r="AK86" s="22">
        <f t="shared" si="237"/>
        <v>3.0192549394285653</v>
      </c>
      <c r="AL86" s="22">
        <f t="shared" si="237"/>
        <v>0.92773566542857289</v>
      </c>
      <c r="AM86" s="22">
        <f t="shared" si="237"/>
        <v>-1.8490443795714366</v>
      </c>
      <c r="AN86" s="22">
        <f t="shared" si="237"/>
        <v>-0.89049562657143433</v>
      </c>
      <c r="AO86" s="22">
        <f t="shared" si="237"/>
        <v>-0.61185617157143035</v>
      </c>
      <c r="AP86" s="22"/>
    </row>
    <row r="87" spans="1:42" ht="14.65" x14ac:dyDescent="0.4">
      <c r="A87" s="2">
        <v>1</v>
      </c>
      <c r="B87" s="22">
        <f t="shared" ref="B87:O87" si="238">B17-$P17</f>
        <v>-0.61497644604944846</v>
      </c>
      <c r="C87" s="22">
        <f t="shared" si="238"/>
        <v>-0.50708185119682447</v>
      </c>
      <c r="D87" s="22">
        <f t="shared" si="238"/>
        <v>-1.4000579070814965</v>
      </c>
      <c r="E87" s="22">
        <f t="shared" si="238"/>
        <v>7.9851975253921736E-2</v>
      </c>
      <c r="F87" s="22">
        <f t="shared" si="238"/>
        <v>-1.1165361712604627</v>
      </c>
      <c r="G87" s="22">
        <f t="shared" si="238"/>
        <v>0.79578366529737998</v>
      </c>
      <c r="H87" s="22">
        <f t="shared" si="238"/>
        <v>6.3557278509351889E-2</v>
      </c>
      <c r="I87" s="22">
        <f t="shared" si="238"/>
        <v>-8.4235368629967056E-2</v>
      </c>
      <c r="J87" s="22">
        <f t="shared" si="238"/>
        <v>-0.78463604167393086</v>
      </c>
      <c r="K87" s="22">
        <f t="shared" si="238"/>
        <v>0.98207811832550185</v>
      </c>
      <c r="L87" s="22">
        <f t="shared" si="238"/>
        <v>1.1041948411430322</v>
      </c>
      <c r="M87" s="22">
        <f t="shared" si="238"/>
        <v>0.61721366733063832</v>
      </c>
      <c r="N87" s="22">
        <f t="shared" si="238"/>
        <v>6.8713259700119877E-2</v>
      </c>
      <c r="O87" s="22">
        <f t="shared" si="238"/>
        <v>0.79613098033218677</v>
      </c>
      <c r="P87" s="15">
        <f>T17-$P17</f>
        <v>0.79960899510012418</v>
      </c>
      <c r="AA87" s="18" t="s">
        <v>8</v>
      </c>
      <c r="AB87" s="22">
        <f t="shared" ref="AB87:AO87" si="239">AB14-$AP14</f>
        <v>1.0825380629285766</v>
      </c>
      <c r="AC87" s="22">
        <f t="shared" si="239"/>
        <v>0.58843375392856867</v>
      </c>
      <c r="AD87" s="22">
        <f t="shared" si="239"/>
        <v>-2.911726607142473E-2</v>
      </c>
      <c r="AE87" s="22">
        <f t="shared" si="239"/>
        <v>3.2742144928575634E-2</v>
      </c>
      <c r="AF87" s="22">
        <f t="shared" si="239"/>
        <v>-0.77596533907143428</v>
      </c>
      <c r="AG87" s="22">
        <f t="shared" si="239"/>
        <v>-0.38757531607142059</v>
      </c>
      <c r="AH87" s="22">
        <f t="shared" si="239"/>
        <v>0.25024781292857678</v>
      </c>
      <c r="AI87" s="22">
        <f t="shared" si="239"/>
        <v>1.0874813739285676</v>
      </c>
      <c r="AJ87" s="22">
        <f t="shared" si="239"/>
        <v>-0.18410592807143278</v>
      </c>
      <c r="AK87" s="22">
        <f t="shared" si="239"/>
        <v>0.2558713969285682</v>
      </c>
      <c r="AL87" s="22">
        <f t="shared" si="239"/>
        <v>7.8819241928555606E-2</v>
      </c>
      <c r="AM87" s="22">
        <f t="shared" si="239"/>
        <v>-0.6945140910714267</v>
      </c>
      <c r="AN87" s="22">
        <f t="shared" si="239"/>
        <v>-0.62557985107142233</v>
      </c>
      <c r="AO87" s="22">
        <f t="shared" si="239"/>
        <v>-0.67927599607142586</v>
      </c>
      <c r="AP87" s="22"/>
    </row>
    <row r="88" spans="1:42" ht="14.65" x14ac:dyDescent="0.4">
      <c r="A88" s="2">
        <v>2</v>
      </c>
      <c r="B88" s="22">
        <f t="shared" ref="B88:O88" si="240">B18-$P18</f>
        <v>-0.53383544150281237</v>
      </c>
      <c r="C88" s="22">
        <f t="shared" si="240"/>
        <v>-0.93226646654789502</v>
      </c>
      <c r="D88" s="22">
        <f t="shared" si="240"/>
        <v>0.2325200739117852</v>
      </c>
      <c r="E88" s="22">
        <f t="shared" si="240"/>
        <v>0.39334731004776113</v>
      </c>
      <c r="F88" s="22">
        <f t="shared" si="240"/>
        <v>-7.0742893939499174E-2</v>
      </c>
      <c r="G88" s="22">
        <f t="shared" si="240"/>
        <v>0.70906762949187718</v>
      </c>
      <c r="H88" s="22">
        <f t="shared" si="240"/>
        <v>3.0824206166636836E-2</v>
      </c>
      <c r="I88" s="22">
        <f t="shared" si="240"/>
        <v>-0.67828957549255287</v>
      </c>
      <c r="J88" s="22">
        <f t="shared" si="240"/>
        <v>-0.68816508267079113</v>
      </c>
      <c r="K88" s="22">
        <f t="shared" si="240"/>
        <v>0.38211557771012705</v>
      </c>
      <c r="L88" s="22">
        <f t="shared" si="240"/>
        <v>0.57666791196578671</v>
      </c>
      <c r="M88" s="22">
        <f t="shared" si="240"/>
        <v>0.40340074830193307</v>
      </c>
      <c r="N88" s="22">
        <f t="shared" si="240"/>
        <v>-3.0069417130960119E-3</v>
      </c>
      <c r="O88" s="22">
        <f t="shared" si="240"/>
        <v>0.17836294427074484</v>
      </c>
      <c r="P88" s="15">
        <f t="shared" ref="P88:P97" si="241">T18-$P18</f>
        <v>0.72547201464800248</v>
      </c>
      <c r="AA88" s="18" t="s">
        <v>9</v>
      </c>
      <c r="AB88" s="22">
        <f t="shared" ref="AB88:AO88" si="242">AB15-$AP15</f>
        <v>1.9613621637857133</v>
      </c>
      <c r="AC88" s="22">
        <f t="shared" si="242"/>
        <v>1.4609993517857216</v>
      </c>
      <c r="AD88" s="22">
        <f t="shared" si="242"/>
        <v>-0.16453352721428338</v>
      </c>
      <c r="AE88" s="22">
        <f t="shared" si="242"/>
        <v>-1.0798169752142801</v>
      </c>
      <c r="AF88" s="22">
        <f t="shared" si="242"/>
        <v>-0.6736491732142813</v>
      </c>
      <c r="AG88" s="22">
        <f t="shared" si="242"/>
        <v>-0.34593942321429871</v>
      </c>
      <c r="AH88" s="22">
        <f t="shared" si="242"/>
        <v>2.2866229347857026</v>
      </c>
      <c r="AI88" s="22">
        <f t="shared" si="242"/>
        <v>1.4406818917857205</v>
      </c>
      <c r="AJ88" s="22">
        <f t="shared" si="242"/>
        <v>0.84233722078571382</v>
      </c>
      <c r="AK88" s="22">
        <f t="shared" si="242"/>
        <v>-0.72906867521427365</v>
      </c>
      <c r="AL88" s="22">
        <f t="shared" si="242"/>
        <v>-0.43101878821428308</v>
      </c>
      <c r="AM88" s="22">
        <f t="shared" si="242"/>
        <v>-2.0301117592142877</v>
      </c>
      <c r="AN88" s="22">
        <f t="shared" si="242"/>
        <v>-1.496778426214286</v>
      </c>
      <c r="AO88" s="22">
        <f t="shared" si="242"/>
        <v>-1.0410868152142942</v>
      </c>
      <c r="AP88" s="22"/>
    </row>
    <row r="89" spans="1:42" ht="14.65" x14ac:dyDescent="0.4">
      <c r="A89" s="2">
        <v>3</v>
      </c>
      <c r="B89" s="22">
        <f t="shared" ref="B89:O89" si="243">B19-$P19</f>
        <v>0.34416442745177456</v>
      </c>
      <c r="C89" s="22">
        <f t="shared" si="243"/>
        <v>-0.47283177827322653</v>
      </c>
      <c r="D89" s="22">
        <f t="shared" si="243"/>
        <v>-1.2820853583121874</v>
      </c>
      <c r="E89" s="22">
        <f t="shared" si="243"/>
        <v>-0.19998913978908206</v>
      </c>
      <c r="F89" s="22">
        <f t="shared" si="243"/>
        <v>-1.3277457693779002</v>
      </c>
      <c r="G89" s="22">
        <f t="shared" si="243"/>
        <v>0.12973572475025108</v>
      </c>
      <c r="H89" s="22">
        <f t="shared" si="243"/>
        <v>0.41116510994902988</v>
      </c>
      <c r="I89" s="22">
        <f t="shared" si="243"/>
        <v>0.14535288136834446</v>
      </c>
      <c r="J89" s="22">
        <f t="shared" si="243"/>
        <v>0.55153120466655636</v>
      </c>
      <c r="K89" s="22">
        <f t="shared" si="243"/>
        <v>0.7726727604439958</v>
      </c>
      <c r="L89" s="22">
        <f t="shared" si="243"/>
        <v>0.7168043648852791</v>
      </c>
      <c r="M89" s="22">
        <f t="shared" si="243"/>
        <v>-0.2122042377673381</v>
      </c>
      <c r="N89" s="22">
        <f t="shared" si="243"/>
        <v>6.7713508452895255E-2</v>
      </c>
      <c r="O89" s="22">
        <f t="shared" si="243"/>
        <v>0.35571630155159539</v>
      </c>
      <c r="P89" s="15">
        <f t="shared" si="241"/>
        <v>1.2570716102594375</v>
      </c>
      <c r="AA89" s="18" t="s">
        <v>10</v>
      </c>
      <c r="AB89" s="22">
        <f t="shared" ref="AB89:AO89" si="244">AB16-$AP16</f>
        <v>1.4578393259285676</v>
      </c>
      <c r="AC89" s="22">
        <f t="shared" si="244"/>
        <v>-1.5584710071429697E-2</v>
      </c>
      <c r="AD89" s="22">
        <f t="shared" si="244"/>
        <v>1.1504470359285719</v>
      </c>
      <c r="AE89" s="22">
        <f t="shared" si="244"/>
        <v>-8.8033689071430388E-2</v>
      </c>
      <c r="AF89" s="22">
        <f t="shared" si="244"/>
        <v>-2.0772400390714338</v>
      </c>
      <c r="AG89" s="22">
        <f t="shared" si="244"/>
        <v>-0.88095885907141991</v>
      </c>
      <c r="AH89" s="22">
        <f t="shared" si="244"/>
        <v>1.2865921609285706</v>
      </c>
      <c r="AI89" s="22">
        <f t="shared" si="244"/>
        <v>1.6931000969285677</v>
      </c>
      <c r="AJ89" s="22">
        <f t="shared" si="244"/>
        <v>0.36425655992857031</v>
      </c>
      <c r="AK89" s="22">
        <f t="shared" si="244"/>
        <v>1.0902202779285588</v>
      </c>
      <c r="AL89" s="22">
        <f t="shared" si="244"/>
        <v>-0.32583414307142533</v>
      </c>
      <c r="AM89" s="22">
        <f t="shared" si="244"/>
        <v>-1.0046550050714202</v>
      </c>
      <c r="AN89" s="22">
        <f t="shared" si="244"/>
        <v>-1.5264917390714245</v>
      </c>
      <c r="AO89" s="22">
        <f t="shared" si="244"/>
        <v>-1.1236572730714229</v>
      </c>
      <c r="AP89" s="22"/>
    </row>
    <row r="90" spans="1:42" ht="14.65" x14ac:dyDescent="0.4">
      <c r="A90" s="2">
        <v>4</v>
      </c>
      <c r="B90" s="22">
        <f t="shared" ref="B90:O90" si="245">B20-$P20</f>
        <v>-0.61678670281281356</v>
      </c>
      <c r="C90" s="22">
        <f t="shared" si="245"/>
        <v>-0.68320907542690712</v>
      </c>
      <c r="D90" s="22">
        <f t="shared" si="245"/>
        <v>-1.0063741358300931</v>
      </c>
      <c r="E90" s="22">
        <f t="shared" si="245"/>
        <v>-5.2816772339301821E-2</v>
      </c>
      <c r="F90" s="22">
        <f t="shared" si="245"/>
        <v>0.59793650636970241</v>
      </c>
      <c r="G90" s="22">
        <f t="shared" si="245"/>
        <v>-1.7352969636827389</v>
      </c>
      <c r="H90" s="22">
        <f t="shared" si="245"/>
        <v>-1.104077682679053</v>
      </c>
      <c r="I90" s="22">
        <f t="shared" si="245"/>
        <v>-0.78888448448062043</v>
      </c>
      <c r="J90" s="22">
        <f t="shared" si="245"/>
        <v>-1.1524821590084393</v>
      </c>
      <c r="K90" s="22">
        <f t="shared" si="245"/>
        <v>1.7559028720003926</v>
      </c>
      <c r="L90" s="22">
        <f t="shared" si="245"/>
        <v>1.5804676772716828</v>
      </c>
      <c r="M90" s="22">
        <f t="shared" si="245"/>
        <v>1.298080621584047</v>
      </c>
      <c r="N90" s="22">
        <f t="shared" si="245"/>
        <v>0.18602732145438949</v>
      </c>
      <c r="O90" s="22">
        <f t="shared" si="245"/>
        <v>1.7215129775797671</v>
      </c>
      <c r="P90" s="15">
        <f t="shared" si="241"/>
        <v>-0.38132676746542948</v>
      </c>
      <c r="AA90" s="18">
        <v>8</v>
      </c>
      <c r="AB90" s="22">
        <f t="shared" ref="AB90:AO90" si="246">AB17-$AP17</f>
        <v>-0.90559118864286203</v>
      </c>
      <c r="AC90" s="22">
        <f t="shared" si="246"/>
        <v>-1.6880174926428597</v>
      </c>
      <c r="AD90" s="22">
        <f t="shared" si="246"/>
        <v>2.2082636863571392</v>
      </c>
      <c r="AE90" s="22">
        <f t="shared" si="246"/>
        <v>-3.8811143642863311E-2</v>
      </c>
      <c r="AF90" s="22">
        <f t="shared" si="246"/>
        <v>-1.2316229346428602</v>
      </c>
      <c r="AG90" s="22">
        <f t="shared" si="246"/>
        <v>0.24864917335714809</v>
      </c>
      <c r="AH90" s="22">
        <f t="shared" si="246"/>
        <v>-0.36475218664284936</v>
      </c>
      <c r="AI90" s="22">
        <f t="shared" si="246"/>
        <v>-1.0455004856428647</v>
      </c>
      <c r="AJ90" s="22">
        <f t="shared" si="246"/>
        <v>-1.0037317786428477</v>
      </c>
      <c r="AK90" s="22">
        <f t="shared" si="246"/>
        <v>0.71438613535715634</v>
      </c>
      <c r="AL90" s="22">
        <f t="shared" si="246"/>
        <v>1.2796469063571547</v>
      </c>
      <c r="AM90" s="22">
        <f t="shared" si="246"/>
        <v>-1.0853417556428613</v>
      </c>
      <c r="AN90" s="22">
        <f t="shared" si="246"/>
        <v>-0.17529640464286755</v>
      </c>
      <c r="AO90" s="22">
        <f t="shared" si="246"/>
        <v>3.0877194693571366</v>
      </c>
      <c r="AP90" s="22"/>
    </row>
    <row r="91" spans="1:42" ht="14.65" x14ac:dyDescent="0.4">
      <c r="A91" s="2">
        <v>5</v>
      </c>
      <c r="B91" s="22">
        <f t="shared" ref="B91:O91" si="247">B21-$P21</f>
        <v>-0.33382030851633004</v>
      </c>
      <c r="C91" s="22">
        <f t="shared" si="247"/>
        <v>0.26328306672112944</v>
      </c>
      <c r="D91" s="22">
        <f t="shared" si="247"/>
        <v>8.3441810019275309E-2</v>
      </c>
      <c r="E91" s="22">
        <f t="shared" si="247"/>
        <v>0.57388892109335465</v>
      </c>
      <c r="F91" s="22">
        <f t="shared" si="247"/>
        <v>1.4813248856899026</v>
      </c>
      <c r="G91" s="22">
        <f t="shared" si="247"/>
        <v>0.4561328483500553</v>
      </c>
      <c r="H91" s="22">
        <f t="shared" si="247"/>
        <v>1.6669291262433585</v>
      </c>
      <c r="I91" s="22">
        <f t="shared" si="247"/>
        <v>-0.47210108293374731</v>
      </c>
      <c r="J91" s="22">
        <f t="shared" si="247"/>
        <v>1.4745391711448814</v>
      </c>
      <c r="K91" s="22">
        <f t="shared" si="247"/>
        <v>-0.89949843756829573</v>
      </c>
      <c r="L91" s="22">
        <f t="shared" si="247"/>
        <v>-0.80473300647626722</v>
      </c>
      <c r="M91" s="22">
        <f t="shared" si="247"/>
        <v>-1.2015243712688992</v>
      </c>
      <c r="N91" s="22">
        <f t="shared" si="247"/>
        <v>-0.18392481818601425</v>
      </c>
      <c r="O91" s="22">
        <f t="shared" si="247"/>
        <v>-2.1039378043124124</v>
      </c>
      <c r="P91" s="15">
        <f t="shared" si="241"/>
        <v>1.0739583039696061</v>
      </c>
      <c r="AA91" s="18">
        <v>9</v>
      </c>
      <c r="AB91" s="22">
        <f t="shared" ref="AB91:AO91" si="248">AB18-$AP18</f>
        <v>1.0456980890000107</v>
      </c>
      <c r="AC91" s="22">
        <f t="shared" si="248"/>
        <v>-0.63641075399999814</v>
      </c>
      <c r="AD91" s="22">
        <f t="shared" si="248"/>
        <v>3.7231357299999939</v>
      </c>
      <c r="AE91" s="22">
        <f t="shared" si="248"/>
        <v>3.5100064790000101</v>
      </c>
      <c r="AF91" s="22">
        <f t="shared" si="248"/>
        <v>-2.827136378999997</v>
      </c>
      <c r="AG91" s="22">
        <f t="shared" si="248"/>
        <v>-1.3837123420000115</v>
      </c>
      <c r="AH91" s="22">
        <f t="shared" si="248"/>
        <v>-0.16493683199999687</v>
      </c>
      <c r="AI91" s="22">
        <f t="shared" si="248"/>
        <v>2.1017978620000104</v>
      </c>
      <c r="AJ91" s="22">
        <f t="shared" si="248"/>
        <v>6.309037899998593E-2</v>
      </c>
      <c r="AK91" s="22">
        <f t="shared" si="248"/>
        <v>-0.37557175200001502</v>
      </c>
      <c r="AL91" s="22">
        <f t="shared" si="248"/>
        <v>0.65807904100000592</v>
      </c>
      <c r="AM91" s="22">
        <f t="shared" si="248"/>
        <v>-3.743168123999995</v>
      </c>
      <c r="AN91" s="22">
        <f t="shared" si="248"/>
        <v>-1.4099254939999941</v>
      </c>
      <c r="AO91" s="22">
        <f t="shared" si="248"/>
        <v>-0.56094590300000569</v>
      </c>
      <c r="AP91" s="22"/>
    </row>
    <row r="92" spans="1:42" ht="14.65" x14ac:dyDescent="0.4">
      <c r="A92" s="2">
        <v>6</v>
      </c>
      <c r="B92" s="22">
        <f t="shared" ref="B92:O92" si="249">B22-$P22</f>
        <v>-0.14752889343110986</v>
      </c>
      <c r="C92" s="22">
        <f t="shared" si="249"/>
        <v>0.22268313827360231</v>
      </c>
      <c r="D92" s="22">
        <f t="shared" si="249"/>
        <v>-0.68389119030932921</v>
      </c>
      <c r="E92" s="22">
        <f t="shared" si="249"/>
        <v>-0.49797277735000733</v>
      </c>
      <c r="F92" s="22">
        <f t="shared" si="249"/>
        <v>-6.7794691536106733E-2</v>
      </c>
      <c r="G92" s="22">
        <f t="shared" si="249"/>
        <v>0.67971037962734471</v>
      </c>
      <c r="H92" s="22">
        <f t="shared" si="249"/>
        <v>6.2648016229640113E-2</v>
      </c>
      <c r="I92" s="22">
        <f t="shared" si="249"/>
        <v>-0.2536859823928177</v>
      </c>
      <c r="J92" s="22">
        <f t="shared" si="249"/>
        <v>0.55181411101138433</v>
      </c>
      <c r="K92" s="22">
        <f t="shared" si="249"/>
        <v>0.69770746923659921</v>
      </c>
      <c r="L92" s="22">
        <f t="shared" si="249"/>
        <v>-0.16787202911771448</v>
      </c>
      <c r="M92" s="22">
        <f t="shared" si="249"/>
        <v>-9.1864997803643433E-3</v>
      </c>
      <c r="N92" s="22">
        <f t="shared" si="249"/>
        <v>0.11876812296271133</v>
      </c>
      <c r="O92" s="22">
        <f t="shared" si="249"/>
        <v>-0.50539917342382612</v>
      </c>
      <c r="P92" s="15">
        <f t="shared" si="241"/>
        <v>1.8051400072742219</v>
      </c>
      <c r="AA92" s="18">
        <v>10</v>
      </c>
      <c r="AB92" s="22">
        <f t="shared" ref="AB92:AO92" si="250">AB19-$AP19</f>
        <v>-1.0909863947857028</v>
      </c>
      <c r="AC92" s="22">
        <f t="shared" si="250"/>
        <v>-0.31747165578572467</v>
      </c>
      <c r="AD92" s="22">
        <f t="shared" si="250"/>
        <v>1.795544218214288</v>
      </c>
      <c r="AE92" s="22">
        <f t="shared" si="250"/>
        <v>0.6633900222142719</v>
      </c>
      <c r="AF92" s="22">
        <f t="shared" si="250"/>
        <v>-0.11499999978571029</v>
      </c>
      <c r="AG92" s="22">
        <f t="shared" si="250"/>
        <v>0.51264172321428614</v>
      </c>
      <c r="AH92" s="22">
        <f t="shared" si="250"/>
        <v>0.52794784621430235</v>
      </c>
      <c r="AI92" s="22">
        <f t="shared" si="250"/>
        <v>9.2256235214292381E-2</v>
      </c>
      <c r="AJ92" s="22">
        <f t="shared" si="250"/>
        <v>2.2845805214287473E-2</v>
      </c>
      <c r="AK92" s="22">
        <f t="shared" si="250"/>
        <v>-0.80352607678570198</v>
      </c>
      <c r="AL92" s="22">
        <f t="shared" si="250"/>
        <v>-0.73468253978573816</v>
      </c>
      <c r="AM92" s="22">
        <f t="shared" si="250"/>
        <v>0.16760770921427959</v>
      </c>
      <c r="AN92" s="22">
        <f t="shared" si="250"/>
        <v>-0.29570294778571427</v>
      </c>
      <c r="AO92" s="22">
        <f t="shared" si="250"/>
        <v>-0.42486394478571388</v>
      </c>
      <c r="AP92" s="22"/>
    </row>
    <row r="93" spans="1:42" ht="14.65" x14ac:dyDescent="0.4">
      <c r="A93" s="2">
        <v>7</v>
      </c>
      <c r="B93" s="22">
        <f t="shared" ref="B93:O93" si="251">B23-$P23</f>
        <v>1.9129028334464309</v>
      </c>
      <c r="C93" s="22">
        <f t="shared" si="251"/>
        <v>1.1827753349728063</v>
      </c>
      <c r="D93" s="22">
        <f t="shared" si="251"/>
        <v>0.76212893063641118</v>
      </c>
      <c r="E93" s="22">
        <f t="shared" si="251"/>
        <v>-0.68177444842703405</v>
      </c>
      <c r="F93" s="22">
        <f t="shared" si="251"/>
        <v>-0.49864538257343405</v>
      </c>
      <c r="G93" s="22">
        <f t="shared" si="251"/>
        <v>0.10522950926861441</v>
      </c>
      <c r="H93" s="22">
        <f t="shared" si="251"/>
        <v>0.77530476740456145</v>
      </c>
      <c r="I93" s="22">
        <f t="shared" si="251"/>
        <v>1.4203258686788569</v>
      </c>
      <c r="J93" s="22">
        <f t="shared" si="251"/>
        <v>0.33226722622960203</v>
      </c>
      <c r="K93" s="22">
        <f t="shared" si="251"/>
        <v>-0.78934899562319938</v>
      </c>
      <c r="L93" s="22">
        <f t="shared" si="251"/>
        <v>-1.2642354677404706</v>
      </c>
      <c r="M93" s="22">
        <f t="shared" si="251"/>
        <v>-0.45193964741733161</v>
      </c>
      <c r="N93" s="22">
        <f t="shared" si="251"/>
        <v>-1.0747874398552151</v>
      </c>
      <c r="O93" s="22">
        <f t="shared" si="251"/>
        <v>-1.7302030890006002</v>
      </c>
      <c r="P93" s="15">
        <f t="shared" si="241"/>
        <v>0.91352859242505779</v>
      </c>
      <c r="AA93" s="18" t="s">
        <v>20</v>
      </c>
      <c r="AB93" s="22">
        <f t="shared" ref="AB93:AO93" si="252">AB20-$AP20</f>
        <v>1.5506235829285533</v>
      </c>
      <c r="AC93" s="22">
        <f t="shared" si="252"/>
        <v>-0.42307256207140931</v>
      </c>
      <c r="AD93" s="22">
        <f t="shared" si="252"/>
        <v>0.46218820792856441</v>
      </c>
      <c r="AE93" s="22">
        <f t="shared" si="252"/>
        <v>1.3614172339285648</v>
      </c>
      <c r="AF93" s="22">
        <f t="shared" si="252"/>
        <v>-2.2291043080714257</v>
      </c>
      <c r="AG93" s="22">
        <f t="shared" si="252"/>
        <v>0.83797052192858423</v>
      </c>
      <c r="AH93" s="22">
        <f t="shared" si="252"/>
        <v>0.59495464792854769</v>
      </c>
      <c r="AI93" s="22">
        <f t="shared" si="252"/>
        <v>0.11588435392855168</v>
      </c>
      <c r="AJ93" s="22">
        <f t="shared" si="252"/>
        <v>0.65302721092857219</v>
      </c>
      <c r="AK93" s="22">
        <f t="shared" si="252"/>
        <v>1.0553854869285733</v>
      </c>
      <c r="AL93" s="22">
        <f t="shared" si="252"/>
        <v>9.0124716928587034E-2</v>
      </c>
      <c r="AM93" s="22">
        <f t="shared" si="252"/>
        <v>-3.4452947840714341</v>
      </c>
      <c r="AN93" s="22">
        <f t="shared" si="252"/>
        <v>-1.4810317460714213</v>
      </c>
      <c r="AO93" s="22">
        <f t="shared" si="252"/>
        <v>0.85692743692857398</v>
      </c>
      <c r="AP93" s="22"/>
    </row>
    <row r="94" spans="1:42" ht="14.65" x14ac:dyDescent="0.4">
      <c r="A94" s="2">
        <v>8</v>
      </c>
      <c r="B94" s="22">
        <f t="shared" ref="B94:O94" si="253">B24-$P24</f>
        <v>-0.53307600894988694</v>
      </c>
      <c r="C94" s="22">
        <f t="shared" si="253"/>
        <v>-0.8629006628049456</v>
      </c>
      <c r="D94" s="22">
        <f t="shared" si="253"/>
        <v>1.2361407241220934</v>
      </c>
      <c r="E94" s="22">
        <f t="shared" si="253"/>
        <v>-4.8272161756267584E-2</v>
      </c>
      <c r="F94" s="22">
        <f t="shared" si="253"/>
        <v>-0.36137999680473265</v>
      </c>
      <c r="G94" s="22">
        <f t="shared" si="253"/>
        <v>0.39572665238915117</v>
      </c>
      <c r="H94" s="22">
        <f t="shared" si="253"/>
        <v>-0.40505728589253831</v>
      </c>
      <c r="I94" s="22">
        <f t="shared" si="253"/>
        <v>-0.65149791355577102</v>
      </c>
      <c r="J94" s="22">
        <f t="shared" si="253"/>
        <v>-0.55687783671645552</v>
      </c>
      <c r="K94" s="22">
        <f t="shared" si="253"/>
        <v>5.90790047275076E-2</v>
      </c>
      <c r="L94" s="22">
        <f t="shared" si="253"/>
        <v>0.34993427550277389</v>
      </c>
      <c r="M94" s="22">
        <f t="shared" si="253"/>
        <v>-0.23020663066157332</v>
      </c>
      <c r="N94" s="22">
        <f t="shared" si="253"/>
        <v>0.15073719035265287</v>
      </c>
      <c r="O94" s="22">
        <f t="shared" si="253"/>
        <v>1.4576506500479913</v>
      </c>
      <c r="P94" s="15">
        <f t="shared" si="241"/>
        <v>-0.8422978648454027</v>
      </c>
      <c r="AA94" s="18" t="s">
        <v>21</v>
      </c>
      <c r="AB94" s="22">
        <f t="shared" ref="AB94:AO94" si="254">AB21-$AP21</f>
        <v>2.6846112733571346</v>
      </c>
      <c r="AC94" s="22">
        <f t="shared" si="254"/>
        <v>4.0715727243571251</v>
      </c>
      <c r="AD94" s="22">
        <f t="shared" si="254"/>
        <v>-3.9533932616428586</v>
      </c>
      <c r="AE94" s="22">
        <f t="shared" si="254"/>
        <v>-3.5655474576428361</v>
      </c>
      <c r="AF94" s="22">
        <f t="shared" si="254"/>
        <v>-4.4610803376428692</v>
      </c>
      <c r="AG94" s="22">
        <f t="shared" si="254"/>
        <v>-10.262599611642869</v>
      </c>
      <c r="AH94" s="22">
        <f t="shared" si="254"/>
        <v>5.3737269193571393</v>
      </c>
      <c r="AI94" s="22">
        <f t="shared" si="254"/>
        <v>6.3384207973571591</v>
      </c>
      <c r="AJ94" s="22">
        <f t="shared" si="254"/>
        <v>1.6629332683571505</v>
      </c>
      <c r="AK94" s="22">
        <f t="shared" si="254"/>
        <v>4.2571736313571336</v>
      </c>
      <c r="AL94" s="22">
        <f t="shared" si="254"/>
        <v>4.8726158083571391</v>
      </c>
      <c r="AM94" s="22">
        <f t="shared" si="254"/>
        <v>-6.4122594756428555</v>
      </c>
      <c r="AN94" s="22">
        <f t="shared" si="254"/>
        <v>-3.4251392936428573</v>
      </c>
      <c r="AO94" s="22">
        <f t="shared" si="254"/>
        <v>2.8189650153571364</v>
      </c>
      <c r="AP94" s="22"/>
    </row>
    <row r="95" spans="1:42" x14ac:dyDescent="0.35">
      <c r="A95" s="2">
        <v>9</v>
      </c>
      <c r="B95" s="22">
        <f t="shared" ref="B95:O95" si="255">B25-$P25</f>
        <v>0.17227002559056359</v>
      </c>
      <c r="C95" s="22">
        <f t="shared" si="255"/>
        <v>-0.26185280290474733</v>
      </c>
      <c r="D95" s="22">
        <f t="shared" si="255"/>
        <v>2.191220487832914</v>
      </c>
      <c r="E95" s="22">
        <f t="shared" si="255"/>
        <v>1.6621488252655334</v>
      </c>
      <c r="F95" s="22">
        <f t="shared" si="255"/>
        <v>-0.17381807625742329</v>
      </c>
      <c r="G95" s="22">
        <f t="shared" si="255"/>
        <v>0.15607619224803582</v>
      </c>
      <c r="H95" s="22">
        <f t="shared" si="255"/>
        <v>-1.0374341025838847</v>
      </c>
      <c r="I95" s="22">
        <f t="shared" si="255"/>
        <v>0.39442383021872818</v>
      </c>
      <c r="J95" s="22">
        <f t="shared" si="255"/>
        <v>-0.18183246933310482</v>
      </c>
      <c r="K95" s="22">
        <f t="shared" si="255"/>
        <v>-1.2247278183917549</v>
      </c>
      <c r="L95" s="22">
        <f t="shared" si="255"/>
        <v>-0.64723109469787587</v>
      </c>
      <c r="M95" s="22">
        <f t="shared" si="255"/>
        <v>-0.58516606584425812</v>
      </c>
      <c r="N95" s="22">
        <f t="shared" si="255"/>
        <v>0.15187663953230146</v>
      </c>
      <c r="O95" s="22">
        <f t="shared" si="255"/>
        <v>-0.61595357067503542</v>
      </c>
      <c r="P95" s="15">
        <f t="shared" si="241"/>
        <v>0.11299206068193346</v>
      </c>
      <c r="AA95" s="18" t="s">
        <v>37</v>
      </c>
      <c r="AB95" s="27">
        <f t="shared" ref="AB95:AO95" si="256">AB22-$AP22</f>
        <v>8.3755733726428332</v>
      </c>
      <c r="AC95" s="27">
        <f t="shared" si="256"/>
        <v>-2.361909620357153</v>
      </c>
      <c r="AD95" s="27">
        <f t="shared" si="256"/>
        <v>-5.470050210357158</v>
      </c>
      <c r="AE95" s="27">
        <f t="shared" si="256"/>
        <v>2.751264981642862</v>
      </c>
      <c r="AF95" s="27">
        <f t="shared" si="256"/>
        <v>-33.299642047357139</v>
      </c>
      <c r="AG95" s="27">
        <f t="shared" si="256"/>
        <v>-21.763202138357116</v>
      </c>
      <c r="AH95" s="27">
        <f t="shared" si="256"/>
        <v>26.457704890642844</v>
      </c>
      <c r="AI95" s="27">
        <f t="shared" si="256"/>
        <v>15.814507612642871</v>
      </c>
      <c r="AJ95" s="27">
        <f t="shared" si="256"/>
        <v>4.8236459346428546</v>
      </c>
      <c r="AK95" s="27">
        <f t="shared" si="256"/>
        <v>29.499428247642868</v>
      </c>
      <c r="AL95" s="27">
        <f t="shared" si="256"/>
        <v>26.006208293642857</v>
      </c>
      <c r="AM95" s="27">
        <f t="shared" si="256"/>
        <v>-36.907782637357144</v>
      </c>
      <c r="AN95" s="27">
        <f t="shared" si="256"/>
        <v>-22.002657920357137</v>
      </c>
      <c r="AO95" s="27">
        <f t="shared" si="256"/>
        <v>8.0769112406428576</v>
      </c>
    </row>
    <row r="96" spans="1:42" x14ac:dyDescent="0.35">
      <c r="A96" s="2">
        <v>10</v>
      </c>
      <c r="B96" s="22">
        <f t="shared" ref="B96:O96" si="257">B26-$P26</f>
        <v>-0.61609906999728248</v>
      </c>
      <c r="C96" s="22">
        <f t="shared" si="257"/>
        <v>-0.176774606716533</v>
      </c>
      <c r="D96" s="22">
        <f t="shared" si="257"/>
        <v>0.96858909548042837</v>
      </c>
      <c r="E96" s="22">
        <f t="shared" si="257"/>
        <v>0.29818258098295969</v>
      </c>
      <c r="F96" s="22">
        <f t="shared" si="257"/>
        <v>0.14902980136567945</v>
      </c>
      <c r="G96" s="22">
        <f t="shared" si="257"/>
        <v>0.42501634839048452</v>
      </c>
      <c r="H96" s="22">
        <f t="shared" si="257"/>
        <v>7.4213299100177599E-2</v>
      </c>
      <c r="I96" s="22">
        <f t="shared" si="257"/>
        <v>-6.960551513193014E-2</v>
      </c>
      <c r="J96" s="22">
        <f t="shared" si="257"/>
        <v>-4.1777792011460146E-2</v>
      </c>
      <c r="K96" s="22">
        <f t="shared" si="257"/>
        <v>-0.54237646359375558</v>
      </c>
      <c r="L96" s="22">
        <f t="shared" si="257"/>
        <v>-0.50038052247502018</v>
      </c>
      <c r="M96" s="22">
        <f t="shared" si="257"/>
        <v>0.36165723692375518</v>
      </c>
      <c r="N96" s="22">
        <f t="shared" si="257"/>
        <v>-4.6160944716415742E-2</v>
      </c>
      <c r="O96" s="22">
        <f t="shared" si="257"/>
        <v>-0.28351344760109143</v>
      </c>
      <c r="P96" s="15">
        <f t="shared" si="241"/>
        <v>-7.1387657395016735E-2</v>
      </c>
      <c r="AE96" s="3"/>
      <c r="AH96" s="3"/>
      <c r="AI96" s="3"/>
      <c r="AJ96" s="3"/>
      <c r="AK96" s="3"/>
      <c r="AL96" s="3"/>
      <c r="AM96" s="3"/>
      <c r="AN96" s="3"/>
      <c r="AO96" s="3"/>
    </row>
    <row r="97" spans="1:41" x14ac:dyDescent="0.35">
      <c r="A97" s="2">
        <v>11</v>
      </c>
      <c r="B97" s="22">
        <f t="shared" ref="B97:O97" si="258">B27-$P27</f>
        <v>0.96678558477091414</v>
      </c>
      <c r="C97" s="22">
        <f t="shared" si="258"/>
        <v>2.2281757039035348</v>
      </c>
      <c r="D97" s="22">
        <f t="shared" si="258"/>
        <v>-1.1016325304698071</v>
      </c>
      <c r="E97" s="22">
        <f t="shared" si="258"/>
        <v>-1.5265943129818496</v>
      </c>
      <c r="F97" s="22">
        <f t="shared" si="258"/>
        <v>1.3883717883242639</v>
      </c>
      <c r="G97" s="22">
        <f t="shared" si="258"/>
        <v>-2.1171819861304826</v>
      </c>
      <c r="H97" s="22">
        <f t="shared" si="258"/>
        <v>-0.53807273244729004</v>
      </c>
      <c r="I97" s="22">
        <f t="shared" si="258"/>
        <v>1.0381973423514665</v>
      </c>
      <c r="J97" s="22">
        <f t="shared" si="258"/>
        <v>0.49561966836175486</v>
      </c>
      <c r="K97" s="22">
        <f t="shared" si="258"/>
        <v>-1.1936040872671327</v>
      </c>
      <c r="L97" s="22">
        <f t="shared" si="258"/>
        <v>-0.94361695026121595</v>
      </c>
      <c r="M97" s="22">
        <f t="shared" si="258"/>
        <v>9.875178599379808E-3</v>
      </c>
      <c r="N97" s="22">
        <f t="shared" si="258"/>
        <v>0.5640441020156679</v>
      </c>
      <c r="O97" s="22">
        <f t="shared" si="258"/>
        <v>0.72963323123066459</v>
      </c>
      <c r="P97" s="15">
        <f t="shared" si="241"/>
        <v>-5.3927592946525458</v>
      </c>
      <c r="AA97" s="2" t="s">
        <v>40</v>
      </c>
      <c r="AB97" s="13" t="s">
        <v>22</v>
      </c>
      <c r="AC97" s="13" t="s">
        <v>23</v>
      </c>
      <c r="AD97" s="13" t="s">
        <v>24</v>
      </c>
      <c r="AE97" s="13" t="s">
        <v>25</v>
      </c>
      <c r="AF97" s="13" t="s">
        <v>26</v>
      </c>
      <c r="AG97" s="13" t="s">
        <v>27</v>
      </c>
      <c r="AH97" s="13" t="s">
        <v>28</v>
      </c>
      <c r="AI97" s="13" t="s">
        <v>29</v>
      </c>
      <c r="AJ97" s="13" t="s">
        <v>30</v>
      </c>
      <c r="AK97" s="13" t="s">
        <v>31</v>
      </c>
      <c r="AL97" s="26" t="s">
        <v>32</v>
      </c>
      <c r="AM97" s="26" t="s">
        <v>33</v>
      </c>
      <c r="AN97" s="26" t="s">
        <v>34</v>
      </c>
      <c r="AO97" s="26" t="s">
        <v>35</v>
      </c>
    </row>
    <row r="98" spans="1:41" x14ac:dyDescent="0.35">
      <c r="AA98" s="18" t="s">
        <v>2</v>
      </c>
      <c r="AB98" s="20">
        <v>0.70204081600000001</v>
      </c>
      <c r="AC98" s="6">
        <v>0.25687074799999998</v>
      </c>
      <c r="AD98" s="6">
        <v>0.35265306099999999</v>
      </c>
      <c r="AE98" s="6">
        <v>0.26993197299999999</v>
      </c>
      <c r="AF98" s="6">
        <v>0.489795918</v>
      </c>
      <c r="AG98" s="6">
        <v>1.0122448980000001</v>
      </c>
      <c r="AH98" s="6">
        <v>1.289433107</v>
      </c>
      <c r="AI98" s="6">
        <v>1.64399093</v>
      </c>
      <c r="AJ98" s="6">
        <v>5.4712018139999996</v>
      </c>
      <c r="AK98" s="6">
        <v>2.0377324259999998</v>
      </c>
      <c r="AL98" s="6">
        <v>1.119183673</v>
      </c>
      <c r="AM98" s="6">
        <v>0.793469388</v>
      </c>
      <c r="AN98" s="6">
        <v>0.84027210900000004</v>
      </c>
      <c r="AO98" s="6">
        <v>0.44244897999999999</v>
      </c>
    </row>
    <row r="99" spans="1:41" x14ac:dyDescent="0.35">
      <c r="AA99" s="18" t="s">
        <v>3</v>
      </c>
      <c r="AB99" s="20">
        <v>8.7593650790000002</v>
      </c>
      <c r="AC99" s="6">
        <v>7.238503401</v>
      </c>
      <c r="AD99" s="6">
        <v>6.7918367350000004</v>
      </c>
      <c r="AE99" s="6">
        <v>8.5401133789999992</v>
      </c>
      <c r="AF99" s="6">
        <v>5.7907482989999997</v>
      </c>
      <c r="AG99" s="6">
        <v>8.8206802720000006</v>
      </c>
      <c r="AH99" s="6">
        <v>10.130612245</v>
      </c>
      <c r="AI99" s="6">
        <v>9.5142857139999997</v>
      </c>
      <c r="AJ99" s="6">
        <v>12.204988662</v>
      </c>
      <c r="AK99" s="6">
        <v>12.712244898</v>
      </c>
      <c r="AL99" s="6">
        <v>11.706122449</v>
      </c>
      <c r="AM99" s="6">
        <v>7.3330612239999997</v>
      </c>
      <c r="AN99" s="6">
        <v>7.8802721089999999</v>
      </c>
      <c r="AO99" s="6">
        <v>9.2212244900000009</v>
      </c>
    </row>
    <row r="100" spans="1:41" x14ac:dyDescent="0.35">
      <c r="AA100" s="18">
        <v>2</v>
      </c>
      <c r="AB100" s="20">
        <v>17.172834467000001</v>
      </c>
      <c r="AC100" s="6">
        <v>16.053673469</v>
      </c>
      <c r="AD100" s="6">
        <v>14.219319728</v>
      </c>
      <c r="AE100" s="6">
        <v>17.638390022999999</v>
      </c>
      <c r="AF100" s="6">
        <v>12.747755101999999</v>
      </c>
      <c r="AG100" s="6">
        <v>17.426689342</v>
      </c>
      <c r="AH100" s="6">
        <v>20.728435374</v>
      </c>
      <c r="AI100" s="6">
        <v>19.830884353999998</v>
      </c>
      <c r="AJ100" s="6">
        <v>21.315918366999998</v>
      </c>
      <c r="AK100" s="6">
        <v>23.787755101999998</v>
      </c>
      <c r="AL100" s="6">
        <v>22.794444444</v>
      </c>
      <c r="AM100" s="6">
        <v>15.475668934</v>
      </c>
      <c r="AN100" s="6">
        <v>15.990385487999999</v>
      </c>
      <c r="AO100" s="6">
        <v>19.722448979999999</v>
      </c>
    </row>
    <row r="101" spans="1:41" x14ac:dyDescent="0.35">
      <c r="B101" s="34" t="s">
        <v>58</v>
      </c>
      <c r="C101" s="38">
        <v>1</v>
      </c>
      <c r="D101" s="38">
        <v>2</v>
      </c>
      <c r="E101" s="38">
        <v>3</v>
      </c>
      <c r="F101" s="38">
        <v>4</v>
      </c>
      <c r="G101" s="38">
        <v>5</v>
      </c>
      <c r="H101" s="38">
        <v>6</v>
      </c>
      <c r="I101" s="38">
        <v>7</v>
      </c>
      <c r="J101" s="38">
        <v>8</v>
      </c>
      <c r="K101" s="38">
        <v>9</v>
      </c>
      <c r="L101" s="38">
        <v>10</v>
      </c>
      <c r="M101" s="38">
        <v>11</v>
      </c>
      <c r="N101" s="38" t="s">
        <v>37</v>
      </c>
      <c r="O101" s="36"/>
      <c r="P101" s="36"/>
      <c r="Q101" s="37"/>
      <c r="R101" s="37"/>
      <c r="S101" s="37"/>
      <c r="T101" s="37"/>
      <c r="AA101" s="18" t="s">
        <v>0</v>
      </c>
      <c r="AB101" s="20">
        <v>19.185102041</v>
      </c>
      <c r="AC101" s="6">
        <v>17.2</v>
      </c>
      <c r="AD101" s="6">
        <v>17.528163265</v>
      </c>
      <c r="AE101" s="6">
        <v>21.406893424</v>
      </c>
      <c r="AF101" s="6">
        <v>15.081360544000001</v>
      </c>
      <c r="AG101" s="6">
        <v>21.262403628000001</v>
      </c>
      <c r="AH101" s="6">
        <v>24.159319728</v>
      </c>
      <c r="AI101" s="6">
        <v>21.616326530999999</v>
      </c>
      <c r="AJ101" s="6">
        <v>22.987755102000001</v>
      </c>
      <c r="AK101" s="6">
        <v>28.046938776000001</v>
      </c>
      <c r="AL101" s="6">
        <v>27.412244898000001</v>
      </c>
      <c r="AM101" s="6">
        <v>18.495306121999999</v>
      </c>
      <c r="AN101" s="6">
        <v>18.604988662</v>
      </c>
      <c r="AO101" s="6">
        <v>23.161904761999999</v>
      </c>
    </row>
    <row r="102" spans="1:41" x14ac:dyDescent="0.35">
      <c r="B102" s="35" t="s">
        <v>22</v>
      </c>
      <c r="C102" s="39">
        <v>1.9063418577546298E-4</v>
      </c>
      <c r="D102" s="39">
        <v>2.3290133958333323E-5</v>
      </c>
      <c r="E102" s="39">
        <v>2.4176351096064815E-4</v>
      </c>
      <c r="F102" s="39">
        <v>3.1013479465277777E-4</v>
      </c>
      <c r="G102" s="39">
        <v>3.3544973545138895E-4</v>
      </c>
      <c r="H102" s="39">
        <v>1.12356177037037E-4</v>
      </c>
      <c r="I102" s="39">
        <v>2.3367241958333334E-4</v>
      </c>
      <c r="J102" s="39">
        <v>3.3498939699073983E-5</v>
      </c>
      <c r="K102" s="39">
        <v>1.85488840601852E-4</v>
      </c>
      <c r="L102" s="39">
        <v>1.3622239016203832E-5</v>
      </c>
      <c r="M102" s="39">
        <v>6.4775342236111086E-4</v>
      </c>
      <c r="N102" s="48">
        <v>2.327664399097222E-3</v>
      </c>
      <c r="O102" s="39"/>
      <c r="P102" s="39"/>
      <c r="Q102" s="40"/>
      <c r="R102" s="40"/>
      <c r="S102" s="40"/>
      <c r="T102" s="41"/>
      <c r="AA102" s="18" t="s">
        <v>1</v>
      </c>
      <c r="AB102" s="20">
        <v>21.543219955000001</v>
      </c>
      <c r="AC102" s="6">
        <v>19.083356008999999</v>
      </c>
      <c r="AD102" s="6">
        <v>19.271836735000001</v>
      </c>
      <c r="AE102" s="6">
        <v>23.277301587</v>
      </c>
      <c r="AF102" s="6">
        <v>16.832108844</v>
      </c>
      <c r="AG102" s="6">
        <v>22.829569160999998</v>
      </c>
      <c r="AH102" s="6">
        <v>26.864308390000001</v>
      </c>
      <c r="AI102" s="6">
        <v>23.272562357999998</v>
      </c>
      <c r="AJ102" s="6">
        <v>25.570702948000001</v>
      </c>
      <c r="AK102" s="6">
        <v>30.808117914</v>
      </c>
      <c r="AL102" s="6">
        <v>29.946938776</v>
      </c>
      <c r="AM102" s="6">
        <v>19.832743764</v>
      </c>
      <c r="AN102" s="6">
        <v>20.500317460000002</v>
      </c>
      <c r="AO102" s="6">
        <v>25.620317459999999</v>
      </c>
    </row>
    <row r="103" spans="1:41" x14ac:dyDescent="0.35">
      <c r="B103" s="35" t="s">
        <v>23</v>
      </c>
      <c r="C103" s="39">
        <v>1.8283336482638888E-4</v>
      </c>
      <c r="D103" s="39">
        <v>1.3267668182870367E-5</v>
      </c>
      <c r="E103" s="39">
        <v>2.1085390946759262E-4</v>
      </c>
      <c r="F103" s="39">
        <v>2.9211283278935183E-4</v>
      </c>
      <c r="G103" s="39">
        <v>3.3069622910879634E-4</v>
      </c>
      <c r="H103" s="39">
        <v>1.1451457126157406E-4</v>
      </c>
      <c r="I103" s="39">
        <v>2.0510886452546301E-4</v>
      </c>
      <c r="J103" s="39">
        <v>2.4443079699074007E-5</v>
      </c>
      <c r="K103" s="39">
        <v>1.6601998825231483E-4</v>
      </c>
      <c r="L103" s="39">
        <v>2.2574955902777653E-5</v>
      </c>
      <c r="M103" s="39">
        <v>6.4096251155092599E-4</v>
      </c>
      <c r="N103" s="48">
        <v>2.2033879755671295E-3</v>
      </c>
      <c r="O103" s="39"/>
      <c r="P103" s="39"/>
      <c r="Q103" s="40"/>
      <c r="R103" s="40"/>
      <c r="S103" s="40"/>
      <c r="T103" s="41"/>
      <c r="AA103" s="18" t="s">
        <v>16</v>
      </c>
      <c r="AB103" s="20">
        <v>31.440816327</v>
      </c>
      <c r="AC103" s="6">
        <v>27.926530612000001</v>
      </c>
      <c r="AD103" s="6">
        <v>27.297959184</v>
      </c>
      <c r="AE103" s="6">
        <v>32.710113378999999</v>
      </c>
      <c r="AF103" s="6">
        <v>23.559387754999999</v>
      </c>
      <c r="AG103" s="6">
        <v>31.988390023000001</v>
      </c>
      <c r="AH103" s="6">
        <v>37.321995465000001</v>
      </c>
      <c r="AI103" s="6">
        <v>34.057142857000002</v>
      </c>
      <c r="AJ103" s="6">
        <v>34.882176870999999</v>
      </c>
      <c r="AK103" s="6">
        <v>41.884988661999998</v>
      </c>
      <c r="AL103" s="6">
        <v>41.341315193</v>
      </c>
      <c r="AM103" s="6">
        <v>27.283446712</v>
      </c>
      <c r="AN103" s="6">
        <v>29.289795917999999</v>
      </c>
      <c r="AO103" s="6">
        <v>35.619410430999999</v>
      </c>
    </row>
    <row r="104" spans="1:41" x14ac:dyDescent="0.35">
      <c r="B104" s="35" t="s">
        <v>24</v>
      </c>
      <c r="C104" s="39">
        <v>1.6049382716435185E-4</v>
      </c>
      <c r="D104" s="39">
        <v>3.8296800196759251E-5</v>
      </c>
      <c r="E104" s="39">
        <v>1.8987150415509258E-4</v>
      </c>
      <c r="F104" s="39">
        <v>2.8033929621527778E-4</v>
      </c>
      <c r="G104" s="39">
        <v>3.2139917695601857E-4</v>
      </c>
      <c r="H104" s="39">
        <v>9.2995716805555491E-5</v>
      </c>
      <c r="I104" s="39">
        <v>1.9264298312500009E-4</v>
      </c>
      <c r="J104" s="39">
        <v>6.9538926678240664E-5</v>
      </c>
      <c r="K104" s="39">
        <v>2.1647770218749993E-4</v>
      </c>
      <c r="L104" s="39">
        <v>4.7031158148148166E-5</v>
      </c>
      <c r="M104" s="39">
        <v>5.5832703451388877E-4</v>
      </c>
      <c r="N104" s="48">
        <v>2.1674141261458332E-3</v>
      </c>
      <c r="O104" s="39"/>
      <c r="P104" s="39"/>
      <c r="Q104" s="40"/>
      <c r="R104" s="40"/>
      <c r="S104" s="40"/>
      <c r="T104" s="41"/>
      <c r="AA104" s="18" t="s">
        <v>4</v>
      </c>
      <c r="AB104" s="20">
        <v>40.073469387999999</v>
      </c>
      <c r="AC104" s="6">
        <v>35.417777778000001</v>
      </c>
      <c r="AD104" s="6">
        <v>33.933061223999999</v>
      </c>
      <c r="AE104" s="6">
        <v>40.647346939000002</v>
      </c>
      <c r="AF104" s="6">
        <v>28.975510203999999</v>
      </c>
      <c r="AG104" s="6">
        <v>38.653786848000003</v>
      </c>
      <c r="AH104" s="6">
        <v>47.072653060999997</v>
      </c>
      <c r="AI104" s="6">
        <v>42.862721088000001</v>
      </c>
      <c r="AJ104" s="6">
        <v>43.916870748000001</v>
      </c>
      <c r="AK104" s="6">
        <v>52.081632653</v>
      </c>
      <c r="AL104" s="6">
        <v>50.946938776000003</v>
      </c>
      <c r="AM104" s="6">
        <v>33.813333333000003</v>
      </c>
      <c r="AN104" s="6">
        <v>35.866122449000002</v>
      </c>
      <c r="AO104" s="6">
        <v>44.042448980000003</v>
      </c>
    </row>
    <row r="105" spans="1:41" x14ac:dyDescent="0.35">
      <c r="B105" s="35" t="s">
        <v>25</v>
      </c>
      <c r="C105" s="39">
        <v>2.0102382002314817E-4</v>
      </c>
      <c r="D105" s="39">
        <v>4.361693751157408E-5</v>
      </c>
      <c r="E105" s="39">
        <v>2.2269043420138893E-4</v>
      </c>
      <c r="F105" s="39">
        <v>3.1422167631944435E-4</v>
      </c>
      <c r="G105" s="39">
        <v>3.466059880787037E-4</v>
      </c>
      <c r="H105" s="39">
        <v>1.0128495842592595E-4</v>
      </c>
      <c r="I105" s="39">
        <v>1.6843112245370381E-4</v>
      </c>
      <c r="J105" s="39">
        <v>4.3531116145833227E-5</v>
      </c>
      <c r="K105" s="39">
        <v>2.1401092844907421E-4</v>
      </c>
      <c r="L105" s="39">
        <v>3.3927521620370204E-5</v>
      </c>
      <c r="M105" s="39">
        <v>5.732237339351854E-4</v>
      </c>
      <c r="N105" s="48">
        <v>2.2625682371643519E-3</v>
      </c>
      <c r="O105" s="39"/>
      <c r="P105" s="39"/>
      <c r="Q105" s="40"/>
      <c r="R105" s="40"/>
      <c r="S105" s="40"/>
      <c r="T105" s="41"/>
      <c r="AA105" s="18" t="s">
        <v>5</v>
      </c>
      <c r="AB105" s="20">
        <v>51.086439908999999</v>
      </c>
      <c r="AC105" s="6">
        <v>45.783673469</v>
      </c>
      <c r="AD105" s="6">
        <v>43.160090703000002</v>
      </c>
      <c r="AE105" s="6">
        <v>50.626326530999997</v>
      </c>
      <c r="AF105" s="6">
        <v>37.330702948000003</v>
      </c>
      <c r="AG105" s="6">
        <v>47.425124717000003</v>
      </c>
      <c r="AH105" s="6">
        <v>58.699682539999998</v>
      </c>
      <c r="AI105" s="6">
        <v>54.381133787000003</v>
      </c>
      <c r="AJ105" s="6">
        <v>54.022675737</v>
      </c>
      <c r="AK105" s="6">
        <v>64.881632652999997</v>
      </c>
      <c r="AL105" s="6">
        <v>64.076462585000002</v>
      </c>
      <c r="AM105" s="6">
        <v>42.693877551</v>
      </c>
      <c r="AN105" s="6">
        <v>45.191836735000003</v>
      </c>
      <c r="AO105" s="6">
        <v>55.318639456</v>
      </c>
    </row>
    <row r="106" spans="1:41" x14ac:dyDescent="0.35">
      <c r="B106" s="35" t="s">
        <v>26</v>
      </c>
      <c r="C106" s="39">
        <v>1.4187452759259261E-4</v>
      </c>
      <c r="D106" s="39">
        <v>2.7009322245370387E-5</v>
      </c>
      <c r="E106" s="39">
        <v>1.6081191736111108E-4</v>
      </c>
      <c r="F106" s="39">
        <v>2.6828231292824072E-4</v>
      </c>
      <c r="G106" s="39">
        <v>2.9943100696759264E-4</v>
      </c>
      <c r="H106" s="39">
        <v>9.0544427650462994E-5</v>
      </c>
      <c r="I106" s="39">
        <v>1.4074887671296289E-4</v>
      </c>
      <c r="J106" s="39">
        <v>2.9725424120370298E-5</v>
      </c>
      <c r="K106" s="39">
        <v>1.4066436759259263E-4</v>
      </c>
      <c r="L106" s="39">
        <v>2.4918377847222265E-5</v>
      </c>
      <c r="M106" s="39">
        <v>5.2130180775462952E-4</v>
      </c>
      <c r="N106" s="48">
        <v>1.8453123687731481E-3</v>
      </c>
      <c r="O106" s="39"/>
      <c r="P106" s="39"/>
      <c r="Q106" s="40"/>
      <c r="R106" s="40"/>
      <c r="S106" s="40"/>
      <c r="T106" s="41"/>
      <c r="AA106" s="18" t="s">
        <v>6</v>
      </c>
      <c r="AB106" s="20">
        <v>66.869115645999997</v>
      </c>
      <c r="AC106" s="6">
        <v>60.656326530999998</v>
      </c>
      <c r="AD106" s="6">
        <v>58.154376417000002</v>
      </c>
      <c r="AE106" s="6">
        <v>67.796099772999995</v>
      </c>
      <c r="AF106" s="6">
        <v>52.155102040999999</v>
      </c>
      <c r="AG106" s="6">
        <v>59.521451247000002</v>
      </c>
      <c r="AH106" s="6">
        <v>75.209433106999995</v>
      </c>
      <c r="AI106" s="6">
        <v>70.290612245000005</v>
      </c>
      <c r="AJ106" s="6">
        <v>69.180952380999997</v>
      </c>
      <c r="AK106" s="6">
        <v>86.964716553000002</v>
      </c>
      <c r="AL106" s="6">
        <v>84.897959184000001</v>
      </c>
      <c r="AM106" s="6">
        <v>57.559365079000003</v>
      </c>
      <c r="AN106" s="6">
        <v>59.984875283000001</v>
      </c>
      <c r="AO106" s="6">
        <v>75.493877550999997</v>
      </c>
    </row>
    <row r="107" spans="1:41" x14ac:dyDescent="0.35">
      <c r="B107" s="35" t="s">
        <v>27</v>
      </c>
      <c r="C107" s="39">
        <v>1.8998199587962958E-4</v>
      </c>
      <c r="D107" s="39">
        <v>4.4394841273148165E-5</v>
      </c>
      <c r="E107" s="39">
        <v>2.012891576388889E-4</v>
      </c>
      <c r="F107" s="39">
        <v>2.4152389350694443E-4</v>
      </c>
      <c r="G107" s="39">
        <v>3.0081044763888883E-4</v>
      </c>
      <c r="H107" s="39">
        <v>1.1188796505787039E-4</v>
      </c>
      <c r="I107" s="39">
        <v>1.6288291552083337E-4</v>
      </c>
      <c r="J107" s="39">
        <v>4.6858203148148169E-5</v>
      </c>
      <c r="K107" s="39">
        <v>1.5737066431712951E-4</v>
      </c>
      <c r="L107" s="39">
        <v>3.2182749641203704E-5</v>
      </c>
      <c r="M107" s="39">
        <v>4.8965314520833336E-4</v>
      </c>
      <c r="N107" s="48">
        <v>1.9788359788310188E-3</v>
      </c>
      <c r="O107" s="39"/>
      <c r="P107" s="39"/>
      <c r="Q107" s="40"/>
      <c r="R107" s="40"/>
      <c r="S107" s="40"/>
      <c r="T107" s="41"/>
      <c r="AA107" s="18" t="s">
        <v>7</v>
      </c>
      <c r="AB107" s="20">
        <v>73.032562358000007</v>
      </c>
      <c r="AC107" s="6">
        <v>66.760272108999999</v>
      </c>
      <c r="AD107" s="6">
        <v>64.450612245000002</v>
      </c>
      <c r="AE107" s="6">
        <v>74.080362812000004</v>
      </c>
      <c r="AF107" s="6">
        <v>58.044897958999996</v>
      </c>
      <c r="AG107" s="6">
        <v>64.581405896000007</v>
      </c>
      <c r="AH107" s="6">
        <v>82.227664399000005</v>
      </c>
      <c r="AI107" s="6">
        <v>75.546122448999995</v>
      </c>
      <c r="AJ107" s="6">
        <v>75.580952381000003</v>
      </c>
      <c r="AK107" s="6">
        <v>93.189160998000006</v>
      </c>
      <c r="AL107" s="6">
        <v>91.337324262999999</v>
      </c>
      <c r="AM107" s="6">
        <v>61.764353741000001</v>
      </c>
      <c r="AN107" s="6">
        <v>66.533877551000003</v>
      </c>
      <c r="AO107" s="6">
        <v>81.094965986000005</v>
      </c>
    </row>
    <row r="108" spans="1:41" x14ac:dyDescent="0.35">
      <c r="B108" s="35" t="s">
        <v>28</v>
      </c>
      <c r="C108" s="39">
        <v>2.2498845216435185E-4</v>
      </c>
      <c r="D108" s="39">
        <v>3.9709309652777773E-5</v>
      </c>
      <c r="E108" s="39">
        <v>2.6520061728009254E-4</v>
      </c>
      <c r="F108" s="39">
        <v>3.2565717645833333E-4</v>
      </c>
      <c r="G108" s="39">
        <v>4.1636852270833335E-4</v>
      </c>
      <c r="H108" s="39">
        <v>1.2779037541666661E-4</v>
      </c>
      <c r="I108" s="39">
        <v>2.2582199546296289E-4</v>
      </c>
      <c r="J108" s="39">
        <v>3.9758650370370421E-5</v>
      </c>
      <c r="K108" s="39">
        <v>1.7147686234953707E-4</v>
      </c>
      <c r="L108" s="39">
        <v>3.2359903842592783E-5</v>
      </c>
      <c r="M108" s="39">
        <v>6.678164629976849E-4</v>
      </c>
      <c r="N108" s="48">
        <v>2.5369483287037034E-3</v>
      </c>
      <c r="O108" s="39"/>
      <c r="P108" s="39"/>
      <c r="Q108" s="40"/>
      <c r="R108" s="40"/>
      <c r="S108" s="40"/>
      <c r="T108" s="41"/>
      <c r="AA108" s="18" t="s">
        <v>18</v>
      </c>
      <c r="AB108" s="20">
        <v>83.628480726000006</v>
      </c>
      <c r="AC108" s="6">
        <v>77.241179138000007</v>
      </c>
      <c r="AD108" s="6">
        <v>73.038367347000005</v>
      </c>
      <c r="AE108" s="6">
        <v>84.052698413000002</v>
      </c>
      <c r="AF108" s="6">
        <v>66.652040815999996</v>
      </c>
      <c r="AG108" s="6">
        <v>73.420408163000005</v>
      </c>
      <c r="AH108" s="6">
        <v>94.922448979999999</v>
      </c>
      <c r="AI108" s="6">
        <v>86.344308389999995</v>
      </c>
      <c r="AJ108" s="6">
        <v>86.973242630000001</v>
      </c>
      <c r="AK108" s="6">
        <v>103.627029478</v>
      </c>
      <c r="AL108" s="6">
        <v>101.66122449</v>
      </c>
      <c r="AM108" s="6">
        <v>69.166439909000005</v>
      </c>
      <c r="AN108" s="6">
        <v>74.657959184000006</v>
      </c>
      <c r="AO108" s="6">
        <v>90.128253967999996</v>
      </c>
    </row>
    <row r="109" spans="1:41" x14ac:dyDescent="0.35">
      <c r="B109" s="35" t="s">
        <v>29</v>
      </c>
      <c r="C109" s="39">
        <v>2.1049645166666664E-4</v>
      </c>
      <c r="D109" s="39">
        <v>2.0664840011574077E-5</v>
      </c>
      <c r="E109" s="39">
        <v>2.4590734440972222E-4</v>
      </c>
      <c r="F109" s="39">
        <v>3.1745244394675931E-4</v>
      </c>
      <c r="G109" s="39">
        <v>3.4452003023148145E-4</v>
      </c>
      <c r="H109" s="39">
        <v>1.1394977744212962E-4</v>
      </c>
      <c r="I109" s="39">
        <v>2.3042616738425925E-4</v>
      </c>
      <c r="J109" s="39">
        <v>3.1879619131944319E-5</v>
      </c>
      <c r="K109" s="39">
        <v>1.9771221760416679E-4</v>
      </c>
      <c r="L109" s="39">
        <v>2.7317176863425997E-5</v>
      </c>
      <c r="M109" s="39">
        <v>6.7343710633101846E-4</v>
      </c>
      <c r="N109" s="48">
        <v>2.4137631750231481E-3</v>
      </c>
      <c r="O109" s="39"/>
      <c r="P109" s="39"/>
      <c r="Q109" s="40"/>
      <c r="R109" s="40"/>
      <c r="S109" s="40"/>
      <c r="T109" s="41"/>
      <c r="AA109" s="18">
        <v>6</v>
      </c>
      <c r="AB109" s="20">
        <v>95.851972789000001</v>
      </c>
      <c r="AC109" s="6">
        <v>89.228480726000001</v>
      </c>
      <c r="AD109" s="6">
        <v>85.923265306000005</v>
      </c>
      <c r="AE109" s="6">
        <v>97.742857142999995</v>
      </c>
      <c r="AF109" s="6">
        <v>78.025941043000003</v>
      </c>
      <c r="AG109" s="6">
        <v>85.511473922999997</v>
      </c>
      <c r="AH109" s="6">
        <v>111.183673469</v>
      </c>
      <c r="AI109" s="6">
        <v>100.057142857</v>
      </c>
      <c r="AJ109" s="6">
        <v>101.224489796</v>
      </c>
      <c r="AK109" s="6">
        <v>117.734693878</v>
      </c>
      <c r="AL109" s="6">
        <v>115.391564626</v>
      </c>
      <c r="AM109" s="6">
        <v>78.664126984000006</v>
      </c>
      <c r="AN109" s="6">
        <v>84.845714286000003</v>
      </c>
      <c r="AO109" s="6">
        <v>100.87909297100001</v>
      </c>
    </row>
    <row r="110" spans="1:41" x14ac:dyDescent="0.35">
      <c r="B110" s="35" t="s">
        <v>30</v>
      </c>
      <c r="C110" s="39">
        <v>1.8338792306712959E-4</v>
      </c>
      <c r="D110" s="39">
        <v>1.9349962210648182E-5</v>
      </c>
      <c r="E110" s="39">
        <v>2.4223513479166667E-4</v>
      </c>
      <c r="F110" s="39">
        <v>2.9240835223379624E-4</v>
      </c>
      <c r="G110" s="39">
        <v>3.708742756365741E-4</v>
      </c>
      <c r="H110" s="39">
        <v>1.2636264381944446E-4</v>
      </c>
      <c r="I110" s="39">
        <v>1.9340330268518514E-4</v>
      </c>
      <c r="J110" s="39">
        <v>3.2363053240740811E-5</v>
      </c>
      <c r="K110" s="39">
        <v>1.741160661805554E-4</v>
      </c>
      <c r="L110" s="39">
        <v>2.6513815405092607E-5</v>
      </c>
      <c r="M110" s="39">
        <v>6.2553959855324087E-4</v>
      </c>
      <c r="N110" s="48">
        <v>2.2865541278240739E-3</v>
      </c>
      <c r="O110" s="39"/>
      <c r="P110" s="39"/>
      <c r="Q110" s="40"/>
      <c r="R110" s="40"/>
      <c r="S110" s="40"/>
      <c r="T110" s="41"/>
      <c r="AA110" s="18" t="s">
        <v>8</v>
      </c>
      <c r="AB110" s="20">
        <v>105.559546485</v>
      </c>
      <c r="AC110" s="6">
        <v>99.122539682999999</v>
      </c>
      <c r="AD110" s="6">
        <v>93.958095237999999</v>
      </c>
      <c r="AE110" s="6">
        <v>106.493877551</v>
      </c>
      <c r="AF110" s="6">
        <v>85.848979592000006</v>
      </c>
      <c r="AG110" s="6">
        <v>95.178594103999998</v>
      </c>
      <c r="AH110" s="6">
        <v>122.22476190499999</v>
      </c>
      <c r="AI110" s="6">
        <v>109.902403628</v>
      </c>
      <c r="AJ110" s="6">
        <v>112.142222222</v>
      </c>
      <c r="AK110" s="6">
        <v>130.34031745999999</v>
      </c>
      <c r="AL110" s="6">
        <v>125.905668934</v>
      </c>
      <c r="AM110" s="6">
        <v>86.401451246999997</v>
      </c>
      <c r="AN110" s="6">
        <v>93.541587301999996</v>
      </c>
      <c r="AO110" s="6">
        <v>109.853605442</v>
      </c>
    </row>
    <row r="111" spans="1:41" x14ac:dyDescent="0.35">
      <c r="B111" s="35" t="s">
        <v>31</v>
      </c>
      <c r="C111" s="39">
        <v>2.5173637356481484E-4</v>
      </c>
      <c r="D111" s="39">
        <v>4.9296107337962991E-5</v>
      </c>
      <c r="E111" s="39">
        <v>2.781793272800926E-4</v>
      </c>
      <c r="F111" s="39">
        <v>4.0373939699074076E-4</v>
      </c>
      <c r="G111" s="39">
        <v>3.5613399681712961E-4</v>
      </c>
      <c r="H111" s="39">
        <v>1.4589842108796288E-4</v>
      </c>
      <c r="I111" s="39">
        <v>1.8871042244212959E-4</v>
      </c>
      <c r="J111" s="39">
        <v>5.2248677245370487E-5</v>
      </c>
      <c r="K111" s="39">
        <v>1.690389581828702E-4</v>
      </c>
      <c r="L111" s="39">
        <v>1.6949326030092731E-5</v>
      </c>
      <c r="M111" s="39">
        <v>6.6022245317129619E-4</v>
      </c>
      <c r="N111" s="48">
        <v>2.5721534601504631E-3</v>
      </c>
      <c r="O111" s="39"/>
      <c r="P111" s="39"/>
      <c r="Q111" s="40"/>
      <c r="R111" s="40"/>
      <c r="S111" s="40"/>
      <c r="T111" s="41"/>
      <c r="AA111" s="18" t="s">
        <v>9</v>
      </c>
      <c r="AB111" s="20">
        <v>109.363265306</v>
      </c>
      <c r="AC111" s="6">
        <v>102.432154195</v>
      </c>
      <c r="AD111" s="6">
        <v>96.650158730000001</v>
      </c>
      <c r="AE111" s="6">
        <v>109.247800454</v>
      </c>
      <c r="AF111" s="6">
        <v>87.794195010999999</v>
      </c>
      <c r="AG111" s="6">
        <v>97.512199546000005</v>
      </c>
      <c r="AH111" s="6">
        <v>125.196190476</v>
      </c>
      <c r="AI111" s="6">
        <v>113.71106576</v>
      </c>
      <c r="AJ111" s="6">
        <v>114.679297052</v>
      </c>
      <c r="AK111" s="6">
        <v>133.31736961499999</v>
      </c>
      <c r="AL111" s="6">
        <v>128.70566893399999</v>
      </c>
      <c r="AM111" s="6">
        <v>88.428117913999998</v>
      </c>
      <c r="AN111" s="6">
        <v>95.637188209000001</v>
      </c>
      <c r="AO111" s="6">
        <v>111.895510204</v>
      </c>
    </row>
    <row r="112" spans="1:41" x14ac:dyDescent="0.35">
      <c r="B112" s="36" t="s">
        <v>32</v>
      </c>
      <c r="C112" s="39">
        <v>2.5087107373842591E-4</v>
      </c>
      <c r="D112" s="39">
        <v>5.3446764513888898E-5</v>
      </c>
      <c r="E112" s="39">
        <v>2.7239229025462967E-4</v>
      </c>
      <c r="F112" s="39">
        <v>3.929516250925926E-4</v>
      </c>
      <c r="G112" s="39">
        <v>3.5293524817129636E-4</v>
      </c>
      <c r="H112" s="39">
        <v>1.2169102208333334E-4</v>
      </c>
      <c r="I112" s="39">
        <v>1.7372134039351841E-4</v>
      </c>
      <c r="J112" s="39">
        <v>5.8791047280092696E-5</v>
      </c>
      <c r="K112" s="39">
        <v>1.8100250902777787E-4</v>
      </c>
      <c r="L112" s="39">
        <v>1.7746126226851572E-5</v>
      </c>
      <c r="M112" s="39">
        <v>6.561736268634261E-4</v>
      </c>
      <c r="N112" s="48">
        <v>2.5317226736458333E-3</v>
      </c>
      <c r="O112" s="39"/>
      <c r="P112" s="39"/>
      <c r="Q112" s="40"/>
      <c r="R112" s="40"/>
      <c r="S112" s="40"/>
      <c r="T112" s="41"/>
      <c r="AA112" s="18" t="s">
        <v>10</v>
      </c>
      <c r="AB112" s="20">
        <v>116.964716553</v>
      </c>
      <c r="AC112" s="6">
        <v>109.53324263</v>
      </c>
      <c r="AD112" s="6">
        <v>102.125714286</v>
      </c>
      <c r="AE112" s="6">
        <v>113.80807256200001</v>
      </c>
      <c r="AF112" s="6">
        <v>92.760634921000005</v>
      </c>
      <c r="AG112" s="6">
        <v>102.80634920599999</v>
      </c>
      <c r="AH112" s="6">
        <v>133.12290249399999</v>
      </c>
      <c r="AI112" s="6">
        <v>120.791836735</v>
      </c>
      <c r="AJ112" s="6">
        <v>121.161723356</v>
      </c>
      <c r="AK112" s="6">
        <v>138.228390023</v>
      </c>
      <c r="AL112" s="6">
        <v>133.91473922899999</v>
      </c>
      <c r="AM112" s="6">
        <v>92.038095237999997</v>
      </c>
      <c r="AN112" s="6">
        <v>99.780498866000002</v>
      </c>
      <c r="AO112" s="6">
        <v>116.494512472</v>
      </c>
    </row>
    <row r="113" spans="2:41" x14ac:dyDescent="0.35">
      <c r="B113" s="36" t="s">
        <v>33</v>
      </c>
      <c r="C113" s="39">
        <v>1.6993286511574073E-4</v>
      </c>
      <c r="D113" s="39">
        <v>3.4949504490740727E-5</v>
      </c>
      <c r="E113" s="39">
        <v>1.7729198160879633E-4</v>
      </c>
      <c r="F113" s="39">
        <v>2.7483833039351849E-4</v>
      </c>
      <c r="G113" s="39">
        <v>2.442680776041667E-4</v>
      </c>
      <c r="H113" s="39">
        <v>8.9552364155092486E-5</v>
      </c>
      <c r="I113" s="39">
        <v>1.3840597967592602E-4</v>
      </c>
      <c r="J113" s="39">
        <v>3.1418493321759172E-5</v>
      </c>
      <c r="K113" s="39">
        <v>1.3006214832175932E-4</v>
      </c>
      <c r="L113" s="39">
        <v>2.8189300405092516E-5</v>
      </c>
      <c r="M113" s="39">
        <v>4.8464243722222221E-4</v>
      </c>
      <c r="N113" s="48">
        <v>1.8035514823148146E-3</v>
      </c>
      <c r="O113" s="35"/>
      <c r="P113" s="35"/>
      <c r="Q113" s="42"/>
      <c r="R113" s="42"/>
      <c r="S113" s="42"/>
      <c r="T113" s="43"/>
      <c r="AA113" s="18">
        <v>8</v>
      </c>
      <c r="AB113" s="20">
        <v>125.748843537</v>
      </c>
      <c r="AC113" s="6">
        <v>116.843945578</v>
      </c>
      <c r="AD113" s="6">
        <v>110.60244898000001</v>
      </c>
      <c r="AE113" s="6">
        <v>121.04632653100001</v>
      </c>
      <c r="AF113" s="6">
        <v>98.00968254</v>
      </c>
      <c r="AG113" s="6">
        <v>109.251678005</v>
      </c>
      <c r="AH113" s="6">
        <v>141.73578231299999</v>
      </c>
      <c r="AI113" s="6">
        <v>129.81122449</v>
      </c>
      <c r="AJ113" s="6">
        <v>128.852267574</v>
      </c>
      <c r="AK113" s="6">
        <v>146.64489795899999</v>
      </c>
      <c r="AL113" s="6">
        <v>140.915192744</v>
      </c>
      <c r="AM113" s="6">
        <v>98.359727891000006</v>
      </c>
      <c r="AN113" s="6">
        <v>105.58029478500001</v>
      </c>
      <c r="AO113" s="6">
        <v>122.697142857</v>
      </c>
    </row>
    <row r="114" spans="2:41" x14ac:dyDescent="0.35">
      <c r="B114" s="36" t="s">
        <v>34</v>
      </c>
      <c r="C114" s="39">
        <v>1.7534853447916668E-4</v>
      </c>
      <c r="D114" s="39">
        <v>3.0261610810185194E-5</v>
      </c>
      <c r="E114" s="39">
        <v>1.9978164105324077E-4</v>
      </c>
      <c r="F114" s="39">
        <v>2.7915223187500001E-4</v>
      </c>
      <c r="G114" s="39">
        <v>2.8774119216435186E-4</v>
      </c>
      <c r="H114" s="39">
        <v>1.0064667842592584E-4</v>
      </c>
      <c r="I114" s="39">
        <v>1.3933689216435197E-4</v>
      </c>
      <c r="J114" s="39">
        <v>4.1951425624999843E-5</v>
      </c>
      <c r="K114" s="39">
        <v>1.5706727135416675E-4</v>
      </c>
      <c r="L114" s="39">
        <v>2.2826908541666662E-5</v>
      </c>
      <c r="M114" s="39">
        <v>5.4195011337962971E-4</v>
      </c>
      <c r="N114" s="48">
        <v>1.9760644998726849E-3</v>
      </c>
      <c r="AA114" s="18">
        <v>9</v>
      </c>
      <c r="AB114" s="20">
        <v>128.64315192699999</v>
      </c>
      <c r="AC114" s="6">
        <v>118.955827664</v>
      </c>
      <c r="AD114" s="6">
        <v>116.610612245</v>
      </c>
      <c r="AE114" s="6">
        <v>124.807414966</v>
      </c>
      <c r="AF114" s="6">
        <v>100.57795918399999</v>
      </c>
      <c r="AG114" s="6">
        <v>113.300226757</v>
      </c>
      <c r="AH114" s="6">
        <v>145.17092970499999</v>
      </c>
      <c r="AI114" s="6">
        <v>132.56562358299999</v>
      </c>
      <c r="AJ114" s="6">
        <v>131.648435374</v>
      </c>
      <c r="AK114" s="6">
        <v>151.159183673</v>
      </c>
      <c r="AL114" s="6">
        <v>145.994739229</v>
      </c>
      <c r="AM114" s="6">
        <v>101.074285714</v>
      </c>
      <c r="AN114" s="6">
        <v>109.20489795899999</v>
      </c>
      <c r="AO114" s="6">
        <v>129.58476190499999</v>
      </c>
    </row>
    <row r="115" spans="2:41" x14ac:dyDescent="0.35">
      <c r="B115" s="36" t="s">
        <v>35</v>
      </c>
      <c r="C115" s="39">
        <v>2.2314814814814815E-4</v>
      </c>
      <c r="D115" s="39">
        <v>3.9808515995370362E-5</v>
      </c>
      <c r="E115" s="39">
        <v>2.4167296548611116E-4</v>
      </c>
      <c r="F115" s="39">
        <v>3.6402116401620363E-4</v>
      </c>
      <c r="G115" s="39">
        <v>2.938103636574075E-4</v>
      </c>
      <c r="H115" s="39">
        <v>1.0387167211805552E-4</v>
      </c>
      <c r="I115" s="39">
        <v>1.4865205341435187E-4</v>
      </c>
      <c r="J115" s="39">
        <v>7.9717813055555441E-5</v>
      </c>
      <c r="K115" s="39">
        <v>1.6689342402777772E-4</v>
      </c>
      <c r="L115" s="39">
        <v>2.1331989594907405E-5</v>
      </c>
      <c r="M115" s="39">
        <v>6.4127955194444438E-4</v>
      </c>
      <c r="N115" s="48">
        <v>2.3242076614583334E-3</v>
      </c>
      <c r="AA115" s="18">
        <v>10</v>
      </c>
      <c r="AB115" s="20">
        <v>144.669387755</v>
      </c>
      <c r="AC115" s="6">
        <v>133.299954649</v>
      </c>
      <c r="AD115" s="6">
        <v>135.31428571399999</v>
      </c>
      <c r="AE115" s="6">
        <v>143.29795918400001</v>
      </c>
      <c r="AF115" s="6">
        <v>112.731360544</v>
      </c>
      <c r="AG115" s="6">
        <v>126.89705215399999</v>
      </c>
      <c r="AH115" s="6">
        <v>159.986530612</v>
      </c>
      <c r="AI115" s="6">
        <v>149.647959184</v>
      </c>
      <c r="AJ115" s="6">
        <v>146.69206349199999</v>
      </c>
      <c r="AK115" s="6">
        <v>165.76414965999999</v>
      </c>
      <c r="AL115" s="6">
        <v>161.63335600900001</v>
      </c>
      <c r="AM115" s="6">
        <v>112.311655329</v>
      </c>
      <c r="AN115" s="6">
        <v>122.775510204</v>
      </c>
      <c r="AO115" s="6">
        <v>144.00435374099999</v>
      </c>
    </row>
    <row r="116" spans="2:41" x14ac:dyDescent="0.35">
      <c r="B116" s="37" t="s">
        <v>41</v>
      </c>
      <c r="C116" s="40">
        <v>1.9691082451471565E-4</v>
      </c>
      <c r="D116" s="40">
        <v>3.4097308456514558E-5</v>
      </c>
      <c r="E116" s="40">
        <v>2.249958382820767E-4</v>
      </c>
      <c r="F116" s="40">
        <v>3.1120253767278439E-4</v>
      </c>
      <c r="G116" s="40">
        <v>3.2864602079943784E-4</v>
      </c>
      <c r="H116" s="40">
        <v>1.1095334077050263E-4</v>
      </c>
      <c r="I116" s="40">
        <v>1.8156895253885582E-4</v>
      </c>
      <c r="J116" s="40">
        <v>4.3980319197255252E-5</v>
      </c>
      <c r="K116" s="40">
        <v>1.7338585346064815E-4</v>
      </c>
      <c r="L116" s="40">
        <v>2.6249396363260578E-5</v>
      </c>
      <c r="M116" s="40">
        <v>5.987345004133598E-4</v>
      </c>
      <c r="N116" s="49">
        <v>2.2307248924694112E-3</v>
      </c>
      <c r="AA116" s="18" t="s">
        <v>20</v>
      </c>
      <c r="AB116" s="20">
        <v>145.84634920600001</v>
      </c>
      <c r="AC116" s="6">
        <v>135.25043083899999</v>
      </c>
      <c r="AD116" s="6">
        <v>139.377777778</v>
      </c>
      <c r="AE116" s="6">
        <v>146.22929705199999</v>
      </c>
      <c r="AF116" s="6">
        <v>114.88430839</v>
      </c>
      <c r="AG116" s="6">
        <v>129.67764172299999</v>
      </c>
      <c r="AH116" s="6">
        <v>162.78242630400001</v>
      </c>
      <c r="AI116" s="6">
        <v>152.00816326500001</v>
      </c>
      <c r="AJ116" s="6">
        <v>148.98285714299999</v>
      </c>
      <c r="AK116" s="6">
        <v>167.228571429</v>
      </c>
      <c r="AL116" s="6">
        <v>163.16662131499999</v>
      </c>
      <c r="AM116" s="6">
        <v>114.747210884</v>
      </c>
      <c r="AN116" s="6">
        <v>124.747755102</v>
      </c>
      <c r="AO116" s="6">
        <v>145.84743764199999</v>
      </c>
    </row>
    <row r="117" spans="2:41" x14ac:dyDescent="0.35">
      <c r="B117" s="37" t="s">
        <v>42</v>
      </c>
      <c r="C117" s="40">
        <v>1.4187452759259261E-4</v>
      </c>
      <c r="D117" s="40">
        <v>1.3267668182870367E-5</v>
      </c>
      <c r="E117" s="40">
        <v>1.6081191736111108E-4</v>
      </c>
      <c r="F117" s="40">
        <v>2.4152389350694443E-4</v>
      </c>
      <c r="G117" s="40">
        <v>2.442680776041667E-4</v>
      </c>
      <c r="H117" s="40">
        <v>8.9552364155092486E-5</v>
      </c>
      <c r="I117" s="40">
        <v>1.3840597967592602E-4</v>
      </c>
      <c r="J117" s="40">
        <v>2.4443079699074007E-5</v>
      </c>
      <c r="K117" s="40">
        <v>1.3006214832175932E-4</v>
      </c>
      <c r="L117" s="40">
        <v>1.3622239016203832E-5</v>
      </c>
      <c r="M117" s="40">
        <v>4.8464243722222221E-4</v>
      </c>
      <c r="N117" s="49">
        <v>1.8035514823148146E-3</v>
      </c>
      <c r="O117" s="1" t="s">
        <v>67</v>
      </c>
      <c r="AA117" s="18" t="s">
        <v>21</v>
      </c>
      <c r="AB117" s="20">
        <v>160.17015873</v>
      </c>
      <c r="AC117" s="6">
        <v>147.60054421800001</v>
      </c>
      <c r="AD117" s="6">
        <v>152.61315192699999</v>
      </c>
      <c r="AE117" s="6">
        <v>160.36390022699999</v>
      </c>
      <c r="AF117" s="6">
        <v>125.42839002300001</v>
      </c>
      <c r="AG117" s="6">
        <v>143.28879818600001</v>
      </c>
      <c r="AH117" s="6">
        <v>176.15056689299999</v>
      </c>
      <c r="AI117" s="6">
        <v>164.89723355999999</v>
      </c>
      <c r="AJ117" s="6">
        <v>162.40907029499999</v>
      </c>
      <c r="AK117" s="6">
        <v>181.057142857</v>
      </c>
      <c r="AL117" s="6">
        <v>176.029931973</v>
      </c>
      <c r="AM117" s="6">
        <v>124.07510204099999</v>
      </c>
      <c r="AN117" s="6">
        <v>136.03990929700001</v>
      </c>
      <c r="AO117" s="6">
        <v>159.47755101999999</v>
      </c>
    </row>
    <row r="118" spans="2:41" x14ac:dyDescent="0.35">
      <c r="B118" s="37" t="s">
        <v>43</v>
      </c>
      <c r="C118" s="40">
        <v>2.5173637356481484E-4</v>
      </c>
      <c r="D118" s="40">
        <v>5.3446764513888898E-5</v>
      </c>
      <c r="E118" s="40">
        <v>2.781793272800926E-4</v>
      </c>
      <c r="F118" s="40">
        <v>4.0373939699074076E-4</v>
      </c>
      <c r="G118" s="40">
        <v>4.1636852270833335E-4</v>
      </c>
      <c r="H118" s="40">
        <v>1.4589842108796288E-4</v>
      </c>
      <c r="I118" s="40">
        <v>2.3367241958333334E-4</v>
      </c>
      <c r="J118" s="40">
        <v>7.9717813055555441E-5</v>
      </c>
      <c r="K118" s="40">
        <v>2.1647770218749993E-4</v>
      </c>
      <c r="L118" s="40">
        <v>4.7031158148148166E-5</v>
      </c>
      <c r="M118" s="40">
        <v>6.7343710633101846E-4</v>
      </c>
      <c r="N118" s="49">
        <v>2.5721534601504631E-3</v>
      </c>
      <c r="O118" s="1" t="s">
        <v>68</v>
      </c>
      <c r="AB118" s="20">
        <v>201.81224489799999</v>
      </c>
      <c r="AC118" s="6">
        <v>190.62959183699999</v>
      </c>
      <c r="AD118" s="6">
        <v>187.61723355999999</v>
      </c>
      <c r="AE118" s="6">
        <v>195.75582766400001</v>
      </c>
      <c r="AF118" s="6">
        <v>159.92478457999999</v>
      </c>
      <c r="AG118" s="6">
        <v>171.983673469</v>
      </c>
      <c r="AH118" s="6">
        <v>220.48176870699999</v>
      </c>
      <c r="AI118" s="6">
        <v>210.19312925200001</v>
      </c>
      <c r="AJ118" s="6">
        <v>203.029478458</v>
      </c>
      <c r="AK118" s="6">
        <v>224.27179138299999</v>
      </c>
      <c r="AL118" s="6">
        <v>219.860022676</v>
      </c>
      <c r="AM118" s="6">
        <v>156.62031746</v>
      </c>
      <c r="AN118" s="6">
        <v>171.57224489800001</v>
      </c>
      <c r="AO118" s="6">
        <v>201.25399092999999</v>
      </c>
    </row>
    <row r="119" spans="2:41" x14ac:dyDescent="0.35">
      <c r="B119" s="37" t="s">
        <v>55</v>
      </c>
      <c r="C119" s="41">
        <v>16.433209517349955</v>
      </c>
      <c r="D119" s="41">
        <v>35.437681031349044</v>
      </c>
      <c r="E119" s="41">
        <v>16.080401398120596</v>
      </c>
      <c r="F119" s="41">
        <v>15.179832658893202</v>
      </c>
      <c r="G119" s="41">
        <v>12.83650114767012</v>
      </c>
      <c r="H119" s="41">
        <v>14.42209657288203</v>
      </c>
      <c r="I119" s="41">
        <v>18.650561625473337</v>
      </c>
      <c r="J119" s="41">
        <v>36.676633236999997</v>
      </c>
      <c r="K119" s="41">
        <v>14.211789044148315</v>
      </c>
      <c r="L119" s="41">
        <v>32.356018720604126</v>
      </c>
      <c r="M119" s="41">
        <v>11.400195616060312</v>
      </c>
      <c r="N119" s="43">
        <v>11.264158537155193</v>
      </c>
    </row>
    <row r="121" spans="2:41" x14ac:dyDescent="0.35">
      <c r="B121" s="34" t="s">
        <v>60</v>
      </c>
      <c r="C121" s="38">
        <v>1</v>
      </c>
      <c r="D121" s="38">
        <v>2</v>
      </c>
      <c r="E121" s="38">
        <v>3</v>
      </c>
      <c r="F121" s="38">
        <v>4</v>
      </c>
      <c r="G121" s="38">
        <v>5</v>
      </c>
      <c r="H121" s="38">
        <v>6</v>
      </c>
      <c r="I121" s="38">
        <v>7</v>
      </c>
      <c r="J121" s="38">
        <v>8</v>
      </c>
      <c r="K121" s="38">
        <v>9</v>
      </c>
      <c r="L121" s="38">
        <v>10</v>
      </c>
      <c r="M121" s="38">
        <v>11</v>
      </c>
      <c r="N121" s="38" t="s">
        <v>37</v>
      </c>
    </row>
    <row r="122" spans="2:41" x14ac:dyDescent="0.35">
      <c r="B122" s="35" t="s">
        <v>23</v>
      </c>
      <c r="C122" s="39">
        <v>1.8283336482638888E-4</v>
      </c>
      <c r="D122" s="39">
        <v>1.3267668182870367E-5</v>
      </c>
      <c r="E122" s="39">
        <v>2.1085390946759262E-4</v>
      </c>
      <c r="F122" s="39">
        <v>2.9211283278935183E-4</v>
      </c>
      <c r="G122" s="39">
        <v>3.3069622910879634E-4</v>
      </c>
      <c r="H122" s="39">
        <v>1.1451457126157406E-4</v>
      </c>
      <c r="I122" s="39">
        <v>2.0510886452546301E-4</v>
      </c>
      <c r="J122" s="39">
        <v>2.4443079699074007E-5</v>
      </c>
      <c r="K122" s="39">
        <v>1.6601998825231483E-4</v>
      </c>
      <c r="L122" s="39">
        <v>2.2574955902777653E-5</v>
      </c>
      <c r="M122" s="39">
        <v>6.4096251155092599E-4</v>
      </c>
      <c r="N122" s="48">
        <v>2.2033879755671295E-3</v>
      </c>
    </row>
    <row r="123" spans="2:41" x14ac:dyDescent="0.35">
      <c r="B123" s="35" t="s">
        <v>25</v>
      </c>
      <c r="C123" s="39">
        <v>2.0102382002314817E-4</v>
      </c>
      <c r="D123" s="39">
        <v>4.361693751157408E-5</v>
      </c>
      <c r="E123" s="39">
        <v>2.2269043420138893E-4</v>
      </c>
      <c r="F123" s="39">
        <v>3.1422167631944435E-4</v>
      </c>
      <c r="G123" s="39">
        <v>3.466059880787037E-4</v>
      </c>
      <c r="H123" s="39">
        <v>1.0128495842592595E-4</v>
      </c>
      <c r="I123" s="39">
        <v>1.6843112245370381E-4</v>
      </c>
      <c r="J123" s="39">
        <v>4.3531116145833227E-5</v>
      </c>
      <c r="K123" s="39">
        <v>2.1401092844907421E-4</v>
      </c>
      <c r="L123" s="39">
        <v>3.3927521620370204E-5</v>
      </c>
      <c r="M123" s="39">
        <v>5.732237339351854E-4</v>
      </c>
      <c r="N123" s="48">
        <v>2.2625682371643519E-3</v>
      </c>
    </row>
    <row r="124" spans="2:41" x14ac:dyDescent="0.35">
      <c r="B124" s="35" t="s">
        <v>26</v>
      </c>
      <c r="C124" s="39">
        <v>1.4187452759259261E-4</v>
      </c>
      <c r="D124" s="39">
        <v>2.7009322245370387E-5</v>
      </c>
      <c r="E124" s="39">
        <v>1.6081191736111108E-4</v>
      </c>
      <c r="F124" s="39">
        <v>2.6828231292824072E-4</v>
      </c>
      <c r="G124" s="39">
        <v>2.9943100696759264E-4</v>
      </c>
      <c r="H124" s="39">
        <v>9.0544427650462994E-5</v>
      </c>
      <c r="I124" s="39">
        <v>1.4074887671296289E-4</v>
      </c>
      <c r="J124" s="39">
        <v>2.9725424120370298E-5</v>
      </c>
      <c r="K124" s="39">
        <v>1.4066436759259263E-4</v>
      </c>
      <c r="L124" s="39">
        <v>2.4918377847222265E-5</v>
      </c>
      <c r="M124" s="39">
        <v>5.2130180775462952E-4</v>
      </c>
      <c r="N124" s="48">
        <v>1.8453123687731481E-3</v>
      </c>
    </row>
    <row r="125" spans="2:41" x14ac:dyDescent="0.35">
      <c r="B125" s="35" t="s">
        <v>27</v>
      </c>
      <c r="C125" s="39">
        <v>1.8998199587962958E-4</v>
      </c>
      <c r="D125" s="39">
        <v>4.4394841273148165E-5</v>
      </c>
      <c r="E125" s="39">
        <v>2.012891576388889E-4</v>
      </c>
      <c r="F125" s="39">
        <v>2.4152389350694443E-4</v>
      </c>
      <c r="G125" s="39">
        <v>3.0081044763888883E-4</v>
      </c>
      <c r="H125" s="39">
        <v>1.1188796505787039E-4</v>
      </c>
      <c r="I125" s="39">
        <v>1.6288291552083337E-4</v>
      </c>
      <c r="J125" s="39">
        <v>4.6858203148148169E-5</v>
      </c>
      <c r="K125" s="39">
        <v>1.5737066431712951E-4</v>
      </c>
      <c r="L125" s="39">
        <v>3.2182749641203704E-5</v>
      </c>
      <c r="M125" s="39">
        <v>4.8965314520833336E-4</v>
      </c>
      <c r="N125" s="48">
        <v>1.9788359788310188E-3</v>
      </c>
    </row>
    <row r="126" spans="2:41" x14ac:dyDescent="0.35">
      <c r="B126" s="35" t="s">
        <v>28</v>
      </c>
      <c r="C126" s="39">
        <v>2.2498845216435185E-4</v>
      </c>
      <c r="D126" s="39">
        <v>3.9709309652777773E-5</v>
      </c>
      <c r="E126" s="39">
        <v>2.6520061728009254E-4</v>
      </c>
      <c r="F126" s="39">
        <v>3.2565717645833333E-4</v>
      </c>
      <c r="G126" s="39">
        <v>4.1636852270833335E-4</v>
      </c>
      <c r="H126" s="39">
        <v>1.2779037541666661E-4</v>
      </c>
      <c r="I126" s="39">
        <v>2.2582199546296289E-4</v>
      </c>
      <c r="J126" s="39">
        <v>3.9758650370370421E-5</v>
      </c>
      <c r="K126" s="39">
        <v>1.7147686234953707E-4</v>
      </c>
      <c r="L126" s="39">
        <v>3.2359903842592783E-5</v>
      </c>
      <c r="M126" s="39">
        <v>6.678164629976849E-4</v>
      </c>
      <c r="N126" s="48">
        <v>2.5369483287037034E-3</v>
      </c>
    </row>
    <row r="127" spans="2:41" x14ac:dyDescent="0.35">
      <c r="B127" s="35" t="s">
        <v>29</v>
      </c>
      <c r="C127" s="39">
        <v>2.1049645166666664E-4</v>
      </c>
      <c r="D127" s="39">
        <v>2.0664840011574077E-5</v>
      </c>
      <c r="E127" s="39">
        <v>2.4590734440972222E-4</v>
      </c>
      <c r="F127" s="39">
        <v>3.1745244394675931E-4</v>
      </c>
      <c r="G127" s="39">
        <v>3.4452003023148145E-4</v>
      </c>
      <c r="H127" s="39">
        <v>1.1394977744212962E-4</v>
      </c>
      <c r="I127" s="39">
        <v>2.3042616738425925E-4</v>
      </c>
      <c r="J127" s="39">
        <v>3.1879619131944319E-5</v>
      </c>
      <c r="K127" s="39">
        <v>1.9771221760416679E-4</v>
      </c>
      <c r="L127" s="39">
        <v>2.7317176863425997E-5</v>
      </c>
      <c r="M127" s="39">
        <v>6.7343710633101846E-4</v>
      </c>
      <c r="N127" s="48">
        <v>2.4137631750231481E-3</v>
      </c>
    </row>
    <row r="128" spans="2:41" x14ac:dyDescent="0.35">
      <c r="B128" s="35" t="s">
        <v>31</v>
      </c>
      <c r="C128" s="39">
        <v>2.5173637356481484E-4</v>
      </c>
      <c r="D128" s="39">
        <v>4.9296107337962991E-5</v>
      </c>
      <c r="E128" s="39">
        <v>2.781793272800926E-4</v>
      </c>
      <c r="F128" s="39">
        <v>4.0373939699074076E-4</v>
      </c>
      <c r="G128" s="39">
        <v>3.5613399681712961E-4</v>
      </c>
      <c r="H128" s="39">
        <v>1.4589842108796288E-4</v>
      </c>
      <c r="I128" s="39">
        <v>1.8871042244212959E-4</v>
      </c>
      <c r="J128" s="39">
        <v>5.2248677245370487E-5</v>
      </c>
      <c r="K128" s="39">
        <v>1.690389581828702E-4</v>
      </c>
      <c r="L128" s="39">
        <v>1.6949326030092731E-5</v>
      </c>
      <c r="M128" s="39">
        <v>6.6022245317129619E-4</v>
      </c>
      <c r="N128" s="48">
        <v>2.5721534601504631E-3</v>
      </c>
    </row>
    <row r="129" spans="2:15" x14ac:dyDescent="0.35">
      <c r="B129" s="36" t="s">
        <v>33</v>
      </c>
      <c r="C129" s="39">
        <v>1.6993286511574073E-4</v>
      </c>
      <c r="D129" s="39">
        <v>3.4949504490740727E-5</v>
      </c>
      <c r="E129" s="39">
        <v>1.7729198160879633E-4</v>
      </c>
      <c r="F129" s="39">
        <v>2.7483833039351849E-4</v>
      </c>
      <c r="G129" s="39">
        <v>2.442680776041667E-4</v>
      </c>
      <c r="H129" s="39">
        <v>8.9552364155092486E-5</v>
      </c>
      <c r="I129" s="39">
        <v>1.3840597967592602E-4</v>
      </c>
      <c r="J129" s="39">
        <v>3.1418493321759172E-5</v>
      </c>
      <c r="K129" s="39">
        <v>1.3006214832175932E-4</v>
      </c>
      <c r="L129" s="39">
        <v>2.8189300405092516E-5</v>
      </c>
      <c r="M129" s="39">
        <v>4.8464243722222221E-4</v>
      </c>
      <c r="N129" s="48">
        <v>1.8035514823148146E-3</v>
      </c>
    </row>
    <row r="130" spans="2:15" x14ac:dyDescent="0.35">
      <c r="B130" s="37" t="s">
        <v>45</v>
      </c>
      <c r="C130" s="40">
        <v>1.9660848135416665E-4</v>
      </c>
      <c r="D130" s="40">
        <v>3.411356633825232E-5</v>
      </c>
      <c r="E130" s="40">
        <v>2.202780861559607E-4</v>
      </c>
      <c r="F130" s="40">
        <v>3.0472850791666661E-4</v>
      </c>
      <c r="G130" s="40">
        <v>3.2985428739438659E-4</v>
      </c>
      <c r="H130" s="40">
        <v>1.1192785756221063E-4</v>
      </c>
      <c r="I130" s="40">
        <v>1.8256704302228009E-4</v>
      </c>
      <c r="J130" s="40">
        <v>3.7482907897858765E-5</v>
      </c>
      <c r="K130" s="40">
        <v>1.6829451688368056E-4</v>
      </c>
      <c r="L130" s="40">
        <v>2.7302414019097232E-5</v>
      </c>
      <c r="M130" s="40">
        <v>5.8890745727141198E-4</v>
      </c>
      <c r="N130" s="49">
        <v>2.2020651258159722E-3</v>
      </c>
    </row>
    <row r="131" spans="2:15" x14ac:dyDescent="0.35">
      <c r="B131" s="37" t="s">
        <v>46</v>
      </c>
      <c r="C131" s="40">
        <v>1.4187452759259261E-4</v>
      </c>
      <c r="D131" s="40">
        <v>1.3267668182870367E-5</v>
      </c>
      <c r="E131" s="40">
        <v>1.6081191736111108E-4</v>
      </c>
      <c r="F131" s="40">
        <v>2.4152389350694443E-4</v>
      </c>
      <c r="G131" s="40">
        <v>2.442680776041667E-4</v>
      </c>
      <c r="H131" s="40">
        <v>8.9552364155092486E-5</v>
      </c>
      <c r="I131" s="40">
        <v>1.3840597967592602E-4</v>
      </c>
      <c r="J131" s="40">
        <v>2.4443079699074007E-5</v>
      </c>
      <c r="K131" s="40">
        <v>1.3006214832175932E-4</v>
      </c>
      <c r="L131" s="40">
        <v>1.6949326030092731E-5</v>
      </c>
      <c r="M131" s="40">
        <v>4.8464243722222221E-4</v>
      </c>
      <c r="N131" s="49">
        <v>1.8035514823148146E-3</v>
      </c>
      <c r="O131" s="1" t="s">
        <v>67</v>
      </c>
    </row>
    <row r="132" spans="2:15" x14ac:dyDescent="0.35">
      <c r="B132" s="37" t="s">
        <v>47</v>
      </c>
      <c r="C132" s="40">
        <v>2.5173637356481484E-4</v>
      </c>
      <c r="D132" s="40">
        <v>4.9296107337962991E-5</v>
      </c>
      <c r="E132" s="40">
        <v>2.781793272800926E-4</v>
      </c>
      <c r="F132" s="40">
        <v>4.0373939699074076E-4</v>
      </c>
      <c r="G132" s="40">
        <v>4.1636852270833335E-4</v>
      </c>
      <c r="H132" s="40">
        <v>1.4589842108796288E-4</v>
      </c>
      <c r="I132" s="40">
        <v>2.3042616738425925E-4</v>
      </c>
      <c r="J132" s="40">
        <v>5.2248677245370487E-5</v>
      </c>
      <c r="K132" s="40">
        <v>2.1401092844907421E-4</v>
      </c>
      <c r="L132" s="40">
        <v>3.3927521620370204E-5</v>
      </c>
      <c r="M132" s="40">
        <v>6.7343710633101846E-4</v>
      </c>
      <c r="N132" s="49">
        <v>2.5721534601504631E-3</v>
      </c>
      <c r="O132" s="1" t="s">
        <v>68</v>
      </c>
    </row>
    <row r="133" spans="2:15" x14ac:dyDescent="0.35">
      <c r="B133" s="37" t="s">
        <v>56</v>
      </c>
      <c r="C133" s="41">
        <v>17.19244753613442</v>
      </c>
      <c r="D133" s="41">
        <v>37.152662634905973</v>
      </c>
      <c r="E133" s="41">
        <v>18.691514754046604</v>
      </c>
      <c r="F133" s="41">
        <v>16.109475913479667</v>
      </c>
      <c r="G133" s="41">
        <v>15.272919617911995</v>
      </c>
      <c r="H133" s="41">
        <v>16.842312342293837</v>
      </c>
      <c r="I133" s="41">
        <v>19.633404059856076</v>
      </c>
      <c r="J133" s="41">
        <v>25.63059531421743</v>
      </c>
      <c r="K133" s="41">
        <v>16.374268320872023</v>
      </c>
      <c r="L133" s="41">
        <v>20.962637842193864</v>
      </c>
      <c r="M133" s="41">
        <v>13.870524857695937</v>
      </c>
      <c r="N133" s="43">
        <v>13.661446787610831</v>
      </c>
    </row>
    <row r="135" spans="2:15" x14ac:dyDescent="0.35">
      <c r="B135" s="34" t="s">
        <v>61</v>
      </c>
      <c r="C135" s="38">
        <v>1</v>
      </c>
      <c r="D135" s="38">
        <v>2</v>
      </c>
      <c r="E135" s="38">
        <v>3</v>
      </c>
      <c r="F135" s="38">
        <v>4</v>
      </c>
      <c r="G135" s="38">
        <v>5</v>
      </c>
      <c r="H135" s="38">
        <v>6</v>
      </c>
      <c r="I135" s="38">
        <v>7</v>
      </c>
      <c r="J135" s="38">
        <v>8</v>
      </c>
      <c r="K135" s="38">
        <v>9</v>
      </c>
      <c r="L135" s="38">
        <v>10</v>
      </c>
      <c r="M135" s="38">
        <v>11</v>
      </c>
    </row>
    <row r="136" spans="2:15" x14ac:dyDescent="0.35">
      <c r="B136" s="35" t="s">
        <v>22</v>
      </c>
      <c r="C136" s="44">
        <v>8.1899343328617267</v>
      </c>
      <c r="D136" s="44">
        <v>1.0005795494989027</v>
      </c>
      <c r="E136" s="44">
        <v>10.386527845440925</v>
      </c>
      <c r="F136" s="44">
        <v>13.32386209855092</v>
      </c>
      <c r="G136" s="44">
        <v>14.411430427062088</v>
      </c>
      <c r="H136" s="44">
        <v>4.8269921162438205</v>
      </c>
      <c r="I136" s="44">
        <v>10.038922263620243</v>
      </c>
      <c r="J136" s="44">
        <v>1.4391653587203745</v>
      </c>
      <c r="K136" s="44">
        <v>7.9688824846826423</v>
      </c>
      <c r="L136" s="44">
        <v>0.58523209022259304</v>
      </c>
      <c r="M136" s="44">
        <v>27.828471433095775</v>
      </c>
    </row>
    <row r="137" spans="2:15" x14ac:dyDescent="0.35">
      <c r="B137" s="35" t="s">
        <v>23</v>
      </c>
      <c r="C137" s="44">
        <v>8.2978289277143507</v>
      </c>
      <c r="D137" s="44">
        <v>0.60214852445382006</v>
      </c>
      <c r="E137" s="44">
        <v>9.5695316397159242</v>
      </c>
      <c r="F137" s="44">
        <v>13.257439725936827</v>
      </c>
      <c r="G137" s="44">
        <v>15.008533802299548</v>
      </c>
      <c r="H137" s="44">
        <v>5.1972041479485327</v>
      </c>
      <c r="I137" s="44">
        <v>9.3087947651466187</v>
      </c>
      <c r="J137" s="44">
        <v>1.1093407048653159</v>
      </c>
      <c r="K137" s="44">
        <v>7.5347596561873313</v>
      </c>
      <c r="L137" s="44">
        <v>1.0245565535033425</v>
      </c>
      <c r="M137" s="44">
        <v>29.089861552228395</v>
      </c>
    </row>
    <row r="138" spans="2:15" x14ac:dyDescent="0.35">
      <c r="B138" s="35" t="s">
        <v>24</v>
      </c>
      <c r="C138" s="44">
        <v>7.4048528718296787</v>
      </c>
      <c r="D138" s="44">
        <v>1.7669350649135003</v>
      </c>
      <c r="E138" s="44">
        <v>8.7602780596769634</v>
      </c>
      <c r="F138" s="44">
        <v>12.934274665533641</v>
      </c>
      <c r="G138" s="44">
        <v>14.828692545597693</v>
      </c>
      <c r="H138" s="44">
        <v>4.2906298193656012</v>
      </c>
      <c r="I138" s="44">
        <v>8.8881483608102236</v>
      </c>
      <c r="J138" s="44">
        <v>3.2083820917923549</v>
      </c>
      <c r="K138" s="44">
        <v>9.9878329469249927</v>
      </c>
      <c r="L138" s="44">
        <v>2.1699202557003039</v>
      </c>
      <c r="M138" s="44">
        <v>25.760053317855053</v>
      </c>
    </row>
    <row r="139" spans="2:15" x14ac:dyDescent="0.35">
      <c r="B139" s="35" t="s">
        <v>25</v>
      </c>
      <c r="C139" s="44">
        <v>8.8847627541650969</v>
      </c>
      <c r="D139" s="44">
        <v>1.9277623010494762</v>
      </c>
      <c r="E139" s="44">
        <v>9.8423742782000687</v>
      </c>
      <c r="F139" s="44">
        <v>13.887832029024432</v>
      </c>
      <c r="G139" s="44">
        <v>15.319139656671773</v>
      </c>
      <c r="H139" s="44">
        <v>4.476548232324923</v>
      </c>
      <c r="I139" s="44">
        <v>7.4442449817467784</v>
      </c>
      <c r="J139" s="44">
        <v>1.9239692059139939</v>
      </c>
      <c r="K139" s="44">
        <v>9.4587612843576121</v>
      </c>
      <c r="L139" s="44">
        <v>1.4995137412028352</v>
      </c>
      <c r="M139" s="44">
        <v>25.335091535343011</v>
      </c>
    </row>
    <row r="140" spans="2:15" x14ac:dyDescent="0.35">
      <c r="B140" s="35" t="s">
        <v>26</v>
      </c>
      <c r="C140" s="44">
        <v>7.6883746076507125</v>
      </c>
      <c r="D140" s="44">
        <v>1.4636720970622159</v>
      </c>
      <c r="E140" s="44">
        <v>8.7146176486112505</v>
      </c>
      <c r="F140" s="44">
        <v>14.538585307733436</v>
      </c>
      <c r="G140" s="44">
        <v>16.226575621268321</v>
      </c>
      <c r="H140" s="44">
        <v>4.9067263181388237</v>
      </c>
      <c r="I140" s="44">
        <v>7.6273740476003784</v>
      </c>
      <c r="J140" s="44">
        <v>1.6108613708655288</v>
      </c>
      <c r="K140" s="44">
        <v>7.6227943828346554</v>
      </c>
      <c r="L140" s="44">
        <v>1.350360961585555</v>
      </c>
      <c r="M140" s="44">
        <v>28.250057636649125</v>
      </c>
    </row>
    <row r="141" spans="2:15" x14ac:dyDescent="0.35">
      <c r="B141" s="35" t="s">
        <v>27</v>
      </c>
      <c r="C141" s="44">
        <v>9.6006944442085551</v>
      </c>
      <c r="D141" s="44">
        <v>2.2434826204935923</v>
      </c>
      <c r="E141" s="44">
        <v>10.172099142739402</v>
      </c>
      <c r="F141" s="44">
        <v>12.205351837680995</v>
      </c>
      <c r="G141" s="44">
        <v>15.201383583928473</v>
      </c>
      <c r="H141" s="44">
        <v>5.6542313893022751</v>
      </c>
      <c r="I141" s="44">
        <v>8.2312489394424269</v>
      </c>
      <c r="J141" s="44">
        <v>2.3679680200594126</v>
      </c>
      <c r="K141" s="44">
        <v>7.9526886513401145</v>
      </c>
      <c r="L141" s="44">
        <v>1.62634750861036</v>
      </c>
      <c r="M141" s="44">
        <v>24.744503862194378</v>
      </c>
    </row>
    <row r="142" spans="2:15" x14ac:dyDescent="0.35">
      <c r="B142" s="35" t="s">
        <v>28</v>
      </c>
      <c r="C142" s="44">
        <v>8.868468057420527</v>
      </c>
      <c r="D142" s="44">
        <v>1.5652391971683519</v>
      </c>
      <c r="E142" s="44">
        <v>10.453528527938181</v>
      </c>
      <c r="F142" s="44">
        <v>12.836571118684681</v>
      </c>
      <c r="G142" s="44">
        <v>16.412179861821777</v>
      </c>
      <c r="H142" s="44">
        <v>5.0371690259045705</v>
      </c>
      <c r="I142" s="44">
        <v>8.9013241975783739</v>
      </c>
      <c r="J142" s="44">
        <v>1.5671840817777232</v>
      </c>
      <c r="K142" s="44">
        <v>6.759178356508194</v>
      </c>
      <c r="L142" s="44">
        <v>1.2755444593200531</v>
      </c>
      <c r="M142" s="44">
        <v>26.323613115877571</v>
      </c>
    </row>
    <row r="143" spans="2:15" x14ac:dyDescent="0.35">
      <c r="B143" s="35" t="s">
        <v>29</v>
      </c>
      <c r="C143" s="44">
        <v>8.7206754102812081</v>
      </c>
      <c r="D143" s="44">
        <v>0.85612541550916221</v>
      </c>
      <c r="E143" s="44">
        <v>10.187716299357495</v>
      </c>
      <c r="F143" s="44">
        <v>13.151764316883114</v>
      </c>
      <c r="G143" s="44">
        <v>14.273149652644671</v>
      </c>
      <c r="H143" s="44">
        <v>4.7208350272821127</v>
      </c>
      <c r="I143" s="44">
        <v>9.5463452988526694</v>
      </c>
      <c r="J143" s="44">
        <v>1.3207434541144905</v>
      </c>
      <c r="K143" s="44">
        <v>8.1910362893108069</v>
      </c>
      <c r="L143" s="44">
        <v>1.1317256450879454</v>
      </c>
      <c r="M143" s="44">
        <v>27.899883190676327</v>
      </c>
    </row>
    <row r="144" spans="2:15" x14ac:dyDescent="0.35">
      <c r="B144" s="35" t="s">
        <v>30</v>
      </c>
      <c r="C144" s="44">
        <v>8.0202747372372443</v>
      </c>
      <c r="D144" s="44">
        <v>0.84624990833092395</v>
      </c>
      <c r="E144" s="44">
        <v>10.593894622655707</v>
      </c>
      <c r="F144" s="44">
        <v>12.788166642355295</v>
      </c>
      <c r="G144" s="44">
        <v>16.2197899067233</v>
      </c>
      <c r="H144" s="44">
        <v>5.5263351206863147</v>
      </c>
      <c r="I144" s="44">
        <v>8.4582866564034145</v>
      </c>
      <c r="J144" s="44">
        <v>1.415363530953806</v>
      </c>
      <c r="K144" s="44">
        <v>7.6147799897589739</v>
      </c>
      <c r="L144" s="44">
        <v>1.1595533682084154</v>
      </c>
      <c r="M144" s="44">
        <v>27.357305516686615</v>
      </c>
    </row>
    <row r="145" spans="2:13" x14ac:dyDescent="0.35">
      <c r="B145" s="35" t="s">
        <v>31</v>
      </c>
      <c r="C145" s="44">
        <v>9.786988897236677</v>
      </c>
      <c r="D145" s="44">
        <v>1.9165305687118421</v>
      </c>
      <c r="E145" s="44">
        <v>10.815036178433147</v>
      </c>
      <c r="F145" s="44">
        <v>15.696551673364127</v>
      </c>
      <c r="G145" s="44">
        <v>13.845752298010122</v>
      </c>
      <c r="H145" s="44">
        <v>5.6722284789115296</v>
      </c>
      <c r="I145" s="44">
        <v>7.3366704345506131</v>
      </c>
      <c r="J145" s="44">
        <v>2.0313203723977691</v>
      </c>
      <c r="K145" s="44">
        <v>6.5718846407003237</v>
      </c>
      <c r="L145" s="44">
        <v>0.65895469662611994</v>
      </c>
      <c r="M145" s="44">
        <v>25.668081761057728</v>
      </c>
    </row>
    <row r="146" spans="2:13" x14ac:dyDescent="0.35">
      <c r="B146" s="36" t="s">
        <v>32</v>
      </c>
      <c r="C146" s="44">
        <v>9.9091056200542074</v>
      </c>
      <c r="D146" s="44">
        <v>2.1110829029675018</v>
      </c>
      <c r="E146" s="44">
        <v>10.75916778287443</v>
      </c>
      <c r="F146" s="44">
        <v>15.521116478635417</v>
      </c>
      <c r="G146" s="44">
        <v>13.940517729102151</v>
      </c>
      <c r="H146" s="44">
        <v>4.8066489805572159</v>
      </c>
      <c r="I146" s="44">
        <v>6.8617839624333419</v>
      </c>
      <c r="J146" s="44">
        <v>2.3221756431730354</v>
      </c>
      <c r="K146" s="44">
        <v>7.1493813643942028</v>
      </c>
      <c r="L146" s="44">
        <v>0.70095063774485533</v>
      </c>
      <c r="M146" s="44">
        <v>25.918068898063645</v>
      </c>
    </row>
    <row r="147" spans="2:13" x14ac:dyDescent="0.35">
      <c r="B147" s="36" t="s">
        <v>33</v>
      </c>
      <c r="C147" s="44">
        <v>9.4221244462418134</v>
      </c>
      <c r="D147" s="44">
        <v>1.9378157393036481</v>
      </c>
      <c r="E147" s="44">
        <v>9.8301591802218127</v>
      </c>
      <c r="F147" s="44">
        <v>15.238729422947781</v>
      </c>
      <c r="G147" s="44">
        <v>13.543726364309519</v>
      </c>
      <c r="H147" s="44">
        <v>4.965334509894566</v>
      </c>
      <c r="I147" s="44">
        <v>7.6740797827564808</v>
      </c>
      <c r="J147" s="44">
        <v>1.7420347370086882</v>
      </c>
      <c r="K147" s="44">
        <v>7.2114463932478206</v>
      </c>
      <c r="L147" s="44">
        <v>1.5629883971436307</v>
      </c>
      <c r="M147" s="44">
        <v>26.87156102692424</v>
      </c>
    </row>
    <row r="148" spans="2:13" x14ac:dyDescent="0.35">
      <c r="B148" s="36" t="s">
        <v>34</v>
      </c>
      <c r="C148" s="44">
        <v>8.873624038611295</v>
      </c>
      <c r="D148" s="44">
        <v>1.5314080492886191</v>
      </c>
      <c r="E148" s="44">
        <v>10.110076926442046</v>
      </c>
      <c r="F148" s="44">
        <v>14.126676122818123</v>
      </c>
      <c r="G148" s="44">
        <v>14.561325917392404</v>
      </c>
      <c r="H148" s="44">
        <v>5.0932891326376417</v>
      </c>
      <c r="I148" s="44">
        <v>7.0512319903185974</v>
      </c>
      <c r="J148" s="44">
        <v>2.1229785580229144</v>
      </c>
      <c r="K148" s="44">
        <v>7.9484890986243801</v>
      </c>
      <c r="L148" s="44">
        <v>1.1551702155034598</v>
      </c>
      <c r="M148" s="44">
        <v>27.425729950340529</v>
      </c>
    </row>
    <row r="149" spans="2:13" x14ac:dyDescent="0.35">
      <c r="B149" s="36" t="s">
        <v>35</v>
      </c>
      <c r="C149" s="44">
        <v>9.6010417592433619</v>
      </c>
      <c r="D149" s="44">
        <v>1.7127779352724599</v>
      </c>
      <c r="E149" s="44">
        <v>10.398079719540746</v>
      </c>
      <c r="F149" s="44">
        <v>15.662161778943501</v>
      </c>
      <c r="G149" s="44">
        <v>12.641312931266006</v>
      </c>
      <c r="H149" s="44">
        <v>4.4691218362511043</v>
      </c>
      <c r="I149" s="44">
        <v>6.3958163411732123</v>
      </c>
      <c r="J149" s="44">
        <v>3.4298920177182528</v>
      </c>
      <c r="K149" s="44">
        <v>7.1806588884170433</v>
      </c>
      <c r="L149" s="44">
        <v>0.91781771261878409</v>
      </c>
      <c r="M149" s="44">
        <v>27.591319079555525</v>
      </c>
    </row>
    <row r="150" spans="2:13" x14ac:dyDescent="0.35">
      <c r="B150" s="37" t="s">
        <v>41</v>
      </c>
      <c r="C150" s="41">
        <v>8.8049107789111751</v>
      </c>
      <c r="D150" s="41">
        <v>1.5344149910017151</v>
      </c>
      <c r="E150" s="41">
        <v>10.042363417989151</v>
      </c>
      <c r="F150" s="41">
        <v>13.940648801363734</v>
      </c>
      <c r="G150" s="41">
        <v>14.745250735578418</v>
      </c>
      <c r="H150" s="41">
        <v>4.9745210096749304</v>
      </c>
      <c r="I150" s="41">
        <v>8.1260194301738125</v>
      </c>
      <c r="J150" s="41">
        <v>1.9722413676702615</v>
      </c>
      <c r="K150" s="41">
        <v>7.7966124590920787</v>
      </c>
      <c r="L150" s="41">
        <v>1.2013311602198755</v>
      </c>
      <c r="M150" s="41">
        <v>26.861685848324861</v>
      </c>
    </row>
    <row r="151" spans="2:13" x14ac:dyDescent="0.35">
      <c r="B151" s="37" t="s">
        <v>42</v>
      </c>
      <c r="C151" s="41">
        <v>7.4048528718296787</v>
      </c>
      <c r="D151" s="41">
        <v>0.60214852445382006</v>
      </c>
      <c r="E151" s="41">
        <v>8.7146176486112505</v>
      </c>
      <c r="F151" s="41">
        <v>12.205351837680995</v>
      </c>
      <c r="G151" s="41">
        <v>12.641312931266006</v>
      </c>
      <c r="H151" s="41">
        <v>4.2906298193656012</v>
      </c>
      <c r="I151" s="41">
        <v>6.3958163411732123</v>
      </c>
      <c r="J151" s="41">
        <v>1.1093407048653159</v>
      </c>
      <c r="K151" s="41">
        <v>6.5718846407003237</v>
      </c>
      <c r="L151" s="41">
        <v>0.58523209022259304</v>
      </c>
      <c r="M151" s="41">
        <v>24.744503862194378</v>
      </c>
    </row>
    <row r="152" spans="2:13" x14ac:dyDescent="0.35">
      <c r="B152" s="37" t="s">
        <v>43</v>
      </c>
      <c r="C152" s="41">
        <v>9.9091056200542074</v>
      </c>
      <c r="D152" s="41">
        <v>2.2434826204935923</v>
      </c>
      <c r="E152" s="41">
        <v>10.815036178433147</v>
      </c>
      <c r="F152" s="41">
        <v>15.696551673364127</v>
      </c>
      <c r="G152" s="41">
        <v>16.412179861821777</v>
      </c>
      <c r="H152" s="41">
        <v>5.6722284789115296</v>
      </c>
      <c r="I152" s="41">
        <v>10.038922263620243</v>
      </c>
      <c r="J152" s="41">
        <v>3.4298920177182528</v>
      </c>
      <c r="K152" s="41">
        <v>9.9878329469249927</v>
      </c>
      <c r="L152" s="41">
        <v>2.1699202557003039</v>
      </c>
      <c r="M152" s="41">
        <v>29.089861552228395</v>
      </c>
    </row>
    <row r="153" spans="2:13" x14ac:dyDescent="0.35">
      <c r="B153" s="37" t="s">
        <v>49</v>
      </c>
      <c r="C153" s="41">
        <v>0.7996057903476057</v>
      </c>
      <c r="D153" s="41">
        <v>0.51726953219892113</v>
      </c>
      <c r="E153" s="41">
        <v>0.65555907829493709</v>
      </c>
      <c r="F153" s="41">
        <v>1.1982488301154137</v>
      </c>
      <c r="G153" s="41">
        <v>1.0903767730538905</v>
      </c>
      <c r="H153" s="41">
        <v>0.43065374283347335</v>
      </c>
      <c r="I153" s="41">
        <v>1.0977858853453746</v>
      </c>
      <c r="J153" s="41">
        <v>0.68339520947214882</v>
      </c>
      <c r="K153" s="41">
        <v>0.94647751721333295</v>
      </c>
      <c r="L153" s="41">
        <v>0.43062667009444811</v>
      </c>
      <c r="M153" s="41">
        <v>1.2598012046167317</v>
      </c>
    </row>
    <row r="155" spans="2:13" x14ac:dyDescent="0.35">
      <c r="B155" s="34" t="s">
        <v>62</v>
      </c>
      <c r="C155" s="38">
        <v>1</v>
      </c>
      <c r="D155" s="38">
        <v>2</v>
      </c>
      <c r="E155" s="38">
        <v>3</v>
      </c>
      <c r="F155" s="38">
        <v>4</v>
      </c>
      <c r="G155" s="38">
        <v>5</v>
      </c>
      <c r="H155" s="38">
        <v>6</v>
      </c>
      <c r="I155" s="38">
        <v>7</v>
      </c>
      <c r="J155" s="38">
        <v>8</v>
      </c>
      <c r="K155" s="38">
        <v>9</v>
      </c>
      <c r="L155" s="38">
        <v>10</v>
      </c>
      <c r="M155" s="38">
        <v>11</v>
      </c>
    </row>
    <row r="156" spans="2:13" x14ac:dyDescent="0.35">
      <c r="B156" s="35" t="s">
        <v>23</v>
      </c>
      <c r="C156" s="44">
        <v>8.2978289277143507</v>
      </c>
      <c r="D156" s="44">
        <v>0.60214852445382006</v>
      </c>
      <c r="E156" s="44">
        <v>9.5695316397159242</v>
      </c>
      <c r="F156" s="44">
        <v>13.257439725936827</v>
      </c>
      <c r="G156" s="44">
        <v>15.008533802299548</v>
      </c>
      <c r="H156" s="44">
        <v>5.1972041479485327</v>
      </c>
      <c r="I156" s="44">
        <v>9.3087947651466187</v>
      </c>
      <c r="J156" s="44">
        <v>1.1093407048653159</v>
      </c>
      <c r="K156" s="44">
        <v>7.5347596561873313</v>
      </c>
      <c r="L156" s="44">
        <v>1.0245565535033425</v>
      </c>
      <c r="M156" s="44">
        <v>29.089861552228395</v>
      </c>
    </row>
    <row r="157" spans="2:13" x14ac:dyDescent="0.35">
      <c r="B157" s="35" t="s">
        <v>25</v>
      </c>
      <c r="C157" s="44">
        <v>8.8847627541650969</v>
      </c>
      <c r="D157" s="44">
        <v>1.9277623010494762</v>
      </c>
      <c r="E157" s="44">
        <v>9.8423742782000687</v>
      </c>
      <c r="F157" s="44">
        <v>13.887832029024432</v>
      </c>
      <c r="G157" s="44">
        <v>15.319139656671773</v>
      </c>
      <c r="H157" s="44">
        <v>4.476548232324923</v>
      </c>
      <c r="I157" s="44">
        <v>7.4442449817467784</v>
      </c>
      <c r="J157" s="44">
        <v>1.9239692059139939</v>
      </c>
      <c r="K157" s="44">
        <v>9.4587612843576121</v>
      </c>
      <c r="L157" s="44">
        <v>1.4995137412028352</v>
      </c>
      <c r="M157" s="44">
        <v>25.335091535343011</v>
      </c>
    </row>
    <row r="158" spans="2:13" x14ac:dyDescent="0.35">
      <c r="B158" s="35" t="s">
        <v>26</v>
      </c>
      <c r="C158" s="44">
        <v>7.6883746076507125</v>
      </c>
      <c r="D158" s="44">
        <v>1.4636720970622159</v>
      </c>
      <c r="E158" s="44">
        <v>8.7146176486112505</v>
      </c>
      <c r="F158" s="44">
        <v>14.538585307733436</v>
      </c>
      <c r="G158" s="44">
        <v>16.226575621268321</v>
      </c>
      <c r="H158" s="44">
        <v>4.9067263181388237</v>
      </c>
      <c r="I158" s="44">
        <v>7.6273740476003784</v>
      </c>
      <c r="J158" s="44">
        <v>1.6108613708655288</v>
      </c>
      <c r="K158" s="44">
        <v>7.6227943828346554</v>
      </c>
      <c r="L158" s="44">
        <v>1.350360961585555</v>
      </c>
      <c r="M158" s="44">
        <v>28.250057636649125</v>
      </c>
    </row>
    <row r="159" spans="2:13" x14ac:dyDescent="0.35">
      <c r="B159" s="35" t="s">
        <v>27</v>
      </c>
      <c r="C159" s="44">
        <v>9.6006944442085551</v>
      </c>
      <c r="D159" s="44">
        <v>2.2434826204935923</v>
      </c>
      <c r="E159" s="44">
        <v>10.172099142739402</v>
      </c>
      <c r="F159" s="44">
        <v>12.205351837680995</v>
      </c>
      <c r="G159" s="44">
        <v>15.201383583928473</v>
      </c>
      <c r="H159" s="44">
        <v>5.6542313893022751</v>
      </c>
      <c r="I159" s="44">
        <v>8.2312489394424269</v>
      </c>
      <c r="J159" s="44">
        <v>2.3679680200594126</v>
      </c>
      <c r="K159" s="44">
        <v>7.9526886513401145</v>
      </c>
      <c r="L159" s="44">
        <v>1.62634750861036</v>
      </c>
      <c r="M159" s="44">
        <v>24.744503862194378</v>
      </c>
    </row>
    <row r="160" spans="2:13" x14ac:dyDescent="0.35">
      <c r="B160" s="35" t="s">
        <v>28</v>
      </c>
      <c r="C160" s="44">
        <v>8.868468057420527</v>
      </c>
      <c r="D160" s="44">
        <v>1.5652391971683519</v>
      </c>
      <c r="E160" s="44">
        <v>10.453528527938181</v>
      </c>
      <c r="F160" s="44">
        <v>12.836571118684681</v>
      </c>
      <c r="G160" s="44">
        <v>16.412179861821777</v>
      </c>
      <c r="H160" s="44">
        <v>5.0371690259045705</v>
      </c>
      <c r="I160" s="44">
        <v>8.9013241975783739</v>
      </c>
      <c r="J160" s="44">
        <v>1.5671840817777232</v>
      </c>
      <c r="K160" s="44">
        <v>6.759178356508194</v>
      </c>
      <c r="L160" s="44">
        <v>1.2755444593200531</v>
      </c>
      <c r="M160" s="44">
        <v>26.323613115877571</v>
      </c>
    </row>
    <row r="161" spans="2:23" x14ac:dyDescent="0.35">
      <c r="B161" s="35" t="s">
        <v>29</v>
      </c>
      <c r="C161" s="44">
        <v>8.7206754102812081</v>
      </c>
      <c r="D161" s="44">
        <v>0.85612541550916221</v>
      </c>
      <c r="E161" s="44">
        <v>10.187716299357495</v>
      </c>
      <c r="F161" s="44">
        <v>13.151764316883114</v>
      </c>
      <c r="G161" s="44">
        <v>14.273149652644671</v>
      </c>
      <c r="H161" s="44">
        <v>4.7208350272821127</v>
      </c>
      <c r="I161" s="44">
        <v>9.5463452988526694</v>
      </c>
      <c r="J161" s="44">
        <v>1.3207434541144905</v>
      </c>
      <c r="K161" s="44">
        <v>8.1910362893108069</v>
      </c>
      <c r="L161" s="44">
        <v>1.1317256450879454</v>
      </c>
      <c r="M161" s="44">
        <v>27.899883190676327</v>
      </c>
    </row>
    <row r="162" spans="2:23" x14ac:dyDescent="0.35">
      <c r="B162" s="35" t="s">
        <v>31</v>
      </c>
      <c r="C162" s="44">
        <v>9.786988897236677</v>
      </c>
      <c r="D162" s="44">
        <v>1.9165305687118421</v>
      </c>
      <c r="E162" s="44">
        <v>10.815036178433147</v>
      </c>
      <c r="F162" s="44">
        <v>15.696551673364127</v>
      </c>
      <c r="G162" s="44">
        <v>13.845752298010122</v>
      </c>
      <c r="H162" s="44">
        <v>5.6722284789115296</v>
      </c>
      <c r="I162" s="44">
        <v>7.3366704345506131</v>
      </c>
      <c r="J162" s="44">
        <v>2.0313203723977691</v>
      </c>
      <c r="K162" s="44">
        <v>6.5718846407003237</v>
      </c>
      <c r="L162" s="44">
        <v>0.65895469662611994</v>
      </c>
      <c r="M162" s="44">
        <v>25.668081761057728</v>
      </c>
    </row>
    <row r="163" spans="2:23" x14ac:dyDescent="0.35">
      <c r="B163" s="36" t="s">
        <v>33</v>
      </c>
      <c r="C163" s="44">
        <v>9.4221244462418134</v>
      </c>
      <c r="D163" s="44">
        <v>1.9378157393036481</v>
      </c>
      <c r="E163" s="44">
        <v>9.8301591802218127</v>
      </c>
      <c r="F163" s="44">
        <v>15.238729422947781</v>
      </c>
      <c r="G163" s="44">
        <v>13.543726364309519</v>
      </c>
      <c r="H163" s="44">
        <v>4.965334509894566</v>
      </c>
      <c r="I163" s="44">
        <v>7.6740797827564808</v>
      </c>
      <c r="J163" s="44">
        <v>1.7420347370086882</v>
      </c>
      <c r="K163" s="44">
        <v>7.2114463932478206</v>
      </c>
      <c r="L163" s="44">
        <v>1.5629883971436307</v>
      </c>
      <c r="M163" s="44">
        <v>26.87156102692424</v>
      </c>
    </row>
    <row r="164" spans="2:23" x14ac:dyDescent="0.35">
      <c r="B164" s="37" t="s">
        <v>45</v>
      </c>
      <c r="C164" s="41">
        <v>8.9087396931148675</v>
      </c>
      <c r="D164" s="41">
        <v>1.5640970579690137</v>
      </c>
      <c r="E164" s="41">
        <v>9.9481328619021614</v>
      </c>
      <c r="F164" s="41">
        <v>13.851603179031924</v>
      </c>
      <c r="G164" s="41">
        <v>14.978805105119276</v>
      </c>
      <c r="H164" s="41">
        <v>5.0787846412134172</v>
      </c>
      <c r="I164" s="41">
        <v>8.2587603059592922</v>
      </c>
      <c r="J164" s="41">
        <v>1.7091777433753652</v>
      </c>
      <c r="K164" s="41">
        <v>7.6628187068108575</v>
      </c>
      <c r="L164" s="41">
        <v>1.2662489953849803</v>
      </c>
      <c r="M164" s="41">
        <v>26.772831710118844</v>
      </c>
    </row>
    <row r="165" spans="2:23" x14ac:dyDescent="0.35">
      <c r="B165" s="37" t="s">
        <v>46</v>
      </c>
      <c r="C165" s="41">
        <v>7.6883746076507125</v>
      </c>
      <c r="D165" s="41">
        <v>0.60214852445382006</v>
      </c>
      <c r="E165" s="41">
        <v>8.7146176486112505</v>
      </c>
      <c r="F165" s="41">
        <v>12.205351837680995</v>
      </c>
      <c r="G165" s="41">
        <v>13.543726364309519</v>
      </c>
      <c r="H165" s="41">
        <v>4.476548232324923</v>
      </c>
      <c r="I165" s="41">
        <v>7.3366704345506131</v>
      </c>
      <c r="J165" s="41">
        <v>1.1093407048653159</v>
      </c>
      <c r="K165" s="41">
        <v>6.5718846407003237</v>
      </c>
      <c r="L165" s="41">
        <v>0.65895469662611994</v>
      </c>
      <c r="M165" s="41">
        <v>24.744503862194378</v>
      </c>
    </row>
    <row r="166" spans="2:23" x14ac:dyDescent="0.35">
      <c r="B166" s="37" t="s">
        <v>47</v>
      </c>
      <c r="C166" s="41">
        <v>9.786988897236677</v>
      </c>
      <c r="D166" s="41">
        <v>2.2434826204935923</v>
      </c>
      <c r="E166" s="41">
        <v>10.815036178433147</v>
      </c>
      <c r="F166" s="41">
        <v>15.696551673364127</v>
      </c>
      <c r="G166" s="41">
        <v>16.412179861821777</v>
      </c>
      <c r="H166" s="41">
        <v>5.6722284789115296</v>
      </c>
      <c r="I166" s="41">
        <v>9.5463452988526694</v>
      </c>
      <c r="J166" s="41">
        <v>2.3679680200594126</v>
      </c>
      <c r="K166" s="41">
        <v>9.4587612843576121</v>
      </c>
      <c r="L166" s="41">
        <v>1.62634750861036</v>
      </c>
      <c r="M166" s="41">
        <v>29.089861552228395</v>
      </c>
    </row>
    <row r="167" spans="2:23" x14ac:dyDescent="0.35">
      <c r="B167" s="37" t="s">
        <v>50</v>
      </c>
      <c r="C167" s="41">
        <v>0.69834035139114459</v>
      </c>
      <c r="D167" s="41">
        <v>0.57250670473666432</v>
      </c>
      <c r="E167" s="41">
        <v>0.63296452082610166</v>
      </c>
      <c r="F167" s="41">
        <v>1.2179871769455157</v>
      </c>
      <c r="G167" s="41">
        <v>1.0432748103514851</v>
      </c>
      <c r="H167" s="41">
        <v>0.41958503387118978</v>
      </c>
      <c r="I167" s="41">
        <v>0.88060673688202173</v>
      </c>
      <c r="J167" s="41">
        <v>0.40098262081622182</v>
      </c>
      <c r="K167" s="41">
        <v>0.91158333156828109</v>
      </c>
      <c r="L167" s="41">
        <v>0.32174013814954944</v>
      </c>
      <c r="M167" s="41">
        <v>1.5322391043015688</v>
      </c>
    </row>
    <row r="169" spans="2:23" x14ac:dyDescent="0.35">
      <c r="B169" s="47" t="s">
        <v>63</v>
      </c>
      <c r="C169" s="46" t="s">
        <v>2</v>
      </c>
      <c r="D169" s="46" t="s">
        <v>3</v>
      </c>
      <c r="E169" s="46">
        <v>2</v>
      </c>
      <c r="F169" s="46" t="s">
        <v>0</v>
      </c>
      <c r="G169" s="46" t="s">
        <v>1</v>
      </c>
      <c r="H169" s="46" t="s">
        <v>16</v>
      </c>
      <c r="I169" s="46" t="s">
        <v>4</v>
      </c>
      <c r="J169" s="46" t="s">
        <v>5</v>
      </c>
      <c r="K169" s="46" t="s">
        <v>6</v>
      </c>
      <c r="L169" s="46" t="s">
        <v>7</v>
      </c>
      <c r="M169" s="46" t="s">
        <v>18</v>
      </c>
      <c r="N169" s="46">
        <v>6</v>
      </c>
      <c r="O169" s="46" t="s">
        <v>8</v>
      </c>
      <c r="P169" s="46" t="s">
        <v>9</v>
      </c>
      <c r="Q169" s="46" t="s">
        <v>10</v>
      </c>
      <c r="R169" s="46">
        <v>8</v>
      </c>
      <c r="S169" s="46">
        <v>9</v>
      </c>
      <c r="T169" s="46">
        <v>10</v>
      </c>
      <c r="U169" s="46" t="s">
        <v>20</v>
      </c>
      <c r="V169" s="46" t="s">
        <v>21</v>
      </c>
      <c r="W169" s="46" t="s">
        <v>37</v>
      </c>
    </row>
    <row r="170" spans="2:23" x14ac:dyDescent="0.35">
      <c r="B170" s="42" t="s">
        <v>22</v>
      </c>
      <c r="C170" s="40">
        <v>9.325606785879629E-5</v>
      </c>
      <c r="D170" s="40">
        <v>9.7378117916666681E-5</v>
      </c>
      <c r="E170" s="40">
        <v>2.3290133958333323E-5</v>
      </c>
      <c r="F170" s="40">
        <v>2.7293031412037049E-5</v>
      </c>
      <c r="G170" s="40">
        <v>1.145555135648148E-4</v>
      </c>
      <c r="H170" s="40">
        <v>9.9914965983796282E-5</v>
      </c>
      <c r="I170" s="40">
        <v>1.2746493658564813E-4</v>
      </c>
      <c r="J170" s="40">
        <v>1.8266985806712961E-4</v>
      </c>
      <c r="K170" s="40">
        <v>7.1336188796296409E-5</v>
      </c>
      <c r="L170" s="40">
        <v>1.2263794407407408E-4</v>
      </c>
      <c r="M170" s="40">
        <v>1.4147560258101846E-4</v>
      </c>
      <c r="N170" s="40">
        <v>1.12356177037037E-4</v>
      </c>
      <c r="O170" s="40">
        <v>4.4024523391203747E-5</v>
      </c>
      <c r="P170" s="40">
        <v>8.7979759803240743E-5</v>
      </c>
      <c r="Q170" s="40">
        <v>1.0166813638888885E-4</v>
      </c>
      <c r="R170" s="40">
        <v>3.3498939699073983E-5</v>
      </c>
      <c r="S170" s="40">
        <v>1.85488840601852E-4</v>
      </c>
      <c r="T170" s="40">
        <v>1.3622239016203832E-5</v>
      </c>
      <c r="U170" s="40">
        <v>1.657848324537035E-4</v>
      </c>
      <c r="V170" s="40">
        <v>4.8196858990740731E-4</v>
      </c>
      <c r="W170" s="49">
        <v>2.327664399097222E-3</v>
      </c>
    </row>
    <row r="171" spans="2:23" x14ac:dyDescent="0.35">
      <c r="B171" s="42" t="s">
        <v>23</v>
      </c>
      <c r="C171" s="40">
        <v>8.0805933483796294E-5</v>
      </c>
      <c r="D171" s="40">
        <v>1.020274313425926E-4</v>
      </c>
      <c r="E171" s="40">
        <v>1.3267668182870367E-5</v>
      </c>
      <c r="F171" s="40">
        <v>2.1798101956018518E-5</v>
      </c>
      <c r="G171" s="40">
        <v>1.023515579050926E-4</v>
      </c>
      <c r="H171" s="40">
        <v>8.6704249606481496E-5</v>
      </c>
      <c r="I171" s="40">
        <v>1.1997564457175924E-4</v>
      </c>
      <c r="J171" s="40">
        <v>1.7213718821759258E-4</v>
      </c>
      <c r="K171" s="40">
        <v>7.0647518263888907E-5</v>
      </c>
      <c r="L171" s="40">
        <v>1.2130679431712972E-4</v>
      </c>
      <c r="M171" s="40">
        <v>1.387419165277777E-4</v>
      </c>
      <c r="N171" s="40">
        <v>1.1451457126157406E-4</v>
      </c>
      <c r="O171" s="40">
        <v>3.8305723518518474E-5</v>
      </c>
      <c r="P171" s="40">
        <v>8.2188523553240834E-5</v>
      </c>
      <c r="Q171" s="40">
        <v>8.4614617453703699E-5</v>
      </c>
      <c r="R171" s="40">
        <v>2.4443079699074007E-5</v>
      </c>
      <c r="S171" s="40">
        <v>1.6601998825231483E-4</v>
      </c>
      <c r="T171" s="40">
        <v>2.2574955902777653E-5</v>
      </c>
      <c r="U171" s="40">
        <v>1.429411270717595E-4</v>
      </c>
      <c r="V171" s="40">
        <v>4.9802138447916646E-4</v>
      </c>
      <c r="W171" s="49">
        <v>2.2033879755671295E-3</v>
      </c>
    </row>
    <row r="172" spans="2:23" x14ac:dyDescent="0.35">
      <c r="B172" s="42" t="s">
        <v>24</v>
      </c>
      <c r="C172" s="40">
        <v>7.4527588819444456E-5</v>
      </c>
      <c r="D172" s="40">
        <v>8.5966238344907406E-5</v>
      </c>
      <c r="E172" s="40">
        <v>3.8296800196759251E-5</v>
      </c>
      <c r="F172" s="40">
        <v>2.0181405902777788E-5</v>
      </c>
      <c r="G172" s="40">
        <v>9.2894935752314809E-5</v>
      </c>
      <c r="H172" s="40">
        <v>7.67951625E-5</v>
      </c>
      <c r="I172" s="40">
        <v>1.0679432267361113E-4</v>
      </c>
      <c r="J172" s="40">
        <v>1.7354497354166667E-4</v>
      </c>
      <c r="K172" s="40">
        <v>7.2873099861111112E-5</v>
      </c>
      <c r="L172" s="40">
        <v>9.939531368055559E-5</v>
      </c>
      <c r="M172" s="40">
        <v>1.4913076341435184E-4</v>
      </c>
      <c r="N172" s="40">
        <v>9.2995716805555491E-5</v>
      </c>
      <c r="O172" s="40">
        <v>3.1158142268518549E-5</v>
      </c>
      <c r="P172" s="40">
        <v>6.3374485601851895E-5</v>
      </c>
      <c r="Q172" s="40">
        <v>9.8110355254629636E-5</v>
      </c>
      <c r="R172" s="40">
        <v>6.9538926678240664E-5</v>
      </c>
      <c r="S172" s="40">
        <v>2.1647770218749993E-4</v>
      </c>
      <c r="T172" s="40">
        <v>4.7031158148148166E-5</v>
      </c>
      <c r="U172" s="40">
        <v>1.5318720079861105E-4</v>
      </c>
      <c r="V172" s="40">
        <v>4.0513983371527775E-4</v>
      </c>
      <c r="W172" s="49">
        <v>2.1674141261458332E-3</v>
      </c>
    </row>
    <row r="173" spans="2:23" x14ac:dyDescent="0.35">
      <c r="B173" s="42" t="s">
        <v>25</v>
      </c>
      <c r="C173" s="40">
        <v>9.5719692199074056E-5</v>
      </c>
      <c r="D173" s="40">
        <v>1.0530412782407407E-4</v>
      </c>
      <c r="E173" s="40">
        <v>4.361693751157408E-5</v>
      </c>
      <c r="F173" s="40">
        <v>2.1648242627314819E-5</v>
      </c>
      <c r="G173" s="40">
        <v>1.0917606240740739E-4</v>
      </c>
      <c r="H173" s="40">
        <v>9.1866129166666693E-5</v>
      </c>
      <c r="I173" s="40">
        <v>1.1549744898148142E-4</v>
      </c>
      <c r="J173" s="40">
        <v>1.9872422733796294E-4</v>
      </c>
      <c r="K173" s="40">
        <v>7.273452591435197E-5</v>
      </c>
      <c r="L173" s="40">
        <v>1.1542055093749997E-4</v>
      </c>
      <c r="M173" s="40">
        <v>1.5845091122685176E-4</v>
      </c>
      <c r="N173" s="40">
        <v>1.0128495842592595E-4</v>
      </c>
      <c r="O173" s="40">
        <v>3.1874107673611143E-5</v>
      </c>
      <c r="P173" s="40">
        <v>5.2780927175926001E-5</v>
      </c>
      <c r="Q173" s="40">
        <v>8.3776087604166657E-5</v>
      </c>
      <c r="R173" s="40">
        <v>4.3531116145833227E-5</v>
      </c>
      <c r="S173" s="40">
        <v>2.1401092844907421E-4</v>
      </c>
      <c r="T173" s="40">
        <v>3.3927521620370204E-5</v>
      </c>
      <c r="U173" s="40">
        <v>1.6359494415509255E-4</v>
      </c>
      <c r="V173" s="40">
        <v>4.0962878978009282E-4</v>
      </c>
      <c r="W173" s="49">
        <v>2.2625682371643519E-3</v>
      </c>
    </row>
    <row r="174" spans="2:23" x14ac:dyDescent="0.35">
      <c r="B174" s="42" t="s">
        <v>26</v>
      </c>
      <c r="C174" s="40">
        <v>6.1353615520833338E-5</v>
      </c>
      <c r="D174" s="40">
        <v>8.0520912071759259E-5</v>
      </c>
      <c r="E174" s="40">
        <v>2.7009322245370387E-5</v>
      </c>
      <c r="F174" s="40">
        <v>2.0263290509259256E-5</v>
      </c>
      <c r="G174" s="40">
        <v>7.7862024432870353E-5</v>
      </c>
      <c r="H174" s="40">
        <v>6.2686602418981482E-5</v>
      </c>
      <c r="I174" s="40">
        <v>9.6703619722222269E-5</v>
      </c>
      <c r="J174" s="40">
        <v>1.7157869320601847E-4</v>
      </c>
      <c r="K174" s="40">
        <v>6.8168934236111081E-5</v>
      </c>
      <c r="L174" s="40">
        <v>9.9619708993055545E-5</v>
      </c>
      <c r="M174" s="40">
        <v>1.31642363738426E-4</v>
      </c>
      <c r="N174" s="40">
        <v>9.0544427650462994E-5</v>
      </c>
      <c r="O174" s="40">
        <v>2.2514067349536956E-5</v>
      </c>
      <c r="P174" s="40">
        <v>5.7481943402777841E-5</v>
      </c>
      <c r="Q174" s="40">
        <v>6.0752865960648095E-5</v>
      </c>
      <c r="R174" s="40">
        <v>2.9725424120370298E-5</v>
      </c>
      <c r="S174" s="40">
        <v>1.4066436759259263E-4</v>
      </c>
      <c r="T174" s="40">
        <v>2.4918377847222265E-5</v>
      </c>
      <c r="U174" s="40">
        <v>1.2203798186342598E-4</v>
      </c>
      <c r="V174" s="40">
        <v>3.9926382589120359E-4</v>
      </c>
      <c r="W174" s="49">
        <v>1.8453123687731481E-3</v>
      </c>
    </row>
    <row r="175" spans="2:23" x14ac:dyDescent="0.35">
      <c r="B175" s="42" t="s">
        <v>27</v>
      </c>
      <c r="C175" s="40">
        <v>9.0375409421296292E-5</v>
      </c>
      <c r="D175" s="40">
        <v>9.960658645833332E-5</v>
      </c>
      <c r="E175" s="40">
        <v>4.4394841273148165E-5</v>
      </c>
      <c r="F175" s="40">
        <v>1.8138489965277746E-5</v>
      </c>
      <c r="G175" s="40">
        <v>1.0600487108796299E-4</v>
      </c>
      <c r="H175" s="40">
        <v>7.7145796585648173E-5</v>
      </c>
      <c r="I175" s="40">
        <v>1.0152011422453703E-4</v>
      </c>
      <c r="J175" s="40">
        <v>1.4000377928240738E-4</v>
      </c>
      <c r="K175" s="40">
        <v>5.8564289918981539E-5</v>
      </c>
      <c r="L175" s="40">
        <v>1.0230326697916664E-4</v>
      </c>
      <c r="M175" s="40">
        <v>1.3994289074074066E-4</v>
      </c>
      <c r="N175" s="40">
        <v>1.1188796505787039E-4</v>
      </c>
      <c r="O175" s="40">
        <v>2.7009322245370448E-5</v>
      </c>
      <c r="P175" s="40">
        <v>6.1274880324073928E-5</v>
      </c>
      <c r="Q175" s="40">
        <v>7.4598712951388999E-5</v>
      </c>
      <c r="R175" s="40">
        <v>4.6858203148148169E-5</v>
      </c>
      <c r="S175" s="40">
        <v>1.5737066431712951E-4</v>
      </c>
      <c r="T175" s="40">
        <v>3.2182749641203704E-5</v>
      </c>
      <c r="U175" s="40">
        <v>1.5753653313657425E-4</v>
      </c>
      <c r="V175" s="40">
        <v>3.3211661207175914E-4</v>
      </c>
      <c r="W175" s="49">
        <v>1.9788359788310188E-3</v>
      </c>
    </row>
    <row r="176" spans="2:23" x14ac:dyDescent="0.35">
      <c r="B176" s="42" t="s">
        <v>28</v>
      </c>
      <c r="C176" s="40">
        <v>1.0232846224537036E-4</v>
      </c>
      <c r="D176" s="40">
        <v>1.2265998991898148E-4</v>
      </c>
      <c r="E176" s="40">
        <v>3.9709309652777773E-5</v>
      </c>
      <c r="F176" s="40">
        <v>3.1307739143518537E-5</v>
      </c>
      <c r="G176" s="40">
        <v>1.2103804484953702E-4</v>
      </c>
      <c r="H176" s="40">
        <v>1.12854833287037E-4</v>
      </c>
      <c r="I176" s="40">
        <v>1.3457210045138889E-4</v>
      </c>
      <c r="J176" s="40">
        <v>1.9108507600694441E-4</v>
      </c>
      <c r="K176" s="40">
        <v>8.1229528842592715E-5</v>
      </c>
      <c r="L176" s="40">
        <v>1.4693037709490733E-4</v>
      </c>
      <c r="M176" s="40">
        <v>1.8820861677083334E-4</v>
      </c>
      <c r="N176" s="40">
        <v>1.2779037541666661E-4</v>
      </c>
      <c r="O176" s="40">
        <v>3.4391534386574125E-5</v>
      </c>
      <c r="P176" s="40">
        <v>9.1744352060185063E-5</v>
      </c>
      <c r="Q176" s="40">
        <v>9.9686109016203705E-5</v>
      </c>
      <c r="R176" s="40">
        <v>3.9758650370370421E-5</v>
      </c>
      <c r="S176" s="40">
        <v>1.7147686234953707E-4</v>
      </c>
      <c r="T176" s="40">
        <v>3.2359903842592783E-5</v>
      </c>
      <c r="U176" s="40">
        <v>1.5472384940972198E-4</v>
      </c>
      <c r="V176" s="40">
        <v>5.1309261358796292E-4</v>
      </c>
      <c r="W176" s="49">
        <v>2.5369483287037034E-3</v>
      </c>
    </row>
    <row r="177" spans="2:23" x14ac:dyDescent="0.35">
      <c r="B177" s="42" t="s">
        <v>29</v>
      </c>
      <c r="C177" s="40">
        <v>9.1091374814814805E-5</v>
      </c>
      <c r="D177" s="40">
        <v>1.1940507685185184E-4</v>
      </c>
      <c r="E177" s="40">
        <v>2.0664840011574077E-5</v>
      </c>
      <c r="F177" s="40">
        <v>1.9169396145833329E-5</v>
      </c>
      <c r="G177" s="40">
        <v>1.2482153355324079E-4</v>
      </c>
      <c r="H177" s="40">
        <v>1.0191641471064812E-4</v>
      </c>
      <c r="I177" s="40">
        <v>1.333149617939815E-4</v>
      </c>
      <c r="J177" s="40">
        <v>1.8413748215277782E-4</v>
      </c>
      <c r="K177" s="40">
        <v>6.0827664398148029E-5</v>
      </c>
      <c r="L177" s="40">
        <v>1.2497900394675926E-4</v>
      </c>
      <c r="M177" s="40">
        <v>1.5871336188657417E-4</v>
      </c>
      <c r="N177" s="40">
        <v>1.1394977744212962E-4</v>
      </c>
      <c r="O177" s="40">
        <v>4.4081737638888827E-5</v>
      </c>
      <c r="P177" s="40">
        <v>8.1953367766203781E-5</v>
      </c>
      <c r="Q177" s="40">
        <v>1.0439106197916663E-4</v>
      </c>
      <c r="R177" s="40">
        <v>3.1879619131944319E-5</v>
      </c>
      <c r="S177" s="40">
        <v>1.9771221760416679E-4</v>
      </c>
      <c r="T177" s="40">
        <v>2.7317176863425997E-5</v>
      </c>
      <c r="U177" s="40">
        <v>1.4917905434027757E-4</v>
      </c>
      <c r="V177" s="40">
        <v>5.2425805199074092E-4</v>
      </c>
      <c r="W177" s="49">
        <v>2.4137631750231481E-3</v>
      </c>
    </row>
    <row r="178" spans="2:23" x14ac:dyDescent="0.35">
      <c r="B178" s="42" t="s">
        <v>30</v>
      </c>
      <c r="C178" s="40">
        <v>7.7937347777777777E-5</v>
      </c>
      <c r="D178" s="40">
        <v>1.0545057528935183E-4</v>
      </c>
      <c r="E178" s="40">
        <v>1.9349962210648182E-5</v>
      </c>
      <c r="F178" s="40">
        <v>2.989522969907407E-5</v>
      </c>
      <c r="G178" s="40">
        <v>1.0777168892361108E-4</v>
      </c>
      <c r="H178" s="40">
        <v>1.0456821616898151E-4</v>
      </c>
      <c r="I178" s="40">
        <v>1.1696533552083333E-4</v>
      </c>
      <c r="J178" s="40">
        <v>1.7544301671296294E-4</v>
      </c>
      <c r="K178" s="40">
        <v>7.4074074074074141E-5</v>
      </c>
      <c r="L178" s="40">
        <v>1.3185521121527775E-4</v>
      </c>
      <c r="M178" s="40">
        <v>1.6494499034722221E-4</v>
      </c>
      <c r="N178" s="40">
        <v>1.2636264381944446E-4</v>
      </c>
      <c r="O178" s="40">
        <v>2.9364292013888827E-5</v>
      </c>
      <c r="P178" s="40">
        <v>7.5028082222222223E-5</v>
      </c>
      <c r="Q178" s="40">
        <v>8.9010928449074068E-5</v>
      </c>
      <c r="R178" s="40">
        <v>3.2363053240740811E-5</v>
      </c>
      <c r="S178" s="40">
        <v>1.741160661805554E-4</v>
      </c>
      <c r="T178" s="40">
        <v>2.6513815405092607E-5</v>
      </c>
      <c r="U178" s="40">
        <v>1.5539598555555558E-4</v>
      </c>
      <c r="V178" s="40">
        <v>4.7014361299768529E-4</v>
      </c>
      <c r="W178" s="49">
        <v>2.2865541278240739E-3</v>
      </c>
    </row>
    <row r="179" spans="2:23" x14ac:dyDescent="0.35">
      <c r="B179" s="42" t="s">
        <v>31</v>
      </c>
      <c r="C179" s="40">
        <v>1.2354759805555555E-4</v>
      </c>
      <c r="D179" s="40">
        <v>1.2818877550925924E-4</v>
      </c>
      <c r="E179" s="40">
        <v>4.9296107337962991E-5</v>
      </c>
      <c r="F179" s="40">
        <v>3.1958091874999993E-5</v>
      </c>
      <c r="G179" s="40">
        <v>1.2820452254629628E-4</v>
      </c>
      <c r="H179" s="40">
        <v>1.1801671285879631E-4</v>
      </c>
      <c r="I179" s="40">
        <v>1.4814814814814812E-4</v>
      </c>
      <c r="J179" s="40">
        <v>2.5559124884259264E-4</v>
      </c>
      <c r="K179" s="40">
        <v>7.2042181076388922E-5</v>
      </c>
      <c r="L179" s="40">
        <v>1.2080866296296286E-4</v>
      </c>
      <c r="M179" s="40">
        <v>1.6328315277777783E-4</v>
      </c>
      <c r="N179" s="40">
        <v>1.4589842108796288E-4</v>
      </c>
      <c r="O179" s="40">
        <v>3.44566221643518E-5</v>
      </c>
      <c r="P179" s="40">
        <v>5.6840513981481634E-5</v>
      </c>
      <c r="Q179" s="40">
        <v>9.7413286296296156E-5</v>
      </c>
      <c r="R179" s="40">
        <v>5.2248677245370487E-5</v>
      </c>
      <c r="S179" s="40">
        <v>1.690389581828702E-4</v>
      </c>
      <c r="T179" s="40">
        <v>1.6949326030092731E-5</v>
      </c>
      <c r="U179" s="40">
        <v>1.6005291004629634E-4</v>
      </c>
      <c r="V179" s="40">
        <v>5.001695431249999E-4</v>
      </c>
      <c r="W179" s="49">
        <v>2.5721534601504631E-3</v>
      </c>
    </row>
    <row r="180" spans="2:23" x14ac:dyDescent="0.35">
      <c r="B180" s="45" t="s">
        <v>32</v>
      </c>
      <c r="C180" s="40">
        <v>1.2253401361111112E-4</v>
      </c>
      <c r="D180" s="40">
        <v>1.2833706012731482E-4</v>
      </c>
      <c r="E180" s="40">
        <v>5.3446764513888898E-5</v>
      </c>
      <c r="F180" s="40">
        <v>2.9336734699074062E-5</v>
      </c>
      <c r="G180" s="40">
        <v>1.3187935667824074E-4</v>
      </c>
      <c r="H180" s="40">
        <v>1.1117619887731485E-4</v>
      </c>
      <c r="I180" s="40">
        <v>1.5196208112268515E-4</v>
      </c>
      <c r="J180" s="40">
        <v>2.4098954396990741E-4</v>
      </c>
      <c r="K180" s="40">
        <v>7.4529688414351827E-5</v>
      </c>
      <c r="L180" s="40">
        <v>1.1948958596064809E-4</v>
      </c>
      <c r="M180" s="40">
        <v>1.589159737962964E-4</v>
      </c>
      <c r="N180" s="40">
        <v>1.2169102208333334E-4</v>
      </c>
      <c r="O180" s="40">
        <v>3.2407407407407211E-5</v>
      </c>
      <c r="P180" s="40">
        <v>6.0290165451388931E-5</v>
      </c>
      <c r="Q180" s="40">
        <v>8.1023767534722262E-5</v>
      </c>
      <c r="R180" s="40">
        <v>5.8791047280092696E-5</v>
      </c>
      <c r="S180" s="40">
        <v>1.8100250902777787E-4</v>
      </c>
      <c r="T180" s="40">
        <v>1.7746126226851572E-5</v>
      </c>
      <c r="U180" s="40">
        <v>1.4888091039351871E-4</v>
      </c>
      <c r="V180" s="40">
        <v>5.0729271646990739E-4</v>
      </c>
      <c r="W180" s="49">
        <v>2.5317226736458333E-3</v>
      </c>
    </row>
    <row r="181" spans="2:23" x14ac:dyDescent="0.35">
      <c r="B181" s="45" t="s">
        <v>33</v>
      </c>
      <c r="C181" s="40">
        <v>7.568972032407407E-5</v>
      </c>
      <c r="D181" s="40">
        <v>9.4243144791666665E-5</v>
      </c>
      <c r="E181" s="40">
        <v>3.4949504490740727E-5</v>
      </c>
      <c r="F181" s="40">
        <v>1.5479602337962977E-5</v>
      </c>
      <c r="G181" s="40">
        <v>8.6234987824074073E-5</v>
      </c>
      <c r="H181" s="40">
        <v>7.5577391446759296E-5</v>
      </c>
      <c r="I181" s="40">
        <v>1.0278407659722219E-4</v>
      </c>
      <c r="J181" s="40">
        <v>1.7205425379629633E-4</v>
      </c>
      <c r="K181" s="40">
        <v>4.8668850254629611E-5</v>
      </c>
      <c r="L181" s="40">
        <v>8.5672293611111162E-5</v>
      </c>
      <c r="M181" s="40">
        <v>1.0992693373842595E-4</v>
      </c>
      <c r="N181" s="40">
        <v>8.9552364155092486E-5</v>
      </c>
      <c r="O181" s="40">
        <v>2.3456790127314823E-5</v>
      </c>
      <c r="P181" s="40">
        <v>4.178214495370369E-5</v>
      </c>
      <c r="Q181" s="40">
        <v>7.3167044594907505E-5</v>
      </c>
      <c r="R181" s="40">
        <v>3.1418493321759172E-5</v>
      </c>
      <c r="S181" s="40">
        <v>1.3006214832175932E-4</v>
      </c>
      <c r="T181" s="40">
        <v>2.8189300405092516E-5</v>
      </c>
      <c r="U181" s="40">
        <v>1.0796170320601847E-4</v>
      </c>
      <c r="V181" s="40">
        <v>3.7668073401620373E-4</v>
      </c>
      <c r="W181" s="49">
        <v>1.8035514823148146E-3</v>
      </c>
    </row>
    <row r="182" spans="2:23" x14ac:dyDescent="0.35">
      <c r="B182" s="45" t="s">
        <v>34</v>
      </c>
      <c r="C182" s="40">
        <v>8.1481481481481476E-5</v>
      </c>
      <c r="D182" s="40">
        <v>9.386705299768518E-5</v>
      </c>
      <c r="E182" s="40">
        <v>3.0261610810185194E-5</v>
      </c>
      <c r="F182" s="40">
        <v>2.1936675902777793E-5</v>
      </c>
      <c r="G182" s="40">
        <v>1.0173007474537035E-4</v>
      </c>
      <c r="H182" s="40">
        <v>7.6114890405092631E-5</v>
      </c>
      <c r="I182" s="40">
        <v>1.0793650793981482E-4</v>
      </c>
      <c r="J182" s="40">
        <v>1.7121572393518516E-4</v>
      </c>
      <c r="K182" s="40">
        <v>7.5798637361111136E-5</v>
      </c>
      <c r="L182" s="40">
        <v>9.4028722604166704E-5</v>
      </c>
      <c r="M182" s="40">
        <v>1.1791383219907404E-4</v>
      </c>
      <c r="N182" s="40">
        <v>1.0064667842592584E-4</v>
      </c>
      <c r="O182" s="40">
        <v>2.4254640127314872E-5</v>
      </c>
      <c r="P182" s="40">
        <v>4.7954984456018524E-5</v>
      </c>
      <c r="Q182" s="40">
        <v>6.7127267581018577E-5</v>
      </c>
      <c r="R182" s="40">
        <v>4.1951425624999843E-5</v>
      </c>
      <c r="S182" s="40">
        <v>1.5706727135416675E-4</v>
      </c>
      <c r="T182" s="40">
        <v>2.2826908541666662E-5</v>
      </c>
      <c r="U182" s="40">
        <v>1.3069622910879641E-4</v>
      </c>
      <c r="V182" s="40">
        <v>4.1125388427083336E-4</v>
      </c>
      <c r="W182" s="49">
        <v>1.9760644998726849E-3</v>
      </c>
    </row>
    <row r="183" spans="2:23" x14ac:dyDescent="0.35">
      <c r="B183" s="45" t="s">
        <v>35</v>
      </c>
      <c r="C183" s="40">
        <v>1.0160619803240742E-4</v>
      </c>
      <c r="D183" s="40">
        <v>1.2154195011574073E-4</v>
      </c>
      <c r="E183" s="40">
        <v>3.9808515995370362E-5</v>
      </c>
      <c r="F183" s="40">
        <v>2.8453850671296296E-5</v>
      </c>
      <c r="G183" s="40">
        <v>1.157302427199074E-4</v>
      </c>
      <c r="H183" s="40">
        <v>9.7488872094907464E-5</v>
      </c>
      <c r="I183" s="40">
        <v>1.3051146384259255E-4</v>
      </c>
      <c r="J183" s="40">
        <v>2.3350970017361108E-4</v>
      </c>
      <c r="K183" s="40">
        <v>6.4827412442129719E-5</v>
      </c>
      <c r="L183" s="40">
        <v>1.0455194423611099E-4</v>
      </c>
      <c r="M183" s="40">
        <v>1.2443100697916677E-4</v>
      </c>
      <c r="N183" s="40">
        <v>1.0387167211805552E-4</v>
      </c>
      <c r="O183" s="40">
        <v>2.3633156967592609E-5</v>
      </c>
      <c r="P183" s="40">
        <v>5.3229192916666577E-5</v>
      </c>
      <c r="Q183" s="40">
        <v>7.1789703530092663E-5</v>
      </c>
      <c r="R183" s="40">
        <v>7.9717813055555441E-5</v>
      </c>
      <c r="S183" s="40">
        <v>1.6689342402777772E-4</v>
      </c>
      <c r="T183" s="40">
        <v>2.1331989594907405E-5</v>
      </c>
      <c r="U183" s="40">
        <v>1.5775594187500004E-4</v>
      </c>
      <c r="V183" s="40">
        <v>4.8352361006944437E-4</v>
      </c>
      <c r="W183" s="49">
        <v>2.3242076614583334E-3</v>
      </c>
    </row>
    <row r="184" spans="2:23" x14ac:dyDescent="0.35">
      <c r="B184" s="37" t="s">
        <v>41</v>
      </c>
      <c r="C184" s="40">
        <v>9.087532168898811E-5</v>
      </c>
      <c r="D184" s="40">
        <v>1.0603550282572752E-4</v>
      </c>
      <c r="E184" s="40">
        <v>3.4097308456514558E-5</v>
      </c>
      <c r="F184" s="40">
        <v>2.4061420203373018E-5</v>
      </c>
      <c r="G184" s="40">
        <v>1.0858967264219575E-4</v>
      </c>
      <c r="H184" s="40">
        <v>9.2344745436507953E-5</v>
      </c>
      <c r="I184" s="40">
        <v>1.2101076872685186E-4</v>
      </c>
      <c r="J184" s="40">
        <v>1.9019176894593257E-4</v>
      </c>
      <c r="K184" s="40">
        <v>6.9023042418154797E-5</v>
      </c>
      <c r="L184" s="40">
        <v>1.1349995575810184E-4</v>
      </c>
      <c r="M184" s="40">
        <v>1.461230226231812E-4</v>
      </c>
      <c r="N184" s="40">
        <v>1.1095334077050263E-4</v>
      </c>
      <c r="O184" s="40">
        <v>3.1495147662863744E-5</v>
      </c>
      <c r="P184" s="40">
        <v>6.5278808833498693E-5</v>
      </c>
      <c r="Q184" s="40">
        <v>8.4794996042493386E-5</v>
      </c>
      <c r="R184" s="40">
        <v>4.3980319197255252E-5</v>
      </c>
      <c r="S184" s="40">
        <v>1.7338585346064815E-4</v>
      </c>
      <c r="T184" s="40">
        <v>2.6249396363260578E-5</v>
      </c>
      <c r="U184" s="40">
        <v>1.4783780024388228E-4</v>
      </c>
      <c r="V184" s="40">
        <v>4.5089670016947752E-4</v>
      </c>
      <c r="W184" s="49">
        <v>2.2307248924694112E-3</v>
      </c>
    </row>
    <row r="185" spans="2:23" x14ac:dyDescent="0.35">
      <c r="B185" s="37" t="s">
        <v>42</v>
      </c>
      <c r="C185" s="40">
        <v>6.1353615520833338E-5</v>
      </c>
      <c r="D185" s="40">
        <v>8.0520912071759259E-5</v>
      </c>
      <c r="E185" s="40">
        <v>1.3267668182870367E-5</v>
      </c>
      <c r="F185" s="40">
        <v>1.5479602337962977E-5</v>
      </c>
      <c r="G185" s="40">
        <v>7.7862024432870353E-5</v>
      </c>
      <c r="H185" s="40">
        <v>6.2686602418981482E-5</v>
      </c>
      <c r="I185" s="40">
        <v>9.6703619722222269E-5</v>
      </c>
      <c r="J185" s="40">
        <v>1.4000377928240738E-4</v>
      </c>
      <c r="K185" s="40">
        <v>4.8668850254629611E-5</v>
      </c>
      <c r="L185" s="40">
        <v>8.5672293611111162E-5</v>
      </c>
      <c r="M185" s="40">
        <v>1.0992693373842595E-4</v>
      </c>
      <c r="N185" s="40">
        <v>8.9552364155092486E-5</v>
      </c>
      <c r="O185" s="40">
        <v>2.2514067349536956E-5</v>
      </c>
      <c r="P185" s="40">
        <v>4.178214495370369E-5</v>
      </c>
      <c r="Q185" s="40">
        <v>6.0752865960648095E-5</v>
      </c>
      <c r="R185" s="40">
        <v>2.4443079699074007E-5</v>
      </c>
      <c r="S185" s="40">
        <v>1.3006214832175932E-4</v>
      </c>
      <c r="T185" s="40">
        <v>1.3622239016203832E-5</v>
      </c>
      <c r="U185" s="40">
        <v>1.0796170320601847E-4</v>
      </c>
      <c r="V185" s="40">
        <v>3.3211661207175914E-4</v>
      </c>
      <c r="W185" s="49">
        <v>1.8035514823148146E-3</v>
      </c>
    </row>
    <row r="186" spans="2:23" x14ac:dyDescent="0.35">
      <c r="B186" s="37" t="s">
        <v>43</v>
      </c>
      <c r="C186" s="40">
        <v>1.2354759805555555E-4</v>
      </c>
      <c r="D186" s="40">
        <v>1.2833706012731482E-4</v>
      </c>
      <c r="E186" s="40">
        <v>5.3446764513888898E-5</v>
      </c>
      <c r="F186" s="40">
        <v>3.1958091874999993E-5</v>
      </c>
      <c r="G186" s="40">
        <v>1.3187935667824074E-4</v>
      </c>
      <c r="H186" s="40">
        <v>1.1801671285879631E-4</v>
      </c>
      <c r="I186" s="40">
        <v>1.5196208112268515E-4</v>
      </c>
      <c r="J186" s="40">
        <v>2.5559124884259264E-4</v>
      </c>
      <c r="K186" s="40">
        <v>8.1229528842592715E-5</v>
      </c>
      <c r="L186" s="40">
        <v>1.4693037709490733E-4</v>
      </c>
      <c r="M186" s="40">
        <v>1.8820861677083334E-4</v>
      </c>
      <c r="N186" s="40">
        <v>1.4589842108796288E-4</v>
      </c>
      <c r="O186" s="40">
        <v>4.4081737638888827E-5</v>
      </c>
      <c r="P186" s="40">
        <v>9.1744352060185063E-5</v>
      </c>
      <c r="Q186" s="40">
        <v>1.0439106197916663E-4</v>
      </c>
      <c r="R186" s="40">
        <v>7.9717813055555441E-5</v>
      </c>
      <c r="S186" s="40">
        <v>2.1647770218749993E-4</v>
      </c>
      <c r="T186" s="40">
        <v>4.7031158148148166E-5</v>
      </c>
      <c r="U186" s="40">
        <v>1.657848324537035E-4</v>
      </c>
      <c r="V186" s="40">
        <v>5.2425805199074092E-4</v>
      </c>
      <c r="W186" s="49">
        <v>2.5721534601504631E-3</v>
      </c>
    </row>
    <row r="187" spans="2:23" x14ac:dyDescent="0.35">
      <c r="B187" s="37" t="s">
        <v>44</v>
      </c>
      <c r="C187" s="41">
        <v>19.475200057771037</v>
      </c>
      <c r="D187" s="41">
        <v>14.698420739061996</v>
      </c>
      <c r="E187" s="41">
        <v>35.437681031349044</v>
      </c>
      <c r="F187" s="41">
        <v>22.589707178111215</v>
      </c>
      <c r="G187" s="41">
        <v>14.484475513404272</v>
      </c>
      <c r="H187" s="41">
        <v>18.239783266933742</v>
      </c>
      <c r="I187" s="41">
        <v>14.286482528009001</v>
      </c>
      <c r="J187" s="41">
        <v>16.802189110688772</v>
      </c>
      <c r="K187" s="41">
        <v>12.092263508329454</v>
      </c>
      <c r="L187" s="41">
        <v>14.609156486159772</v>
      </c>
      <c r="M187" s="41">
        <v>14.459614882609575</v>
      </c>
      <c r="N187" s="41">
        <v>14.42209657288203</v>
      </c>
      <c r="O187" s="41">
        <v>22.695448545249107</v>
      </c>
      <c r="P187" s="41">
        <v>24.05276527543267</v>
      </c>
      <c r="Q187" s="41">
        <v>16.54447160441125</v>
      </c>
      <c r="R187" s="41">
        <v>36.676633236999997</v>
      </c>
      <c r="S187" s="41">
        <v>14.211789044148315</v>
      </c>
      <c r="T187" s="41">
        <v>32.356018720604126</v>
      </c>
      <c r="U187" s="41">
        <v>11.290007002460795</v>
      </c>
      <c r="V187" s="41">
        <v>13.353743026057725</v>
      </c>
      <c r="W187" s="43">
        <v>11.264158537155193</v>
      </c>
    </row>
    <row r="188" spans="2:23" x14ac:dyDescent="0.35">
      <c r="B188" s="46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1"/>
    </row>
    <row r="189" spans="2:23" x14ac:dyDescent="0.35">
      <c r="B189" s="47" t="s">
        <v>64</v>
      </c>
      <c r="C189" s="46" t="s">
        <v>2</v>
      </c>
      <c r="D189" s="46" t="s">
        <v>3</v>
      </c>
      <c r="E189" s="46">
        <v>2</v>
      </c>
      <c r="F189" s="46" t="s">
        <v>0</v>
      </c>
      <c r="G189" s="46" t="s">
        <v>1</v>
      </c>
      <c r="H189" s="46" t="s">
        <v>16</v>
      </c>
      <c r="I189" s="46" t="s">
        <v>4</v>
      </c>
      <c r="J189" s="46" t="s">
        <v>5</v>
      </c>
      <c r="K189" s="46" t="s">
        <v>6</v>
      </c>
      <c r="L189" s="46" t="s">
        <v>7</v>
      </c>
      <c r="M189" s="46" t="s">
        <v>18</v>
      </c>
      <c r="N189" s="46">
        <v>6</v>
      </c>
      <c r="O189" s="46" t="s">
        <v>8</v>
      </c>
      <c r="P189" s="46" t="s">
        <v>9</v>
      </c>
      <c r="Q189" s="46" t="s">
        <v>10</v>
      </c>
      <c r="R189" s="46">
        <v>8</v>
      </c>
      <c r="S189" s="46">
        <v>9</v>
      </c>
      <c r="T189" s="46">
        <v>10</v>
      </c>
      <c r="U189" s="46" t="s">
        <v>20</v>
      </c>
      <c r="V189" s="46" t="s">
        <v>21</v>
      </c>
      <c r="W189" s="46" t="s">
        <v>37</v>
      </c>
    </row>
    <row r="190" spans="2:23" x14ac:dyDescent="0.35">
      <c r="B190" s="42" t="s">
        <v>23</v>
      </c>
      <c r="C190" s="40">
        <v>8.0805933483796294E-5</v>
      </c>
      <c r="D190" s="40">
        <v>1.020274313425926E-4</v>
      </c>
      <c r="E190" s="40">
        <v>1.3267668182870367E-5</v>
      </c>
      <c r="F190" s="40">
        <v>2.1798101956018518E-5</v>
      </c>
      <c r="G190" s="40">
        <v>1.023515579050926E-4</v>
      </c>
      <c r="H190" s="40">
        <v>8.6704249606481496E-5</v>
      </c>
      <c r="I190" s="40">
        <v>1.1997564457175924E-4</v>
      </c>
      <c r="J190" s="40">
        <v>1.7213718821759258E-4</v>
      </c>
      <c r="K190" s="40">
        <v>7.0647518263888907E-5</v>
      </c>
      <c r="L190" s="40">
        <v>1.2130679431712972E-4</v>
      </c>
      <c r="M190" s="40">
        <v>1.387419165277777E-4</v>
      </c>
      <c r="N190" s="40">
        <v>1.1451457126157406E-4</v>
      </c>
      <c r="O190" s="40">
        <v>3.8305723518518474E-5</v>
      </c>
      <c r="P190" s="40">
        <v>8.2188523553240834E-5</v>
      </c>
      <c r="Q190" s="40">
        <v>8.4614617453703699E-5</v>
      </c>
      <c r="R190" s="40">
        <v>2.4443079699074007E-5</v>
      </c>
      <c r="S190" s="40">
        <v>1.6601998825231483E-4</v>
      </c>
      <c r="T190" s="40">
        <v>2.2574955902777653E-5</v>
      </c>
      <c r="U190" s="40">
        <v>1.429411270717595E-4</v>
      </c>
      <c r="V190" s="40">
        <v>4.9802138447916646E-4</v>
      </c>
      <c r="W190" s="49">
        <v>2.2033879755671295E-3</v>
      </c>
    </row>
    <row r="191" spans="2:23" x14ac:dyDescent="0.35">
      <c r="B191" s="42" t="s">
        <v>25</v>
      </c>
      <c r="C191" s="40">
        <v>9.5719692199074056E-5</v>
      </c>
      <c r="D191" s="40">
        <v>1.0530412782407407E-4</v>
      </c>
      <c r="E191" s="40">
        <v>4.361693751157408E-5</v>
      </c>
      <c r="F191" s="40">
        <v>2.1648242627314819E-5</v>
      </c>
      <c r="G191" s="40">
        <v>1.0917606240740739E-4</v>
      </c>
      <c r="H191" s="40">
        <v>9.1866129166666693E-5</v>
      </c>
      <c r="I191" s="40">
        <v>1.1549744898148142E-4</v>
      </c>
      <c r="J191" s="40">
        <v>1.9872422733796294E-4</v>
      </c>
      <c r="K191" s="40">
        <v>7.273452591435197E-5</v>
      </c>
      <c r="L191" s="40">
        <v>1.1542055093749997E-4</v>
      </c>
      <c r="M191" s="40">
        <v>1.5845091122685176E-4</v>
      </c>
      <c r="N191" s="40">
        <v>1.0128495842592595E-4</v>
      </c>
      <c r="O191" s="40">
        <v>3.1874107673611143E-5</v>
      </c>
      <c r="P191" s="40">
        <v>5.2780927175926001E-5</v>
      </c>
      <c r="Q191" s="40">
        <v>8.3776087604166657E-5</v>
      </c>
      <c r="R191" s="40">
        <v>4.3531116145833227E-5</v>
      </c>
      <c r="S191" s="40">
        <v>2.1401092844907421E-4</v>
      </c>
      <c r="T191" s="40">
        <v>3.3927521620370204E-5</v>
      </c>
      <c r="U191" s="40">
        <v>1.6359494415509255E-4</v>
      </c>
      <c r="V191" s="40">
        <v>4.0962878978009282E-4</v>
      </c>
      <c r="W191" s="49">
        <v>2.2625682371643519E-3</v>
      </c>
    </row>
    <row r="192" spans="2:23" x14ac:dyDescent="0.35">
      <c r="B192" s="42" t="s">
        <v>26</v>
      </c>
      <c r="C192" s="40">
        <v>6.1353615520833338E-5</v>
      </c>
      <c r="D192" s="40">
        <v>8.0520912071759259E-5</v>
      </c>
      <c r="E192" s="40">
        <v>2.7009322245370387E-5</v>
      </c>
      <c r="F192" s="40">
        <v>2.0263290509259256E-5</v>
      </c>
      <c r="G192" s="40">
        <v>7.7862024432870353E-5</v>
      </c>
      <c r="H192" s="40">
        <v>6.2686602418981482E-5</v>
      </c>
      <c r="I192" s="40">
        <v>9.6703619722222269E-5</v>
      </c>
      <c r="J192" s="40">
        <v>1.7157869320601847E-4</v>
      </c>
      <c r="K192" s="40">
        <v>6.8168934236111081E-5</v>
      </c>
      <c r="L192" s="40">
        <v>9.9619708993055545E-5</v>
      </c>
      <c r="M192" s="40">
        <v>1.31642363738426E-4</v>
      </c>
      <c r="N192" s="40">
        <v>9.0544427650462994E-5</v>
      </c>
      <c r="O192" s="40">
        <v>2.2514067349536956E-5</v>
      </c>
      <c r="P192" s="40">
        <v>5.7481943402777841E-5</v>
      </c>
      <c r="Q192" s="40">
        <v>6.0752865960648095E-5</v>
      </c>
      <c r="R192" s="40">
        <v>2.9725424120370298E-5</v>
      </c>
      <c r="S192" s="40">
        <v>1.4066436759259263E-4</v>
      </c>
      <c r="T192" s="40">
        <v>2.4918377847222265E-5</v>
      </c>
      <c r="U192" s="40">
        <v>1.2203798186342598E-4</v>
      </c>
      <c r="V192" s="40">
        <v>3.9926382589120359E-4</v>
      </c>
      <c r="W192" s="49">
        <v>1.8453123687731481E-3</v>
      </c>
    </row>
    <row r="193" spans="2:23" x14ac:dyDescent="0.35">
      <c r="B193" s="42" t="s">
        <v>27</v>
      </c>
      <c r="C193" s="40">
        <v>9.0375409421296292E-5</v>
      </c>
      <c r="D193" s="40">
        <v>9.960658645833332E-5</v>
      </c>
      <c r="E193" s="40">
        <v>4.4394841273148165E-5</v>
      </c>
      <c r="F193" s="40">
        <v>1.8138489965277746E-5</v>
      </c>
      <c r="G193" s="40">
        <v>1.0600487108796299E-4</v>
      </c>
      <c r="H193" s="40">
        <v>7.7145796585648173E-5</v>
      </c>
      <c r="I193" s="40">
        <v>1.0152011422453703E-4</v>
      </c>
      <c r="J193" s="40">
        <v>1.4000377928240738E-4</v>
      </c>
      <c r="K193" s="40">
        <v>5.8564289918981539E-5</v>
      </c>
      <c r="L193" s="40">
        <v>1.0230326697916664E-4</v>
      </c>
      <c r="M193" s="40">
        <v>1.3994289074074066E-4</v>
      </c>
      <c r="N193" s="40">
        <v>1.1188796505787039E-4</v>
      </c>
      <c r="O193" s="40">
        <v>2.7009322245370448E-5</v>
      </c>
      <c r="P193" s="40">
        <v>6.1274880324073928E-5</v>
      </c>
      <c r="Q193" s="40">
        <v>7.4598712951388999E-5</v>
      </c>
      <c r="R193" s="40">
        <v>4.6858203148148169E-5</v>
      </c>
      <c r="S193" s="40">
        <v>1.5737066431712951E-4</v>
      </c>
      <c r="T193" s="40">
        <v>3.2182749641203704E-5</v>
      </c>
      <c r="U193" s="40">
        <v>1.5753653313657425E-4</v>
      </c>
      <c r="V193" s="40">
        <v>3.3211661207175914E-4</v>
      </c>
      <c r="W193" s="49">
        <v>1.9788359788310188E-3</v>
      </c>
    </row>
    <row r="194" spans="2:23" x14ac:dyDescent="0.35">
      <c r="B194" s="42" t="s">
        <v>28</v>
      </c>
      <c r="C194" s="40">
        <v>1.0232846224537036E-4</v>
      </c>
      <c r="D194" s="40">
        <v>1.2265998991898148E-4</v>
      </c>
      <c r="E194" s="40">
        <v>3.9709309652777773E-5</v>
      </c>
      <c r="F194" s="40">
        <v>3.1307739143518537E-5</v>
      </c>
      <c r="G194" s="40">
        <v>1.2103804484953702E-4</v>
      </c>
      <c r="H194" s="40">
        <v>1.12854833287037E-4</v>
      </c>
      <c r="I194" s="40">
        <v>1.3457210045138889E-4</v>
      </c>
      <c r="J194" s="40">
        <v>1.9108507600694441E-4</v>
      </c>
      <c r="K194" s="40">
        <v>8.1229528842592715E-5</v>
      </c>
      <c r="L194" s="40">
        <v>1.4693037709490733E-4</v>
      </c>
      <c r="M194" s="40">
        <v>1.8820861677083334E-4</v>
      </c>
      <c r="N194" s="40">
        <v>1.2779037541666661E-4</v>
      </c>
      <c r="O194" s="40">
        <v>3.4391534386574125E-5</v>
      </c>
      <c r="P194" s="40">
        <v>9.1744352060185063E-5</v>
      </c>
      <c r="Q194" s="40">
        <v>9.9686109016203705E-5</v>
      </c>
      <c r="R194" s="40">
        <v>3.9758650370370421E-5</v>
      </c>
      <c r="S194" s="40">
        <v>1.7147686234953707E-4</v>
      </c>
      <c r="T194" s="40">
        <v>3.2359903842592783E-5</v>
      </c>
      <c r="U194" s="40">
        <v>1.5472384940972198E-4</v>
      </c>
      <c r="V194" s="40">
        <v>5.1309261358796292E-4</v>
      </c>
      <c r="W194" s="49">
        <v>2.5369483287037034E-3</v>
      </c>
    </row>
    <row r="195" spans="2:23" x14ac:dyDescent="0.35">
      <c r="B195" s="42" t="s">
        <v>29</v>
      </c>
      <c r="C195" s="40">
        <v>9.1091374814814805E-5</v>
      </c>
      <c r="D195" s="40">
        <v>1.1940507685185184E-4</v>
      </c>
      <c r="E195" s="40">
        <v>2.0664840011574077E-5</v>
      </c>
      <c r="F195" s="40">
        <v>1.9169396145833329E-5</v>
      </c>
      <c r="G195" s="40">
        <v>1.2482153355324079E-4</v>
      </c>
      <c r="H195" s="40">
        <v>1.0191641471064812E-4</v>
      </c>
      <c r="I195" s="40">
        <v>1.333149617939815E-4</v>
      </c>
      <c r="J195" s="40">
        <v>1.8413748215277782E-4</v>
      </c>
      <c r="K195" s="40">
        <v>6.0827664398148029E-5</v>
      </c>
      <c r="L195" s="40">
        <v>1.2497900394675926E-4</v>
      </c>
      <c r="M195" s="40">
        <v>1.5871336188657417E-4</v>
      </c>
      <c r="N195" s="40">
        <v>1.1394977744212962E-4</v>
      </c>
      <c r="O195" s="40">
        <v>4.4081737638888827E-5</v>
      </c>
      <c r="P195" s="40">
        <v>8.1953367766203781E-5</v>
      </c>
      <c r="Q195" s="40">
        <v>1.0439106197916663E-4</v>
      </c>
      <c r="R195" s="40">
        <v>3.1879619131944319E-5</v>
      </c>
      <c r="S195" s="40">
        <v>1.9771221760416679E-4</v>
      </c>
      <c r="T195" s="40">
        <v>2.7317176863425997E-5</v>
      </c>
      <c r="U195" s="40">
        <v>1.4917905434027757E-4</v>
      </c>
      <c r="V195" s="40">
        <v>5.2425805199074092E-4</v>
      </c>
      <c r="W195" s="49">
        <v>2.4137631750231481E-3</v>
      </c>
    </row>
    <row r="196" spans="2:23" x14ac:dyDescent="0.35">
      <c r="B196" s="42" t="s">
        <v>31</v>
      </c>
      <c r="C196" s="40">
        <v>1.2354759805555555E-4</v>
      </c>
      <c r="D196" s="40">
        <v>1.2818877550925924E-4</v>
      </c>
      <c r="E196" s="40">
        <v>4.9296107337962991E-5</v>
      </c>
      <c r="F196" s="40">
        <v>3.1958091874999993E-5</v>
      </c>
      <c r="G196" s="40">
        <v>1.2820452254629628E-4</v>
      </c>
      <c r="H196" s="40">
        <v>1.1801671285879631E-4</v>
      </c>
      <c r="I196" s="40">
        <v>1.4814814814814812E-4</v>
      </c>
      <c r="J196" s="40">
        <v>2.5559124884259264E-4</v>
      </c>
      <c r="K196" s="40">
        <v>7.2042181076388922E-5</v>
      </c>
      <c r="L196" s="40">
        <v>1.2080866296296286E-4</v>
      </c>
      <c r="M196" s="40">
        <v>1.6328315277777783E-4</v>
      </c>
      <c r="N196" s="40">
        <v>1.4589842108796288E-4</v>
      </c>
      <c r="O196" s="40">
        <v>3.44566221643518E-5</v>
      </c>
      <c r="P196" s="40">
        <v>5.6840513981481634E-5</v>
      </c>
      <c r="Q196" s="40">
        <v>9.7413286296296156E-5</v>
      </c>
      <c r="R196" s="40">
        <v>5.2248677245370487E-5</v>
      </c>
      <c r="S196" s="40">
        <v>1.690389581828702E-4</v>
      </c>
      <c r="T196" s="40">
        <v>1.6949326030092731E-5</v>
      </c>
      <c r="U196" s="40">
        <v>1.6005291004629634E-4</v>
      </c>
      <c r="V196" s="40">
        <v>5.001695431249999E-4</v>
      </c>
      <c r="W196" s="49">
        <v>2.5721534601504631E-3</v>
      </c>
    </row>
    <row r="197" spans="2:23" x14ac:dyDescent="0.35">
      <c r="B197" s="45" t="s">
        <v>33</v>
      </c>
      <c r="C197" s="40">
        <v>7.568972032407407E-5</v>
      </c>
      <c r="D197" s="40">
        <v>9.4243144791666665E-5</v>
      </c>
      <c r="E197" s="40">
        <v>3.4949504490740727E-5</v>
      </c>
      <c r="F197" s="40">
        <v>1.5479602337962977E-5</v>
      </c>
      <c r="G197" s="40">
        <v>8.6234987824074073E-5</v>
      </c>
      <c r="H197" s="40">
        <v>7.5577391446759296E-5</v>
      </c>
      <c r="I197" s="40">
        <v>1.0278407659722219E-4</v>
      </c>
      <c r="J197" s="40">
        <v>1.7205425379629633E-4</v>
      </c>
      <c r="K197" s="40">
        <v>4.8668850254629611E-5</v>
      </c>
      <c r="L197" s="40">
        <v>8.5672293611111162E-5</v>
      </c>
      <c r="M197" s="40">
        <v>1.0992693373842595E-4</v>
      </c>
      <c r="N197" s="40">
        <v>8.9552364155092486E-5</v>
      </c>
      <c r="O197" s="40">
        <v>2.3456790127314823E-5</v>
      </c>
      <c r="P197" s="40">
        <v>4.178214495370369E-5</v>
      </c>
      <c r="Q197" s="40">
        <v>7.3167044594907505E-5</v>
      </c>
      <c r="R197" s="40">
        <v>3.1418493321759172E-5</v>
      </c>
      <c r="S197" s="40">
        <v>1.3006214832175932E-4</v>
      </c>
      <c r="T197" s="40">
        <v>2.8189300405092516E-5</v>
      </c>
      <c r="U197" s="40">
        <v>1.0796170320601847E-4</v>
      </c>
      <c r="V197" s="40">
        <v>3.7668073401620373E-4</v>
      </c>
      <c r="W197" s="49">
        <v>1.8035514823148146E-3</v>
      </c>
    </row>
    <row r="198" spans="2:23" x14ac:dyDescent="0.35">
      <c r="B198" s="37" t="s">
        <v>45</v>
      </c>
      <c r="C198" s="40">
        <v>9.011397575810185E-5</v>
      </c>
      <c r="D198" s="40">
        <v>1.0649450559606478E-4</v>
      </c>
      <c r="E198" s="40">
        <v>3.411356633825232E-5</v>
      </c>
      <c r="F198" s="40">
        <v>2.2470369320023148E-5</v>
      </c>
      <c r="G198" s="40">
        <v>1.0696170057581017E-4</v>
      </c>
      <c r="H198" s="40">
        <v>9.0846016260127322E-5</v>
      </c>
      <c r="I198" s="40">
        <v>1.1906451431134259E-4</v>
      </c>
      <c r="J198" s="40">
        <v>1.8566399360532405E-4</v>
      </c>
      <c r="K198" s="40">
        <v>6.6610436613136597E-5</v>
      </c>
      <c r="L198" s="40">
        <v>1.1463008235532405E-4</v>
      </c>
      <c r="M198" s="40">
        <v>1.4861376842592594E-4</v>
      </c>
      <c r="N198" s="40">
        <v>1.1192785756221063E-4</v>
      </c>
      <c r="O198" s="40">
        <v>3.2011238138020827E-5</v>
      </c>
      <c r="P198" s="40">
        <v>6.5755831652199103E-5</v>
      </c>
      <c r="Q198" s="40">
        <v>8.4799973232060181E-5</v>
      </c>
      <c r="R198" s="40">
        <v>3.7482907897858765E-5</v>
      </c>
      <c r="S198" s="40">
        <v>1.6829451688368056E-4</v>
      </c>
      <c r="T198" s="40">
        <v>2.7302414019097232E-5</v>
      </c>
      <c r="U198" s="40">
        <v>1.4475351290364584E-4</v>
      </c>
      <c r="V198" s="40">
        <v>4.441539443677662E-4</v>
      </c>
      <c r="W198" s="49">
        <v>2.2020651258159722E-3</v>
      </c>
    </row>
    <row r="199" spans="2:23" x14ac:dyDescent="0.35">
      <c r="B199" s="37" t="s">
        <v>46</v>
      </c>
      <c r="C199" s="40">
        <v>6.1353615520833338E-5</v>
      </c>
      <c r="D199" s="40">
        <v>8.0520912071759259E-5</v>
      </c>
      <c r="E199" s="40">
        <v>1.3267668182870367E-5</v>
      </c>
      <c r="F199" s="40">
        <v>1.5479602337962977E-5</v>
      </c>
      <c r="G199" s="40">
        <v>7.7862024432870353E-5</v>
      </c>
      <c r="H199" s="40">
        <v>6.2686602418981482E-5</v>
      </c>
      <c r="I199" s="40">
        <v>9.6703619722222269E-5</v>
      </c>
      <c r="J199" s="40">
        <v>1.4000377928240738E-4</v>
      </c>
      <c r="K199" s="40">
        <v>4.8668850254629611E-5</v>
      </c>
      <c r="L199" s="40">
        <v>8.5672293611111162E-5</v>
      </c>
      <c r="M199" s="40">
        <v>1.0992693373842595E-4</v>
      </c>
      <c r="N199" s="40">
        <v>8.9552364155092486E-5</v>
      </c>
      <c r="O199" s="40">
        <v>2.2514067349536956E-5</v>
      </c>
      <c r="P199" s="40">
        <v>4.178214495370369E-5</v>
      </c>
      <c r="Q199" s="40">
        <v>6.0752865960648095E-5</v>
      </c>
      <c r="R199" s="40">
        <v>2.4443079699074007E-5</v>
      </c>
      <c r="S199" s="40">
        <v>1.3006214832175932E-4</v>
      </c>
      <c r="T199" s="40">
        <v>1.6949326030092731E-5</v>
      </c>
      <c r="U199" s="40">
        <v>1.0796170320601847E-4</v>
      </c>
      <c r="V199" s="40">
        <v>3.3211661207175914E-4</v>
      </c>
      <c r="W199" s="49">
        <v>1.8035514823148146E-3</v>
      </c>
    </row>
    <row r="200" spans="2:23" x14ac:dyDescent="0.35">
      <c r="B200" s="37" t="s">
        <v>47</v>
      </c>
      <c r="C200" s="40">
        <v>1.2354759805555555E-4</v>
      </c>
      <c r="D200" s="40">
        <v>1.2818877550925924E-4</v>
      </c>
      <c r="E200" s="40">
        <v>4.9296107337962991E-5</v>
      </c>
      <c r="F200" s="40">
        <v>3.1958091874999993E-5</v>
      </c>
      <c r="G200" s="40">
        <v>1.2820452254629628E-4</v>
      </c>
      <c r="H200" s="40">
        <v>1.1801671285879631E-4</v>
      </c>
      <c r="I200" s="40">
        <v>1.4814814814814812E-4</v>
      </c>
      <c r="J200" s="40">
        <v>2.5559124884259264E-4</v>
      </c>
      <c r="K200" s="40">
        <v>8.1229528842592715E-5</v>
      </c>
      <c r="L200" s="40">
        <v>1.4693037709490733E-4</v>
      </c>
      <c r="M200" s="40">
        <v>1.8820861677083334E-4</v>
      </c>
      <c r="N200" s="40">
        <v>1.4589842108796288E-4</v>
      </c>
      <c r="O200" s="40">
        <v>4.4081737638888827E-5</v>
      </c>
      <c r="P200" s="40">
        <v>9.1744352060185063E-5</v>
      </c>
      <c r="Q200" s="40">
        <v>1.0439106197916663E-4</v>
      </c>
      <c r="R200" s="40">
        <v>5.2248677245370487E-5</v>
      </c>
      <c r="S200" s="40">
        <v>2.1401092844907421E-4</v>
      </c>
      <c r="T200" s="40">
        <v>3.3927521620370204E-5</v>
      </c>
      <c r="U200" s="40">
        <v>1.6359494415509255E-4</v>
      </c>
      <c r="V200" s="40">
        <v>5.2425805199074092E-4</v>
      </c>
      <c r="W200" s="49">
        <v>2.5721534601504631E-3</v>
      </c>
    </row>
    <row r="201" spans="2:23" x14ac:dyDescent="0.35">
      <c r="B201" s="37" t="s">
        <v>48</v>
      </c>
      <c r="C201" s="41">
        <v>20.638761542365174</v>
      </c>
      <c r="D201" s="41">
        <v>15.025027580485744</v>
      </c>
      <c r="E201" s="41">
        <v>37.152662634905973</v>
      </c>
      <c r="F201" s="41">
        <v>26.736110224541033</v>
      </c>
      <c r="G201" s="41">
        <v>16.842674085693297</v>
      </c>
      <c r="H201" s="41">
        <v>21.121075336949215</v>
      </c>
      <c r="I201" s="41">
        <v>15.473098268231938</v>
      </c>
      <c r="J201" s="41">
        <v>17.914042921157293</v>
      </c>
      <c r="K201" s="41">
        <v>15.220696703263117</v>
      </c>
      <c r="L201" s="41">
        <v>16.319249941746573</v>
      </c>
      <c r="M201" s="41">
        <v>15.962016470634971</v>
      </c>
      <c r="N201" s="41">
        <v>16.842312342293837</v>
      </c>
      <c r="O201" s="41">
        <v>23.178794798922166</v>
      </c>
      <c r="P201" s="41">
        <v>26.45891900055452</v>
      </c>
      <c r="Q201" s="41">
        <v>17.734897332215564</v>
      </c>
      <c r="R201" s="41">
        <v>25.63059531421743</v>
      </c>
      <c r="S201" s="41">
        <v>16.374268320872023</v>
      </c>
      <c r="T201" s="41">
        <v>20.962637842193864</v>
      </c>
      <c r="U201" s="41">
        <v>13.678691356068096</v>
      </c>
      <c r="V201" s="41">
        <v>16.48364643715276</v>
      </c>
      <c r="W201" s="43">
        <v>13.661446787610831</v>
      </c>
    </row>
    <row r="203" spans="2:23" x14ac:dyDescent="0.35">
      <c r="B203" s="47" t="s">
        <v>65</v>
      </c>
      <c r="C203" s="46" t="s">
        <v>2</v>
      </c>
      <c r="D203" s="46" t="s">
        <v>3</v>
      </c>
      <c r="E203" s="46">
        <v>2</v>
      </c>
      <c r="F203" s="46" t="s">
        <v>0</v>
      </c>
      <c r="G203" s="46" t="s">
        <v>1</v>
      </c>
      <c r="H203" s="46" t="s">
        <v>16</v>
      </c>
      <c r="I203" s="46" t="s">
        <v>4</v>
      </c>
      <c r="J203" s="46" t="s">
        <v>5</v>
      </c>
      <c r="K203" s="46" t="s">
        <v>6</v>
      </c>
      <c r="L203" s="46" t="s">
        <v>7</v>
      </c>
      <c r="M203" s="46" t="s">
        <v>18</v>
      </c>
      <c r="N203" s="46">
        <v>6</v>
      </c>
      <c r="O203" s="46" t="s">
        <v>8</v>
      </c>
      <c r="P203" s="46" t="s">
        <v>9</v>
      </c>
      <c r="Q203" s="46" t="s">
        <v>10</v>
      </c>
      <c r="R203" s="46">
        <v>8</v>
      </c>
      <c r="S203" s="46">
        <v>9</v>
      </c>
      <c r="T203" s="46">
        <v>10</v>
      </c>
      <c r="U203" s="46" t="s">
        <v>20</v>
      </c>
      <c r="V203" s="46" t="s">
        <v>21</v>
      </c>
    </row>
    <row r="204" spans="2:23" x14ac:dyDescent="0.35">
      <c r="B204" s="35" t="s">
        <v>22</v>
      </c>
      <c r="C204" s="44">
        <v>4.0064223989921137</v>
      </c>
      <c r="D204" s="44">
        <v>4.1835119338696121</v>
      </c>
      <c r="E204" s="44">
        <v>1.0005795494989027</v>
      </c>
      <c r="F204" s="44">
        <v>1.1725501074219538</v>
      </c>
      <c r="G204" s="44">
        <v>4.9214789558685883</v>
      </c>
      <c r="H204" s="44">
        <v>4.2924987821503837</v>
      </c>
      <c r="I204" s="44">
        <v>5.4760873876442444</v>
      </c>
      <c r="J204" s="44">
        <v>7.847774710906676</v>
      </c>
      <c r="K204" s="44">
        <v>3.0647110822317836</v>
      </c>
      <c r="L204" s="44">
        <v>5.268712453635449</v>
      </c>
      <c r="M204" s="44">
        <v>6.078006891194855</v>
      </c>
      <c r="N204" s="44">
        <v>4.8269921162438205</v>
      </c>
      <c r="O204" s="44">
        <v>1.8913604301495757</v>
      </c>
      <c r="P204" s="44">
        <v>3.7797441863768442</v>
      </c>
      <c r="Q204" s="44">
        <v>4.3678176470938235</v>
      </c>
      <c r="R204" s="44">
        <v>1.4391653587203745</v>
      </c>
      <c r="S204" s="44">
        <v>7.9688824846826423</v>
      </c>
      <c r="T204" s="44">
        <v>0.58523209022259304</v>
      </c>
      <c r="U204" s="44">
        <v>7.1223683499220387</v>
      </c>
      <c r="V204" s="44">
        <v>20.706103083173737</v>
      </c>
    </row>
    <row r="205" spans="2:23" x14ac:dyDescent="0.35">
      <c r="B205" s="35" t="s">
        <v>23</v>
      </c>
      <c r="C205" s="44">
        <v>3.6673492993442371</v>
      </c>
      <c r="D205" s="44">
        <v>4.6304796283701144</v>
      </c>
      <c r="E205" s="44">
        <v>0.60214852445382006</v>
      </c>
      <c r="F205" s="44">
        <v>0.98929930623806328</v>
      </c>
      <c r="G205" s="44">
        <v>4.6451900001291593</v>
      </c>
      <c r="H205" s="44">
        <v>3.9350423333487017</v>
      </c>
      <c r="I205" s="44">
        <v>5.4450530683720713</v>
      </c>
      <c r="J205" s="44">
        <v>7.8123866575647547</v>
      </c>
      <c r="K205" s="44">
        <v>3.2063131435445431</v>
      </c>
      <c r="L205" s="44">
        <v>5.5054668384448542</v>
      </c>
      <c r="M205" s="44">
        <v>6.2967538203101512</v>
      </c>
      <c r="N205" s="44">
        <v>5.1972041479485327</v>
      </c>
      <c r="O205" s="44">
        <v>1.73849199248076</v>
      </c>
      <c r="P205" s="44">
        <v>3.7300976707057849</v>
      </c>
      <c r="Q205" s="44">
        <v>3.8402051019600743</v>
      </c>
      <c r="R205" s="44">
        <v>1.1093407048653159</v>
      </c>
      <c r="S205" s="44">
        <v>7.5347596561873313</v>
      </c>
      <c r="T205" s="44">
        <v>1.0245565535033425</v>
      </c>
      <c r="U205" s="44">
        <v>6.4873335362088431</v>
      </c>
      <c r="V205" s="44">
        <v>22.602528016019551</v>
      </c>
    </row>
    <row r="206" spans="2:23" x14ac:dyDescent="0.35">
      <c r="B206" s="35" t="s">
        <v>24</v>
      </c>
      <c r="C206" s="44">
        <v>3.4385486336186184</v>
      </c>
      <c r="D206" s="44">
        <v>3.9663042382110612</v>
      </c>
      <c r="E206" s="44">
        <v>1.7669350649135003</v>
      </c>
      <c r="F206" s="44">
        <v>0.93112828136194847</v>
      </c>
      <c r="G206" s="44">
        <v>4.2859799902431943</v>
      </c>
      <c r="H206" s="44">
        <v>3.5431697880718196</v>
      </c>
      <c r="I206" s="44">
        <v>4.9272689231529698</v>
      </c>
      <c r="J206" s="44">
        <v>8.0070057423806702</v>
      </c>
      <c r="K206" s="44">
        <v>3.3622139388145658</v>
      </c>
      <c r="L206" s="44">
        <v>4.5858939683715914</v>
      </c>
      <c r="M206" s="44">
        <v>6.8805846384115368</v>
      </c>
      <c r="N206" s="44">
        <v>4.2906298193656012</v>
      </c>
      <c r="O206" s="44">
        <v>1.4375721691878505</v>
      </c>
      <c r="P206" s="44">
        <v>2.9239675444279989</v>
      </c>
      <c r="Q206" s="44">
        <v>4.5266086471943732</v>
      </c>
      <c r="R206" s="44">
        <v>3.2083820917923549</v>
      </c>
      <c r="S206" s="44">
        <v>9.9878329469249927</v>
      </c>
      <c r="T206" s="44">
        <v>2.1699202557003039</v>
      </c>
      <c r="U206" s="44">
        <v>7.0677402601880033</v>
      </c>
      <c r="V206" s="44">
        <v>18.69231305766705</v>
      </c>
    </row>
    <row r="207" spans="2:23" x14ac:dyDescent="0.35">
      <c r="B207" s="35" t="s">
        <v>25</v>
      </c>
      <c r="C207" s="44">
        <v>4.2305770330727501</v>
      </c>
      <c r="D207" s="44">
        <v>4.6541857210923467</v>
      </c>
      <c r="E207" s="44">
        <v>1.9277623010494762</v>
      </c>
      <c r="F207" s="44">
        <v>0.95679954627341057</v>
      </c>
      <c r="G207" s="44">
        <v>4.8253157899996149</v>
      </c>
      <c r="H207" s="44">
        <v>4.060258941927045</v>
      </c>
      <c r="I207" s="44">
        <v>5.1047056651972147</v>
      </c>
      <c r="J207" s="44">
        <v>8.7831263638272183</v>
      </c>
      <c r="K207" s="44">
        <v>3.2146887205271311</v>
      </c>
      <c r="L207" s="44">
        <v>5.1013069591286708</v>
      </c>
      <c r="M207" s="44">
        <v>7.0031439770159727</v>
      </c>
      <c r="N207" s="44">
        <v>4.476548232324923</v>
      </c>
      <c r="O207" s="44">
        <v>1.408757850926015</v>
      </c>
      <c r="P207" s="44">
        <v>2.3327883026447713</v>
      </c>
      <c r="Q207" s="44">
        <v>3.7026988281759916</v>
      </c>
      <c r="R207" s="44">
        <v>1.9239692059139939</v>
      </c>
      <c r="S207" s="44">
        <v>9.4587612843576121</v>
      </c>
      <c r="T207" s="44">
        <v>1.4995137412028352</v>
      </c>
      <c r="U207" s="44">
        <v>7.2304976914253878</v>
      </c>
      <c r="V207" s="44">
        <v>18.104593843917627</v>
      </c>
    </row>
    <row r="208" spans="2:23" x14ac:dyDescent="0.35">
      <c r="B208" s="35" t="s">
        <v>26</v>
      </c>
      <c r="C208" s="44">
        <v>3.3248363019223759</v>
      </c>
      <c r="D208" s="44">
        <v>4.3635383057283361</v>
      </c>
      <c r="E208" s="44">
        <v>1.4636720970622159</v>
      </c>
      <c r="F208" s="44">
        <v>1.098095414747112</v>
      </c>
      <c r="G208" s="44">
        <v>4.2194495495977602</v>
      </c>
      <c r="H208" s="44">
        <v>3.3970726842663788</v>
      </c>
      <c r="I208" s="44">
        <v>5.2405013567711283</v>
      </c>
      <c r="J208" s="44">
        <v>9.2980839509623081</v>
      </c>
      <c r="K208" s="44">
        <v>3.6941677403611104</v>
      </c>
      <c r="L208" s="44">
        <v>5.3985282209584655</v>
      </c>
      <c r="M208" s="44">
        <v>7.1338796599487457</v>
      </c>
      <c r="N208" s="44">
        <v>4.9067263181388237</v>
      </c>
      <c r="O208" s="44">
        <v>1.2200680887705417</v>
      </c>
      <c r="P208" s="44">
        <v>3.1150250968617623</v>
      </c>
      <c r="Q208" s="44">
        <v>3.2922808619680741</v>
      </c>
      <c r="R208" s="44">
        <v>1.6108613708655288</v>
      </c>
      <c r="S208" s="44">
        <v>7.6227943828346554</v>
      </c>
      <c r="T208" s="44">
        <v>1.350360961585555</v>
      </c>
      <c r="U208" s="44">
        <v>6.6134050759418406</v>
      </c>
      <c r="V208" s="44">
        <v>21.636652560707283</v>
      </c>
    </row>
    <row r="209" spans="2:22" x14ac:dyDescent="0.35">
      <c r="B209" s="35" t="s">
        <v>27</v>
      </c>
      <c r="C209" s="44">
        <v>4.5670995670234795</v>
      </c>
      <c r="D209" s="44">
        <v>5.0335948771850765</v>
      </c>
      <c r="E209" s="44">
        <v>2.2434826204935923</v>
      </c>
      <c r="F209" s="44">
        <v>0.91662422552034395</v>
      </c>
      <c r="G209" s="44">
        <v>5.3569306512500603</v>
      </c>
      <c r="H209" s="44">
        <v>3.8985442659689977</v>
      </c>
      <c r="I209" s="44">
        <v>5.130294542375827</v>
      </c>
      <c r="J209" s="44">
        <v>7.0750572953051662</v>
      </c>
      <c r="K209" s="44">
        <v>2.9595322980522072</v>
      </c>
      <c r="L209" s="44">
        <v>5.1698709783719146</v>
      </c>
      <c r="M209" s="44">
        <v>7.0719803075043526</v>
      </c>
      <c r="N209" s="44">
        <v>5.6542313893022751</v>
      </c>
      <c r="O209" s="44">
        <v>1.3649096001036924</v>
      </c>
      <c r="P209" s="44">
        <v>3.0965113318927813</v>
      </c>
      <c r="Q209" s="44">
        <v>3.7698280074459523</v>
      </c>
      <c r="R209" s="44">
        <v>2.3679680200594126</v>
      </c>
      <c r="S209" s="44">
        <v>7.9526886513401145</v>
      </c>
      <c r="T209" s="44">
        <v>1.62634750861036</v>
      </c>
      <c r="U209" s="44">
        <v>7.9610707922158186</v>
      </c>
      <c r="V209" s="44">
        <v>16.78343306997856</v>
      </c>
    </row>
    <row r="210" spans="2:22" x14ac:dyDescent="0.35">
      <c r="B210" s="35" t="s">
        <v>28</v>
      </c>
      <c r="C210" s="44">
        <v>4.0335256767983454</v>
      </c>
      <c r="D210" s="44">
        <v>4.8349423806221816</v>
      </c>
      <c r="E210" s="44">
        <v>1.5652391971683519</v>
      </c>
      <c r="F210" s="44">
        <v>1.2340708239617855</v>
      </c>
      <c r="G210" s="44">
        <v>4.7710094636173945</v>
      </c>
      <c r="H210" s="44">
        <v>4.4484482403590011</v>
      </c>
      <c r="I210" s="44">
        <v>5.3044872427555818</v>
      </c>
      <c r="J210" s="44">
        <v>7.5320838759290991</v>
      </c>
      <c r="K210" s="44">
        <v>3.2018598062696175</v>
      </c>
      <c r="L210" s="44">
        <v>5.7916188293036255</v>
      </c>
      <c r="M210" s="44">
        <v>7.4187012262485332</v>
      </c>
      <c r="N210" s="44">
        <v>5.0371690259045705</v>
      </c>
      <c r="O210" s="44">
        <v>1.3556261275588162</v>
      </c>
      <c r="P210" s="44">
        <v>3.6163271842065221</v>
      </c>
      <c r="Q210" s="44">
        <v>3.929370885813035</v>
      </c>
      <c r="R210" s="44">
        <v>1.5671840817777232</v>
      </c>
      <c r="S210" s="44">
        <v>6.759178356508194</v>
      </c>
      <c r="T210" s="44">
        <v>1.2755444593200531</v>
      </c>
      <c r="U210" s="44">
        <v>6.0988175304611234</v>
      </c>
      <c r="V210" s="44">
        <v>20.224795585416448</v>
      </c>
    </row>
    <row r="211" spans="2:22" x14ac:dyDescent="0.35">
      <c r="B211" s="35" t="s">
        <v>29</v>
      </c>
      <c r="C211" s="44">
        <v>3.7738323194835068</v>
      </c>
      <c r="D211" s="44">
        <v>4.9468430907977012</v>
      </c>
      <c r="E211" s="44">
        <v>0.85612541550916221</v>
      </c>
      <c r="F211" s="44">
        <v>0.79417054432647449</v>
      </c>
      <c r="G211" s="44">
        <v>5.1712419364440647</v>
      </c>
      <c r="H211" s="44">
        <v>4.2223038185869557</v>
      </c>
      <c r="I211" s="44">
        <v>5.5231168978581753</v>
      </c>
      <c r="J211" s="44">
        <v>7.6286474190249383</v>
      </c>
      <c r="K211" s="44">
        <v>2.5200344850552576</v>
      </c>
      <c r="L211" s="44">
        <v>5.1777657907785715</v>
      </c>
      <c r="M211" s="44">
        <v>6.5753493768108422</v>
      </c>
      <c r="N211" s="44">
        <v>4.7208350272821127</v>
      </c>
      <c r="O211" s="44">
        <v>1.8262660601931706</v>
      </c>
      <c r="P211" s="44">
        <v>3.3952530477816176</v>
      </c>
      <c r="Q211" s="44">
        <v>4.3248261908778813</v>
      </c>
      <c r="R211" s="44">
        <v>1.3207434541144905</v>
      </c>
      <c r="S211" s="44">
        <v>8.1910362893108069</v>
      </c>
      <c r="T211" s="44">
        <v>1.1317256450879454</v>
      </c>
      <c r="U211" s="44">
        <v>6.180351738063405</v>
      </c>
      <c r="V211" s="44">
        <v>21.71953145261292</v>
      </c>
    </row>
    <row r="212" spans="2:22" x14ac:dyDescent="0.35">
      <c r="B212" s="35" t="s">
        <v>30</v>
      </c>
      <c r="C212" s="44">
        <v>3.4085065745609251</v>
      </c>
      <c r="D212" s="44">
        <v>4.6117681626763192</v>
      </c>
      <c r="E212" s="44">
        <v>0.84624990833092395</v>
      </c>
      <c r="F212" s="44">
        <v>1.3074359069523933</v>
      </c>
      <c r="G212" s="44">
        <v>4.7132795857392873</v>
      </c>
      <c r="H212" s="44">
        <v>4.5731791299640259</v>
      </c>
      <c r="I212" s="44">
        <v>5.1153538898350792</v>
      </c>
      <c r="J212" s="44">
        <v>7.6728127525202154</v>
      </c>
      <c r="K212" s="44">
        <v>3.2395504297361355</v>
      </c>
      <c r="L212" s="44">
        <v>5.7665466830979222</v>
      </c>
      <c r="M212" s="44">
        <v>7.2136927938892415</v>
      </c>
      <c r="N212" s="44">
        <v>5.5263351206863147</v>
      </c>
      <c r="O212" s="44">
        <v>1.2842159149686263</v>
      </c>
      <c r="P212" s="44">
        <v>3.2812729560712524</v>
      </c>
      <c r="Q212" s="44">
        <v>3.8927977853635358</v>
      </c>
      <c r="R212" s="44">
        <v>1.415363530953806</v>
      </c>
      <c r="S212" s="44">
        <v>7.6147799897589739</v>
      </c>
      <c r="T212" s="44">
        <v>1.1595533682084154</v>
      </c>
      <c r="U212" s="44">
        <v>6.7960772791078954</v>
      </c>
      <c r="V212" s="44">
        <v>20.561228237578717</v>
      </c>
    </row>
    <row r="213" spans="2:22" x14ac:dyDescent="0.35">
      <c r="B213" s="35" t="s">
        <v>31</v>
      </c>
      <c r="C213" s="44">
        <v>4.8032747644974654</v>
      </c>
      <c r="D213" s="44">
        <v>4.9837141327392107</v>
      </c>
      <c r="E213" s="44">
        <v>1.9165305687118421</v>
      </c>
      <c r="F213" s="44">
        <v>1.2424644318512217</v>
      </c>
      <c r="G213" s="44">
        <v>4.9843263449295394</v>
      </c>
      <c r="H213" s="44">
        <v>4.5882454016523848</v>
      </c>
      <c r="I213" s="44">
        <v>5.7596932081759196</v>
      </c>
      <c r="J213" s="44">
        <v>9.936858465188207</v>
      </c>
      <c r="K213" s="44">
        <v>2.8008508120730355</v>
      </c>
      <c r="L213" s="44">
        <v>4.6967906400069896</v>
      </c>
      <c r="M213" s="44">
        <v>6.3481108459300977</v>
      </c>
      <c r="N213" s="44">
        <v>5.6722284789115296</v>
      </c>
      <c r="O213" s="44">
        <v>1.3396021154327313</v>
      </c>
      <c r="P213" s="44">
        <v>2.2098414757164857</v>
      </c>
      <c r="Q213" s="44">
        <v>3.7872268434013958</v>
      </c>
      <c r="R213" s="44">
        <v>2.0313203723977691</v>
      </c>
      <c r="S213" s="44">
        <v>6.5718846407003237</v>
      </c>
      <c r="T213" s="44">
        <v>0.65895469662611994</v>
      </c>
      <c r="U213" s="44">
        <v>6.2225256978615011</v>
      </c>
      <c r="V213" s="44">
        <v>19.445556063196225</v>
      </c>
    </row>
    <row r="214" spans="2:22" x14ac:dyDescent="0.35">
      <c r="B214" s="36" t="s">
        <v>32</v>
      </c>
      <c r="C214" s="44">
        <v>4.8399461318033996</v>
      </c>
      <c r="D214" s="44">
        <v>5.0691594882508086</v>
      </c>
      <c r="E214" s="44">
        <v>2.1110829029675018</v>
      </c>
      <c r="F214" s="44">
        <v>1.1587657291399691</v>
      </c>
      <c r="G214" s="44">
        <v>5.2090759407042997</v>
      </c>
      <c r="H214" s="44">
        <v>4.3913261130301615</v>
      </c>
      <c r="I214" s="44">
        <v>6.0023193971656701</v>
      </c>
      <c r="J214" s="44">
        <v>9.5187970814697458</v>
      </c>
      <c r="K214" s="44">
        <v>2.9438330347227404</v>
      </c>
      <c r="L214" s="44">
        <v>4.7196949019924013</v>
      </c>
      <c r="M214" s="44">
        <v>6.2769897923870079</v>
      </c>
      <c r="N214" s="44">
        <v>4.8066489805572159</v>
      </c>
      <c r="O214" s="44">
        <v>1.2800536071645869</v>
      </c>
      <c r="P214" s="44">
        <v>2.3813890075316766</v>
      </c>
      <c r="Q214" s="44">
        <v>3.200341347737079</v>
      </c>
      <c r="R214" s="44">
        <v>2.3221756431730354</v>
      </c>
      <c r="S214" s="44">
        <v>7.1493813643942028</v>
      </c>
      <c r="T214" s="44">
        <v>0.70095063774485533</v>
      </c>
      <c r="U214" s="44">
        <v>5.8806168599470343</v>
      </c>
      <c r="V214" s="44">
        <v>20.037452038116609</v>
      </c>
    </row>
    <row r="215" spans="2:22" x14ac:dyDescent="0.35">
      <c r="B215" s="36" t="s">
        <v>33</v>
      </c>
      <c r="C215" s="44">
        <v>4.1967041731976593</v>
      </c>
      <c r="D215" s="44">
        <v>5.2254202730441532</v>
      </c>
      <c r="E215" s="44">
        <v>1.9378157393036481</v>
      </c>
      <c r="F215" s="44">
        <v>0.85828447314934864</v>
      </c>
      <c r="G215" s="44">
        <v>4.781398738526363</v>
      </c>
      <c r="H215" s="44">
        <v>4.1904759685461004</v>
      </c>
      <c r="I215" s="44">
        <v>5.6989821252732584</v>
      </c>
      <c r="J215" s="44">
        <v>9.5397472976745217</v>
      </c>
      <c r="K215" s="44">
        <v>2.6985007487651149</v>
      </c>
      <c r="L215" s="44">
        <v>4.750199506428995</v>
      </c>
      <c r="M215" s="44">
        <v>6.0950261091154099</v>
      </c>
      <c r="N215" s="44">
        <v>4.965334509894566</v>
      </c>
      <c r="O215" s="44">
        <v>1.3005888857249919</v>
      </c>
      <c r="P215" s="44">
        <v>2.3166594002671506</v>
      </c>
      <c r="Q215" s="44">
        <v>4.056831496764338</v>
      </c>
      <c r="R215" s="44">
        <v>1.7420347370086882</v>
      </c>
      <c r="S215" s="44">
        <v>7.2114463932478206</v>
      </c>
      <c r="T215" s="44">
        <v>1.5629883971436307</v>
      </c>
      <c r="U215" s="44">
        <v>5.9860616269989837</v>
      </c>
      <c r="V215" s="44">
        <v>20.885499399925259</v>
      </c>
    </row>
    <row r="216" spans="2:22" x14ac:dyDescent="0.35">
      <c r="B216" s="36" t="s">
        <v>34</v>
      </c>
      <c r="C216" s="44">
        <v>4.1234221598905911</v>
      </c>
      <c r="D216" s="44">
        <v>4.7502018787207039</v>
      </c>
      <c r="E216" s="44">
        <v>1.5314080492886191</v>
      </c>
      <c r="F216" s="44">
        <v>1.1101194269818186</v>
      </c>
      <c r="G216" s="44">
        <v>5.1481150919883767</v>
      </c>
      <c r="H216" s="44">
        <v>3.8518424074718514</v>
      </c>
      <c r="I216" s="44">
        <v>5.4621955885938442</v>
      </c>
      <c r="J216" s="44">
        <v>8.6644805342242801</v>
      </c>
      <c r="K216" s="44">
        <v>3.8358382211711577</v>
      </c>
      <c r="L216" s="44">
        <v>4.7583832719136865</v>
      </c>
      <c r="M216" s="44">
        <v>5.9671044243075597</v>
      </c>
      <c r="N216" s="44">
        <v>5.0932891326376417</v>
      </c>
      <c r="O216" s="44">
        <v>1.2274214798594663</v>
      </c>
      <c r="P216" s="44">
        <v>2.4267924685205466</v>
      </c>
      <c r="Q216" s="44">
        <v>3.3970180419385847</v>
      </c>
      <c r="R216" s="44">
        <v>2.1229785580229144</v>
      </c>
      <c r="S216" s="44">
        <v>7.9484890986243801</v>
      </c>
      <c r="T216" s="44">
        <v>1.1551702155034598</v>
      </c>
      <c r="U216" s="44">
        <v>6.6139657443983717</v>
      </c>
      <c r="V216" s="44">
        <v>20.811764205942154</v>
      </c>
    </row>
    <row r="217" spans="2:22" x14ac:dyDescent="0.35">
      <c r="B217" s="36" t="s">
        <v>35</v>
      </c>
      <c r="C217" s="44">
        <v>4.3716488727454852</v>
      </c>
      <c r="D217" s="44">
        <v>5.2293928864978767</v>
      </c>
      <c r="E217" s="44">
        <v>1.7127779352724599</v>
      </c>
      <c r="F217" s="44">
        <v>1.2242387435141151</v>
      </c>
      <c r="G217" s="44">
        <v>4.9793417618842195</v>
      </c>
      <c r="H217" s="44">
        <v>4.1944992141424091</v>
      </c>
      <c r="I217" s="44">
        <v>5.615309940106755</v>
      </c>
      <c r="J217" s="44">
        <v>10.046851838836746</v>
      </c>
      <c r="K217" s="44">
        <v>2.7892263465586162</v>
      </c>
      <c r="L217" s="44">
        <v>4.4983908266832522</v>
      </c>
      <c r="M217" s="44">
        <v>5.3536957580241369</v>
      </c>
      <c r="N217" s="44">
        <v>4.4691218362511043</v>
      </c>
      <c r="O217" s="44">
        <v>1.0168263946244755</v>
      </c>
      <c r="P217" s="44">
        <v>2.2902081341246294</v>
      </c>
      <c r="Q217" s="44">
        <v>3.0887818124241075</v>
      </c>
      <c r="R217" s="44">
        <v>3.4298920177182528</v>
      </c>
      <c r="S217" s="44">
        <v>7.1806588884170433</v>
      </c>
      <c r="T217" s="44">
        <v>0.91781771261878409</v>
      </c>
      <c r="U217" s="44">
        <v>6.7875149235165786</v>
      </c>
      <c r="V217" s="44">
        <v>20.80380415603895</v>
      </c>
    </row>
    <row r="218" spans="2:22" x14ac:dyDescent="0.35">
      <c r="B218" s="37" t="s">
        <v>41</v>
      </c>
      <c r="C218" s="41">
        <v>4.0561209933536393</v>
      </c>
      <c r="D218" s="41">
        <v>4.7487897855575358</v>
      </c>
      <c r="E218" s="41">
        <v>1.5344149910017151</v>
      </c>
      <c r="F218" s="41">
        <v>1.0710033543885686</v>
      </c>
      <c r="G218" s="41">
        <v>4.8580095572087085</v>
      </c>
      <c r="H218" s="41">
        <v>4.1133505063918729</v>
      </c>
      <c r="I218" s="41">
        <v>5.4146692309484106</v>
      </c>
      <c r="J218" s="41">
        <v>8.5259795704153252</v>
      </c>
      <c r="K218" s="41">
        <v>3.1093800577059296</v>
      </c>
      <c r="L218" s="41">
        <v>5.0849407049368844</v>
      </c>
      <c r="M218" s="41">
        <v>6.5509299729356032</v>
      </c>
      <c r="N218" s="41">
        <v>4.9745210096749304</v>
      </c>
      <c r="O218" s="41">
        <v>1.4065543369389499</v>
      </c>
      <c r="P218" s="41">
        <v>2.9211341290807016</v>
      </c>
      <c r="Q218" s="41">
        <v>3.7983309641541614</v>
      </c>
      <c r="R218" s="41">
        <v>1.9722413676702615</v>
      </c>
      <c r="S218" s="41">
        <v>7.7966124590920787</v>
      </c>
      <c r="T218" s="41">
        <v>1.2013311602198755</v>
      </c>
      <c r="U218" s="41">
        <v>6.6463105075897753</v>
      </c>
      <c r="V218" s="41">
        <v>20.215375340735079</v>
      </c>
    </row>
    <row r="219" spans="2:22" x14ac:dyDescent="0.35">
      <c r="B219" s="37" t="s">
        <v>42</v>
      </c>
      <c r="C219" s="41">
        <v>3.3248363019223759</v>
      </c>
      <c r="D219" s="41">
        <v>3.9663042382110612</v>
      </c>
      <c r="E219" s="41">
        <v>0.60214852445382006</v>
      </c>
      <c r="F219" s="41">
        <v>0.79417054432647449</v>
      </c>
      <c r="G219" s="41">
        <v>4.2194495495977602</v>
      </c>
      <c r="H219" s="41">
        <v>3.3970726842663788</v>
      </c>
      <c r="I219" s="41">
        <v>4.9272689231529698</v>
      </c>
      <c r="J219" s="41">
        <v>7.0750572953051662</v>
      </c>
      <c r="K219" s="41">
        <v>2.5200344850552576</v>
      </c>
      <c r="L219" s="41">
        <v>4.4983908266832522</v>
      </c>
      <c r="M219" s="41">
        <v>5.3536957580241369</v>
      </c>
      <c r="N219" s="41">
        <v>4.2906298193656012</v>
      </c>
      <c r="O219" s="41">
        <v>1.0168263946244755</v>
      </c>
      <c r="P219" s="41">
        <v>2.2098414757164857</v>
      </c>
      <c r="Q219" s="41">
        <v>3.0887818124241075</v>
      </c>
      <c r="R219" s="41">
        <v>1.1093407048653159</v>
      </c>
      <c r="S219" s="41">
        <v>6.5718846407003237</v>
      </c>
      <c r="T219" s="41">
        <v>0.58523209022259304</v>
      </c>
      <c r="U219" s="41">
        <v>5.8806168599470343</v>
      </c>
      <c r="V219" s="41">
        <v>16.78343306997856</v>
      </c>
    </row>
    <row r="220" spans="2:22" x14ac:dyDescent="0.35">
      <c r="B220" s="37" t="s">
        <v>43</v>
      </c>
      <c r="C220" s="41">
        <v>4.8399461318033996</v>
      </c>
      <c r="D220" s="41">
        <v>5.2293928864978767</v>
      </c>
      <c r="E220" s="41">
        <v>2.2434826204935923</v>
      </c>
      <c r="F220" s="41">
        <v>1.3074359069523933</v>
      </c>
      <c r="G220" s="41">
        <v>5.3569306512500603</v>
      </c>
      <c r="H220" s="41">
        <v>4.5882454016523848</v>
      </c>
      <c r="I220" s="41">
        <v>6.0023193971656701</v>
      </c>
      <c r="J220" s="41">
        <v>10.046851838836746</v>
      </c>
      <c r="K220" s="41">
        <v>3.8358382211711577</v>
      </c>
      <c r="L220" s="41">
        <v>5.7916188293036255</v>
      </c>
      <c r="M220" s="41">
        <v>7.4187012262485332</v>
      </c>
      <c r="N220" s="41">
        <v>5.6722284789115296</v>
      </c>
      <c r="O220" s="41">
        <v>1.8913604301495757</v>
      </c>
      <c r="P220" s="41">
        <v>3.7797441863768442</v>
      </c>
      <c r="Q220" s="41">
        <v>4.5266086471943732</v>
      </c>
      <c r="R220" s="41">
        <v>3.4298920177182528</v>
      </c>
      <c r="S220" s="41">
        <v>9.9878329469249927</v>
      </c>
      <c r="T220" s="41">
        <v>2.1699202557003039</v>
      </c>
      <c r="U220" s="41">
        <v>7.9610707922158186</v>
      </c>
      <c r="V220" s="41">
        <v>22.602528016019551</v>
      </c>
    </row>
    <row r="221" spans="2:22" x14ac:dyDescent="0.35">
      <c r="B221" s="37" t="s">
        <v>49</v>
      </c>
      <c r="C221" s="41">
        <v>0.49282495855088526</v>
      </c>
      <c r="D221" s="41">
        <v>0.37883515845736082</v>
      </c>
      <c r="E221" s="41">
        <v>0.51726953219892113</v>
      </c>
      <c r="F221" s="41">
        <v>0.16187628261974241</v>
      </c>
      <c r="G221" s="41">
        <v>0.32873582581756466</v>
      </c>
      <c r="H221" s="41">
        <v>0.35845046090012944</v>
      </c>
      <c r="I221" s="41">
        <v>0.29752174134158793</v>
      </c>
      <c r="J221" s="41">
        <v>0.99472101664341528</v>
      </c>
      <c r="K221" s="41">
        <v>0.36640876980643122</v>
      </c>
      <c r="L221" s="41">
        <v>0.42831282595111869</v>
      </c>
      <c r="M221" s="41">
        <v>0.58860214152726842</v>
      </c>
      <c r="N221" s="41">
        <v>0.43065374283347335</v>
      </c>
      <c r="O221" s="41">
        <v>0.24684258219906344</v>
      </c>
      <c r="P221" s="41">
        <v>0.58500611972060368</v>
      </c>
      <c r="Q221" s="41">
        <v>0.43982895911330921</v>
      </c>
      <c r="R221" s="41">
        <v>0.68339520947214882</v>
      </c>
      <c r="S221" s="41">
        <v>0.94647751721333295</v>
      </c>
      <c r="T221" s="41">
        <v>0.43062667009444811</v>
      </c>
      <c r="U221" s="41">
        <v>0.57261544520440288</v>
      </c>
      <c r="V221" s="41">
        <v>1.5359824454456452</v>
      </c>
    </row>
    <row r="223" spans="2:22" x14ac:dyDescent="0.35">
      <c r="B223" s="47" t="s">
        <v>66</v>
      </c>
      <c r="C223" s="46" t="s">
        <v>2</v>
      </c>
      <c r="D223" s="46" t="s">
        <v>3</v>
      </c>
      <c r="E223" s="46">
        <v>2</v>
      </c>
      <c r="F223" s="46" t="s">
        <v>0</v>
      </c>
      <c r="G223" s="46" t="s">
        <v>1</v>
      </c>
      <c r="H223" s="46" t="s">
        <v>16</v>
      </c>
      <c r="I223" s="46" t="s">
        <v>4</v>
      </c>
      <c r="J223" s="46" t="s">
        <v>5</v>
      </c>
      <c r="K223" s="46" t="s">
        <v>6</v>
      </c>
      <c r="L223" s="46" t="s">
        <v>7</v>
      </c>
      <c r="M223" s="46" t="s">
        <v>18</v>
      </c>
      <c r="N223" s="46">
        <v>6</v>
      </c>
      <c r="O223" s="46" t="s">
        <v>8</v>
      </c>
      <c r="P223" s="46" t="s">
        <v>9</v>
      </c>
      <c r="Q223" s="46" t="s">
        <v>10</v>
      </c>
      <c r="R223" s="46">
        <v>8</v>
      </c>
      <c r="S223" s="46">
        <v>9</v>
      </c>
      <c r="T223" s="46">
        <v>10</v>
      </c>
      <c r="U223" s="46" t="s">
        <v>20</v>
      </c>
      <c r="V223" s="46" t="s">
        <v>21</v>
      </c>
    </row>
    <row r="224" spans="2:22" x14ac:dyDescent="0.35">
      <c r="B224" s="35" t="s">
        <v>23</v>
      </c>
      <c r="C224" s="44">
        <v>3.6673492993442371</v>
      </c>
      <c r="D224" s="44">
        <v>4.6304796283701144</v>
      </c>
      <c r="E224" s="44">
        <v>0.60214852445382006</v>
      </c>
      <c r="F224" s="44">
        <v>0.98929930623806328</v>
      </c>
      <c r="G224" s="44">
        <v>4.6451900001291593</v>
      </c>
      <c r="H224" s="44">
        <v>3.9350423333487017</v>
      </c>
      <c r="I224" s="44">
        <v>5.4450530683720713</v>
      </c>
      <c r="J224" s="44">
        <v>7.8123866575647547</v>
      </c>
      <c r="K224" s="44">
        <v>3.2063131435445431</v>
      </c>
      <c r="L224" s="44">
        <v>5.5054668384448542</v>
      </c>
      <c r="M224" s="44">
        <v>6.2967538203101512</v>
      </c>
      <c r="N224" s="44">
        <v>5.1972041479485327</v>
      </c>
      <c r="O224" s="44">
        <v>1.73849199248076</v>
      </c>
      <c r="P224" s="44">
        <v>3.7300976707057849</v>
      </c>
      <c r="Q224" s="44">
        <v>3.8402051019600743</v>
      </c>
      <c r="R224" s="44">
        <v>1.1093407048653159</v>
      </c>
      <c r="S224" s="44">
        <v>7.5347596561873313</v>
      </c>
      <c r="T224" s="44">
        <v>1.0245565535033425</v>
      </c>
      <c r="U224" s="44">
        <v>6.4873335362088431</v>
      </c>
      <c r="V224" s="44">
        <v>22.602528016019551</v>
      </c>
    </row>
    <row r="225" spans="2:22" x14ac:dyDescent="0.35">
      <c r="B225" s="35" t="s">
        <v>25</v>
      </c>
      <c r="C225" s="44">
        <v>4.2305770330727501</v>
      </c>
      <c r="D225" s="44">
        <v>4.6541857210923467</v>
      </c>
      <c r="E225" s="44">
        <v>1.9277623010494762</v>
      </c>
      <c r="F225" s="44">
        <v>0.95679954627341057</v>
      </c>
      <c r="G225" s="44">
        <v>4.8253157899996149</v>
      </c>
      <c r="H225" s="44">
        <v>4.060258941927045</v>
      </c>
      <c r="I225" s="44">
        <v>5.1047056651972147</v>
      </c>
      <c r="J225" s="44">
        <v>8.7831263638272183</v>
      </c>
      <c r="K225" s="44">
        <v>3.2146887205271311</v>
      </c>
      <c r="L225" s="44">
        <v>5.1013069591286708</v>
      </c>
      <c r="M225" s="44">
        <v>7.0031439770159727</v>
      </c>
      <c r="N225" s="44">
        <v>4.476548232324923</v>
      </c>
      <c r="O225" s="44">
        <v>1.408757850926015</v>
      </c>
      <c r="P225" s="44">
        <v>2.3327883026447713</v>
      </c>
      <c r="Q225" s="44">
        <v>3.7026988281759916</v>
      </c>
      <c r="R225" s="44">
        <v>1.9239692059139939</v>
      </c>
      <c r="S225" s="44">
        <v>9.4587612843576121</v>
      </c>
      <c r="T225" s="44">
        <v>1.4995137412028352</v>
      </c>
      <c r="U225" s="44">
        <v>7.2304976914253878</v>
      </c>
      <c r="V225" s="44">
        <v>18.104593843917627</v>
      </c>
    </row>
    <row r="226" spans="2:22" x14ac:dyDescent="0.35">
      <c r="B226" s="35" t="s">
        <v>26</v>
      </c>
      <c r="C226" s="44">
        <v>3.3248363019223759</v>
      </c>
      <c r="D226" s="44">
        <v>4.3635383057283361</v>
      </c>
      <c r="E226" s="44">
        <v>1.4636720970622159</v>
      </c>
      <c r="F226" s="44">
        <v>1.098095414747112</v>
      </c>
      <c r="G226" s="44">
        <v>4.2194495495977602</v>
      </c>
      <c r="H226" s="44">
        <v>3.3970726842663788</v>
      </c>
      <c r="I226" s="44">
        <v>5.2405013567711283</v>
      </c>
      <c r="J226" s="44">
        <v>9.2980839509623081</v>
      </c>
      <c r="K226" s="44">
        <v>3.6941677403611104</v>
      </c>
      <c r="L226" s="44">
        <v>5.3985282209584655</v>
      </c>
      <c r="M226" s="44">
        <v>7.1338796599487457</v>
      </c>
      <c r="N226" s="44">
        <v>4.9067263181388237</v>
      </c>
      <c r="O226" s="44">
        <v>1.2200680887705417</v>
      </c>
      <c r="P226" s="44">
        <v>3.1150250968617623</v>
      </c>
      <c r="Q226" s="44">
        <v>3.2922808619680741</v>
      </c>
      <c r="R226" s="44">
        <v>1.6108613708655288</v>
      </c>
      <c r="S226" s="44">
        <v>7.6227943828346554</v>
      </c>
      <c r="T226" s="44">
        <v>1.350360961585555</v>
      </c>
      <c r="U226" s="44">
        <v>6.6134050759418406</v>
      </c>
      <c r="V226" s="44">
        <v>21.636652560707283</v>
      </c>
    </row>
    <row r="227" spans="2:22" x14ac:dyDescent="0.35">
      <c r="B227" s="35" t="s">
        <v>27</v>
      </c>
      <c r="C227" s="44">
        <v>4.5670995670234795</v>
      </c>
      <c r="D227" s="44">
        <v>5.0335948771850765</v>
      </c>
      <c r="E227" s="44">
        <v>2.2434826204935923</v>
      </c>
      <c r="F227" s="44">
        <v>0.91662422552034395</v>
      </c>
      <c r="G227" s="44">
        <v>5.3569306512500603</v>
      </c>
      <c r="H227" s="44">
        <v>3.8985442659689977</v>
      </c>
      <c r="I227" s="44">
        <v>5.130294542375827</v>
      </c>
      <c r="J227" s="44">
        <v>7.0750572953051662</v>
      </c>
      <c r="K227" s="44">
        <v>2.9595322980522072</v>
      </c>
      <c r="L227" s="44">
        <v>5.1698709783719146</v>
      </c>
      <c r="M227" s="44">
        <v>7.0719803075043526</v>
      </c>
      <c r="N227" s="44">
        <v>5.6542313893022751</v>
      </c>
      <c r="O227" s="44">
        <v>1.3649096001036924</v>
      </c>
      <c r="P227" s="44">
        <v>3.0965113318927813</v>
      </c>
      <c r="Q227" s="44">
        <v>3.7698280074459523</v>
      </c>
      <c r="R227" s="44">
        <v>2.3679680200594126</v>
      </c>
      <c r="S227" s="44">
        <v>7.9526886513401145</v>
      </c>
      <c r="T227" s="44">
        <v>1.62634750861036</v>
      </c>
      <c r="U227" s="44">
        <v>7.9610707922158186</v>
      </c>
      <c r="V227" s="44">
        <v>16.78343306997856</v>
      </c>
    </row>
    <row r="228" spans="2:22" x14ac:dyDescent="0.35">
      <c r="B228" s="35" t="s">
        <v>28</v>
      </c>
      <c r="C228" s="44">
        <v>4.0335256767983454</v>
      </c>
      <c r="D228" s="44">
        <v>4.8349423806221816</v>
      </c>
      <c r="E228" s="44">
        <v>1.5652391971683519</v>
      </c>
      <c r="F228" s="44">
        <v>1.2340708239617855</v>
      </c>
      <c r="G228" s="44">
        <v>4.7710094636173945</v>
      </c>
      <c r="H228" s="44">
        <v>4.4484482403590011</v>
      </c>
      <c r="I228" s="44">
        <v>5.3044872427555818</v>
      </c>
      <c r="J228" s="44">
        <v>7.5320838759290991</v>
      </c>
      <c r="K228" s="44">
        <v>3.2018598062696175</v>
      </c>
      <c r="L228" s="44">
        <v>5.7916188293036255</v>
      </c>
      <c r="M228" s="44">
        <v>7.4187012262485332</v>
      </c>
      <c r="N228" s="44">
        <v>5.0371690259045705</v>
      </c>
      <c r="O228" s="44">
        <v>1.3556261275588162</v>
      </c>
      <c r="P228" s="44">
        <v>3.6163271842065221</v>
      </c>
      <c r="Q228" s="44">
        <v>3.929370885813035</v>
      </c>
      <c r="R228" s="44">
        <v>1.5671840817777232</v>
      </c>
      <c r="S228" s="44">
        <v>6.759178356508194</v>
      </c>
      <c r="T228" s="44">
        <v>1.2755444593200531</v>
      </c>
      <c r="U228" s="44">
        <v>6.0988175304611234</v>
      </c>
      <c r="V228" s="44">
        <v>20.224795585416448</v>
      </c>
    </row>
    <row r="229" spans="2:22" x14ac:dyDescent="0.35">
      <c r="B229" s="35" t="s">
        <v>29</v>
      </c>
      <c r="C229" s="44">
        <v>3.7738323194835068</v>
      </c>
      <c r="D229" s="44">
        <v>4.9468430907977012</v>
      </c>
      <c r="E229" s="44">
        <v>0.85612541550916221</v>
      </c>
      <c r="F229" s="44">
        <v>0.79417054432647449</v>
      </c>
      <c r="G229" s="44">
        <v>5.1712419364440647</v>
      </c>
      <c r="H229" s="44">
        <v>4.2223038185869557</v>
      </c>
      <c r="I229" s="44">
        <v>5.5231168978581753</v>
      </c>
      <c r="J229" s="44">
        <v>7.6286474190249383</v>
      </c>
      <c r="K229" s="44">
        <v>2.5200344850552576</v>
      </c>
      <c r="L229" s="44">
        <v>5.1777657907785715</v>
      </c>
      <c r="M229" s="44">
        <v>6.5753493768108422</v>
      </c>
      <c r="N229" s="44">
        <v>4.7208350272821127</v>
      </c>
      <c r="O229" s="44">
        <v>1.8262660601931706</v>
      </c>
      <c r="P229" s="44">
        <v>3.3952530477816176</v>
      </c>
      <c r="Q229" s="44">
        <v>4.3248261908778813</v>
      </c>
      <c r="R229" s="44">
        <v>1.3207434541144905</v>
      </c>
      <c r="S229" s="44">
        <v>8.1910362893108069</v>
      </c>
      <c r="T229" s="44">
        <v>1.1317256450879454</v>
      </c>
      <c r="U229" s="44">
        <v>6.180351738063405</v>
      </c>
      <c r="V229" s="44">
        <v>21.71953145261292</v>
      </c>
    </row>
    <row r="230" spans="2:22" x14ac:dyDescent="0.35">
      <c r="B230" s="35" t="s">
        <v>31</v>
      </c>
      <c r="C230" s="44">
        <v>4.8032747644974654</v>
      </c>
      <c r="D230" s="44">
        <v>4.9837141327392107</v>
      </c>
      <c r="E230" s="44">
        <v>1.9165305687118421</v>
      </c>
      <c r="F230" s="44">
        <v>1.2424644318512217</v>
      </c>
      <c r="G230" s="44">
        <v>4.9843263449295394</v>
      </c>
      <c r="H230" s="44">
        <v>4.5882454016523848</v>
      </c>
      <c r="I230" s="44">
        <v>5.7596932081759196</v>
      </c>
      <c r="J230" s="44">
        <v>9.936858465188207</v>
      </c>
      <c r="K230" s="44">
        <v>2.8008508120730355</v>
      </c>
      <c r="L230" s="44">
        <v>4.6967906400069896</v>
      </c>
      <c r="M230" s="44">
        <v>6.3481108459300977</v>
      </c>
      <c r="N230" s="44">
        <v>5.6722284789115296</v>
      </c>
      <c r="O230" s="44">
        <v>1.3396021154327313</v>
      </c>
      <c r="P230" s="44">
        <v>2.2098414757164857</v>
      </c>
      <c r="Q230" s="44">
        <v>3.7872268434013958</v>
      </c>
      <c r="R230" s="44">
        <v>2.0313203723977691</v>
      </c>
      <c r="S230" s="44">
        <v>6.5718846407003237</v>
      </c>
      <c r="T230" s="44">
        <v>0.65895469662611994</v>
      </c>
      <c r="U230" s="44">
        <v>6.2225256978615011</v>
      </c>
      <c r="V230" s="44">
        <v>19.445556063196225</v>
      </c>
    </row>
    <row r="231" spans="2:22" x14ac:dyDescent="0.35">
      <c r="B231" s="36" t="s">
        <v>33</v>
      </c>
      <c r="C231" s="44">
        <v>4.1967041731976593</v>
      </c>
      <c r="D231" s="44">
        <v>5.2254202730441532</v>
      </c>
      <c r="E231" s="44">
        <v>1.9378157393036481</v>
      </c>
      <c r="F231" s="44">
        <v>0.85828447314934864</v>
      </c>
      <c r="G231" s="44">
        <v>4.781398738526363</v>
      </c>
      <c r="H231" s="44">
        <v>4.1904759685461004</v>
      </c>
      <c r="I231" s="44">
        <v>5.6989821252732584</v>
      </c>
      <c r="J231" s="44">
        <v>9.5397472976745217</v>
      </c>
      <c r="K231" s="44">
        <v>2.6985007487651149</v>
      </c>
      <c r="L231" s="44">
        <v>4.750199506428995</v>
      </c>
      <c r="M231" s="44">
        <v>6.0950261091154099</v>
      </c>
      <c r="N231" s="44">
        <v>4.965334509894566</v>
      </c>
      <c r="O231" s="44">
        <v>1.3005888857249919</v>
      </c>
      <c r="P231" s="44">
        <v>2.3166594002671506</v>
      </c>
      <c r="Q231" s="44">
        <v>4.056831496764338</v>
      </c>
      <c r="R231" s="44">
        <v>1.7420347370086882</v>
      </c>
      <c r="S231" s="44">
        <v>7.2114463932478206</v>
      </c>
      <c r="T231" s="44">
        <v>1.5629883971436307</v>
      </c>
      <c r="U231" s="44">
        <v>5.9860616269989837</v>
      </c>
      <c r="V231" s="44">
        <v>20.885499399925259</v>
      </c>
    </row>
    <row r="232" spans="2:22" x14ac:dyDescent="0.35">
      <c r="B232" s="37" t="s">
        <v>45</v>
      </c>
      <c r="C232" s="41">
        <v>4.0746498919174776</v>
      </c>
      <c r="D232" s="41">
        <v>4.8340898011973898</v>
      </c>
      <c r="E232" s="41">
        <v>1.5640970579690137</v>
      </c>
      <c r="F232" s="41">
        <v>1.01122609575847</v>
      </c>
      <c r="G232" s="41">
        <v>4.8443578093117443</v>
      </c>
      <c r="H232" s="41">
        <v>4.092548956831946</v>
      </c>
      <c r="I232" s="41">
        <v>5.400854263347397</v>
      </c>
      <c r="J232" s="41">
        <v>8.4507489156845264</v>
      </c>
      <c r="K232" s="41">
        <v>3.0369934693310023</v>
      </c>
      <c r="L232" s="41">
        <v>5.1989434704277606</v>
      </c>
      <c r="M232" s="41">
        <v>6.7428681653605143</v>
      </c>
      <c r="N232" s="41">
        <v>5.0787846412134172</v>
      </c>
      <c r="O232" s="41">
        <v>1.4442888401488396</v>
      </c>
      <c r="P232" s="41">
        <v>2.9765629387596091</v>
      </c>
      <c r="Q232" s="41">
        <v>3.8379085270508431</v>
      </c>
      <c r="R232" s="41">
        <v>1.7091777433753652</v>
      </c>
      <c r="S232" s="41">
        <v>7.6628187068108575</v>
      </c>
      <c r="T232" s="41">
        <v>1.2662489953849803</v>
      </c>
      <c r="U232" s="41">
        <v>6.5975079611471132</v>
      </c>
      <c r="V232" s="41">
        <v>20.175323748971735</v>
      </c>
    </row>
    <row r="233" spans="2:22" x14ac:dyDescent="0.35">
      <c r="B233" s="37" t="s">
        <v>46</v>
      </c>
      <c r="C233" s="41">
        <v>3.3248363019223759</v>
      </c>
      <c r="D233" s="41">
        <v>4.3635383057283361</v>
      </c>
      <c r="E233" s="41">
        <v>0.60214852445382006</v>
      </c>
      <c r="F233" s="41">
        <v>0.79417054432647449</v>
      </c>
      <c r="G233" s="41">
        <v>4.2194495495977602</v>
      </c>
      <c r="H233" s="41">
        <v>3.3970726842663788</v>
      </c>
      <c r="I233" s="41">
        <v>5.1047056651972147</v>
      </c>
      <c r="J233" s="41">
        <v>7.0750572953051662</v>
      </c>
      <c r="K233" s="41">
        <v>2.5200344850552576</v>
      </c>
      <c r="L233" s="41">
        <v>4.6967906400069896</v>
      </c>
      <c r="M233" s="41">
        <v>6.0950261091154099</v>
      </c>
      <c r="N233" s="41">
        <v>4.476548232324923</v>
      </c>
      <c r="O233" s="41">
        <v>1.2200680887705417</v>
      </c>
      <c r="P233" s="41">
        <v>2.2098414757164857</v>
      </c>
      <c r="Q233" s="41">
        <v>3.2922808619680741</v>
      </c>
      <c r="R233" s="41">
        <v>1.1093407048653159</v>
      </c>
      <c r="S233" s="41">
        <v>6.5718846407003237</v>
      </c>
      <c r="T233" s="41">
        <v>0.65895469662611994</v>
      </c>
      <c r="U233" s="41">
        <v>5.9860616269989837</v>
      </c>
      <c r="V233" s="41">
        <v>16.78343306997856</v>
      </c>
    </row>
    <row r="234" spans="2:22" x14ac:dyDescent="0.35">
      <c r="B234" s="37" t="s">
        <v>47</v>
      </c>
      <c r="C234" s="41">
        <v>4.8032747644974654</v>
      </c>
      <c r="D234" s="41">
        <v>5.2254202730441532</v>
      </c>
      <c r="E234" s="41">
        <v>2.2434826204935923</v>
      </c>
      <c r="F234" s="41">
        <v>1.2424644318512217</v>
      </c>
      <c r="G234" s="41">
        <v>5.3569306512500603</v>
      </c>
      <c r="H234" s="41">
        <v>4.5882454016523848</v>
      </c>
      <c r="I234" s="41">
        <v>5.7596932081759196</v>
      </c>
      <c r="J234" s="41">
        <v>9.936858465188207</v>
      </c>
      <c r="K234" s="41">
        <v>3.6941677403611104</v>
      </c>
      <c r="L234" s="41">
        <v>5.7916188293036255</v>
      </c>
      <c r="M234" s="41">
        <v>7.4187012262485332</v>
      </c>
      <c r="N234" s="41">
        <v>5.6722284789115296</v>
      </c>
      <c r="O234" s="41">
        <v>1.8262660601931706</v>
      </c>
      <c r="P234" s="41">
        <v>3.7300976707057849</v>
      </c>
      <c r="Q234" s="41">
        <v>4.3248261908778813</v>
      </c>
      <c r="R234" s="41">
        <v>2.3679680200594126</v>
      </c>
      <c r="S234" s="41">
        <v>9.4587612843576121</v>
      </c>
      <c r="T234" s="41">
        <v>1.62634750861036</v>
      </c>
      <c r="U234" s="41">
        <v>7.9610707922158186</v>
      </c>
      <c r="V234" s="41">
        <v>22.602528016019551</v>
      </c>
    </row>
    <row r="235" spans="2:22" x14ac:dyDescent="0.35">
      <c r="B235" s="37" t="s">
        <v>50</v>
      </c>
      <c r="C235" s="41">
        <v>0.482982994936968</v>
      </c>
      <c r="D235" s="41">
        <v>0.27341349526279385</v>
      </c>
      <c r="E235" s="41">
        <v>0.57250670473666432</v>
      </c>
      <c r="F235" s="41">
        <v>0.16629320883064064</v>
      </c>
      <c r="G235" s="41">
        <v>0.34414696072003514</v>
      </c>
      <c r="H235" s="41">
        <v>0.36761418760068743</v>
      </c>
      <c r="I235" s="41">
        <v>0.24797854418966836</v>
      </c>
      <c r="J235" s="41">
        <v>1.071895559424547</v>
      </c>
      <c r="K235" s="41">
        <v>0.37088527045149772</v>
      </c>
      <c r="L235" s="41">
        <v>0.36827977163657533</v>
      </c>
      <c r="M235" s="41">
        <v>0.47634198995941113</v>
      </c>
      <c r="N235" s="41">
        <v>0.41958503387118978</v>
      </c>
      <c r="O235" s="41">
        <v>0.21704858429321097</v>
      </c>
      <c r="P235" s="41">
        <v>0.6122270750239327</v>
      </c>
      <c r="Q235" s="41">
        <v>0.29678792744082211</v>
      </c>
      <c r="R235" s="41">
        <v>0.40098262081622182</v>
      </c>
      <c r="S235" s="41">
        <v>0.91158333156828109</v>
      </c>
      <c r="T235" s="41">
        <v>0.32174013814954944</v>
      </c>
      <c r="U235" s="41">
        <v>0.67713266188247989</v>
      </c>
      <c r="V235" s="41">
        <v>1.9728001271906865</v>
      </c>
    </row>
  </sheetData>
  <conditionalFormatting sqref="T2:U1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:C11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D11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E11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2:F11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G1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:H11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2:I11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2:J11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:K11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2:L11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:M11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:N11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C13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D13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:E13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2:F13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G1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:H13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I13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2:J13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:K13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2:L13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:M13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2:N13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6:C15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:D15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E15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:F15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G15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H1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6:I15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6:J15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6:K15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6:L15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6:M15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4:C22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4:D22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4:E22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4:F22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G2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4:H22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:I22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4:J22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:K22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4:L22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:M22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4:N22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4:O22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:P22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4:Q22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4:R22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4:S2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4:T22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:U22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4:V22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0:C20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:D20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E20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0:F20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G20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:H20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:I20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:J20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:K20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0:L20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:M20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:N20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:O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P20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:Q20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:R20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:S20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0:T20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:U20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0:V20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0:W20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6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6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6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6:H16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I16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6:J16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6:K16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:L16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6:M16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8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8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8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8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8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8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8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8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8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8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0:Q18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0:R18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0:S18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0:T18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0:U18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0:V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0:W1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4:C2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4:D2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4:E2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4:F2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4:G2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4:H2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4:I2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4:J2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4:K2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4:L2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4:M2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4:N2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4:O2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4:P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4:Q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4:R2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4:S2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4:T2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4:U2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4:V2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17</vt:i4>
      </vt:variant>
    </vt:vector>
  </HeadingPairs>
  <TitlesOfParts>
    <vt:vector size="27" baseType="lpstr">
      <vt:lpstr>score</vt:lpstr>
      <vt:lpstr>KF_33_dur+rat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'KF_33_dur+rat'!AP_33_dur</vt:lpstr>
      <vt:lpstr>'KF_33_dur+rat'!Arnold_Pogossian_2006__live_DVD__33_dur</vt:lpstr>
      <vt:lpstr>'KF_33_dur+rat'!BK_2005_32_dur</vt:lpstr>
      <vt:lpstr>'KF_33_dur+rat'!BK_33_dur</vt:lpstr>
      <vt:lpstr>'KF_33_dur+rat'!CK_1990_32_dur</vt:lpstr>
      <vt:lpstr>'KF_33_dur+rat'!CK_1990_32_dur_2</vt:lpstr>
      <vt:lpstr>'KF_33_dur+rat'!CK_33_dur</vt:lpstr>
      <vt:lpstr>'KF_33_dur+rat'!CKUA_33_dur</vt:lpstr>
      <vt:lpstr>'KF_33_dur+rat'!Kammer_Widmann_2017_33_Abschnitte_Dauern</vt:lpstr>
      <vt:lpstr>'KF_33_dur+rat'!KO_33_dur</vt:lpstr>
      <vt:lpstr>'KF_33_dur+rat'!KO_94_33_dur</vt:lpstr>
      <vt:lpstr>'KF_33_dur+rat'!Melzer_Stark_2017_Wien_modern_33_dur</vt:lpstr>
      <vt:lpstr>'KF_33_dur+rat'!MS_33_dur</vt:lpstr>
      <vt:lpstr>'KF_33_dur+rat'!MS13_33_dur</vt:lpstr>
      <vt:lpstr>'KF_33_dur+rat'!MS19_33_dur</vt:lpstr>
      <vt:lpstr>'KF_33_dur+rat'!PK_33_dur</vt:lpstr>
      <vt:lpstr>'KF_33_dur+rat'!WS_33_dur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2020-12-08T16:31:20Z</dcterms:modified>
</cp:coreProperties>
</file>