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60" windowHeight="9460" tabRatio="845" activeTab="1"/>
  </bookViews>
  <sheets>
    <sheet name="score" sheetId="1" r:id="rId1"/>
    <sheet name="KF_34_dur+rat" sheetId="3" r:id="rId2"/>
    <sheet name="diag dur sec 14" sheetId="12" r:id="rId3"/>
    <sheet name="diag dur sec 8" sheetId="20" r:id="rId4"/>
    <sheet name="perc sec 14" sheetId="10" r:id="rId5"/>
    <sheet name="perc sec 8" sheetId="22" r:id="rId6"/>
    <sheet name="dur rel dev (%) 14" sheetId="16" r:id="rId7"/>
    <sheet name="dur rel dev (%) 8" sheetId="21" r:id="rId8"/>
    <sheet name="perc dev 14" sheetId="17" r:id="rId9"/>
    <sheet name="perc dev 8" sheetId="23" r:id="rId10"/>
  </sheets>
  <definedNames>
    <definedName name="_xlnm._FilterDatabase" localSheetId="0" hidden="1">score!$E$1:$E$23</definedName>
    <definedName name="AP_2009_34" localSheetId="1">'KF_34_dur+rat'!$AH$88:$AH$106</definedName>
    <definedName name="AP_2009_35" localSheetId="1">'KF_34_dur+rat'!#REF!</definedName>
    <definedName name="Arnold_Pogossian_2006__live_DVD__34_dur" localSheetId="1">'KF_34_dur+rat'!$AJ$88:$AJ$106</definedName>
    <definedName name="Arnold_Pogossian_2006__live_DVD__34_dur_1" localSheetId="1">'KF_34_dur+rat'!#REF!</definedName>
    <definedName name="BK_2005_32_dur" localSheetId="1">'KF_34_dur+rat'!$BE$3:$BE$24</definedName>
    <definedName name="BK_2005_34" localSheetId="1">'KF_34_dur+rat'!$AI$88:$AI$106</definedName>
    <definedName name="BK_2005_35" localSheetId="1">'KF_34_dur+rat'!#REF!</definedName>
    <definedName name="CK_1987_34" localSheetId="1">'KF_34_dur+rat'!$AB$88:$AB$106</definedName>
    <definedName name="CK_1987_35" localSheetId="1">'KF_34_dur+rat'!#REF!</definedName>
    <definedName name="CK_1990_32_dur" localSheetId="1">'KF_34_dur+rat'!$AA$2:$AA$22</definedName>
    <definedName name="CK_1990_34" localSheetId="1">'KF_34_dur+rat'!$AC$88:$AC$106</definedName>
    <definedName name="CK_1990_35" localSheetId="1">'KF_34_dur+rat'!#REF!</definedName>
    <definedName name="Kammer_Widmann_2017_34_Abschnitte_Dauern" localSheetId="1">'KF_34_dur+rat'!$AM$88:$AM$106</definedName>
    <definedName name="Kammer_Widmann_2017_34_Abschnitte_Dauern_1" localSheetId="1">'KF_34_dur+rat'!#REF!</definedName>
    <definedName name="KO_1994_34" localSheetId="1">'KF_34_dur+rat'!$AD$88:$AD$106</definedName>
    <definedName name="KO_1994_35" localSheetId="1">'KF_34_dur+rat'!#REF!</definedName>
    <definedName name="KO_1996_34" localSheetId="1">'KF_34_dur+rat'!$AE$88:$AE$106</definedName>
    <definedName name="KO_1996_35" localSheetId="1">'KF_34_dur+rat'!#REF!</definedName>
    <definedName name="Melzer_Stark_2017_Wien_modern_34_dur" localSheetId="1">'KF_34_dur+rat'!$AN$88:$AN$104</definedName>
    <definedName name="Melzer_Stark_2017_Wien_modern_34_dur_1" localSheetId="1">'KF_34_dur+rat'!#REF!</definedName>
    <definedName name="MS_2012_34" localSheetId="1">'KF_34_dur+rat'!$AK$88:$AK$106</definedName>
    <definedName name="MS_2012_35" localSheetId="1">'KF_34_dur+rat'!#REF!</definedName>
    <definedName name="MS_2013_34" localSheetId="1">'KF_34_dur+rat'!$AL$88:$AL$106</definedName>
    <definedName name="MS_2013_35" localSheetId="1">'KF_34_dur+rat'!#REF!</definedName>
    <definedName name="MS_2019_34" localSheetId="1">'KF_34_dur+rat'!$AO$88:$AO$106</definedName>
    <definedName name="MS_2019_35" localSheetId="1">'KF_34_dur+rat'!#REF!</definedName>
    <definedName name="PK_2004_34" localSheetId="1">'KF_34_dur+rat'!$AG$88:$AG$106</definedName>
    <definedName name="PK_2004_35" localSheetId="1">'KF_34_dur+rat'!#REF!</definedName>
    <definedName name="WS_1997_34" localSheetId="1">'KF_34_dur+rat'!$AF$88:$AF$106</definedName>
    <definedName name="WS_1997_35" localSheetId="1">'KF_34_dur+rat'!#REF!</definedName>
  </definedNames>
  <calcPr calcId="145621" concurrentCalc="0"/>
</workbook>
</file>

<file path=xl/calcChain.xml><?xml version="1.0" encoding="utf-8"?>
<calcChain xmlns="http://schemas.openxmlformats.org/spreadsheetml/2006/main">
  <c r="AB15" i="3" l="1"/>
  <c r="AB59" i="3"/>
  <c r="AB7" i="3"/>
  <c r="AB8" i="3"/>
  <c r="AB9" i="3"/>
  <c r="AB10" i="3"/>
  <c r="B3" i="3"/>
  <c r="AB2" i="3"/>
  <c r="AB3" i="3"/>
  <c r="AB4" i="3"/>
  <c r="AB5" i="3"/>
  <c r="AB6" i="3"/>
  <c r="B2" i="3"/>
  <c r="AB11" i="3"/>
  <c r="AB12" i="3"/>
  <c r="AB13" i="3"/>
  <c r="AB14" i="3"/>
  <c r="B4" i="3"/>
  <c r="AB16" i="3"/>
  <c r="B5" i="3"/>
  <c r="AB17" i="3"/>
  <c r="AB18" i="3"/>
  <c r="AB19" i="3"/>
  <c r="B6" i="3"/>
  <c r="B7" i="3"/>
  <c r="B12" i="3"/>
  <c r="AC7" i="3"/>
  <c r="AC8" i="3"/>
  <c r="AC9" i="3"/>
  <c r="AC10" i="3"/>
  <c r="C3" i="3"/>
  <c r="AC2" i="3"/>
  <c r="AC3" i="3"/>
  <c r="AC4" i="3"/>
  <c r="AC5" i="3"/>
  <c r="AC6" i="3"/>
  <c r="C2" i="3"/>
  <c r="AC11" i="3"/>
  <c r="AC12" i="3"/>
  <c r="AC13" i="3"/>
  <c r="AC14" i="3"/>
  <c r="C4" i="3"/>
  <c r="AC15" i="3"/>
  <c r="AC16" i="3"/>
  <c r="C5" i="3"/>
  <c r="AC17" i="3"/>
  <c r="AC18" i="3"/>
  <c r="AC19" i="3"/>
  <c r="C6" i="3"/>
  <c r="C7" i="3"/>
  <c r="C12" i="3"/>
  <c r="AD7" i="3"/>
  <c r="AD8" i="3"/>
  <c r="AD9" i="3"/>
  <c r="AD10" i="3"/>
  <c r="D3" i="3"/>
  <c r="AD2" i="3"/>
  <c r="AD3" i="3"/>
  <c r="AD4" i="3"/>
  <c r="AD5" i="3"/>
  <c r="AD6" i="3"/>
  <c r="D2" i="3"/>
  <c r="AD11" i="3"/>
  <c r="AD12" i="3"/>
  <c r="AD13" i="3"/>
  <c r="AD14" i="3"/>
  <c r="D4" i="3"/>
  <c r="AD15" i="3"/>
  <c r="AD16" i="3"/>
  <c r="D5" i="3"/>
  <c r="AD17" i="3"/>
  <c r="AD18" i="3"/>
  <c r="AD19" i="3"/>
  <c r="D6" i="3"/>
  <c r="D7" i="3"/>
  <c r="D12" i="3"/>
  <c r="AE7" i="3"/>
  <c r="AE8" i="3"/>
  <c r="AE9" i="3"/>
  <c r="AE10" i="3"/>
  <c r="E3" i="3"/>
  <c r="AE2" i="3"/>
  <c r="AE3" i="3"/>
  <c r="AE4" i="3"/>
  <c r="AE5" i="3"/>
  <c r="AE6" i="3"/>
  <c r="E2" i="3"/>
  <c r="AE11" i="3"/>
  <c r="AE12" i="3"/>
  <c r="AE13" i="3"/>
  <c r="AE14" i="3"/>
  <c r="E4" i="3"/>
  <c r="AE15" i="3"/>
  <c r="AE16" i="3"/>
  <c r="E5" i="3"/>
  <c r="AE17" i="3"/>
  <c r="AE18" i="3"/>
  <c r="AE19" i="3"/>
  <c r="E6" i="3"/>
  <c r="E7" i="3"/>
  <c r="E12" i="3"/>
  <c r="AF7" i="3"/>
  <c r="AF8" i="3"/>
  <c r="AF9" i="3"/>
  <c r="AF10" i="3"/>
  <c r="F3" i="3"/>
  <c r="AF2" i="3"/>
  <c r="AF3" i="3"/>
  <c r="AF4" i="3"/>
  <c r="AF5" i="3"/>
  <c r="AF6" i="3"/>
  <c r="F2" i="3"/>
  <c r="AF11" i="3"/>
  <c r="AF12" i="3"/>
  <c r="AF13" i="3"/>
  <c r="AF14" i="3"/>
  <c r="F4" i="3"/>
  <c r="AF15" i="3"/>
  <c r="AF16" i="3"/>
  <c r="F5" i="3"/>
  <c r="AF17" i="3"/>
  <c r="AF18" i="3"/>
  <c r="AF19" i="3"/>
  <c r="F6" i="3"/>
  <c r="F7" i="3"/>
  <c r="F12" i="3"/>
  <c r="AG7" i="3"/>
  <c r="AG8" i="3"/>
  <c r="AG9" i="3"/>
  <c r="AG10" i="3"/>
  <c r="G3" i="3"/>
  <c r="AG2" i="3"/>
  <c r="AG3" i="3"/>
  <c r="AG4" i="3"/>
  <c r="AG5" i="3"/>
  <c r="AG6" i="3"/>
  <c r="G2" i="3"/>
  <c r="AG11" i="3"/>
  <c r="AG12" i="3"/>
  <c r="AG13" i="3"/>
  <c r="AG14" i="3"/>
  <c r="G4" i="3"/>
  <c r="AG15" i="3"/>
  <c r="AG16" i="3"/>
  <c r="G5" i="3"/>
  <c r="AG17" i="3"/>
  <c r="AG18" i="3"/>
  <c r="AG19" i="3"/>
  <c r="G6" i="3"/>
  <c r="G7" i="3"/>
  <c r="G12" i="3"/>
  <c r="AH7" i="3"/>
  <c r="AH8" i="3"/>
  <c r="AH9" i="3"/>
  <c r="AH10" i="3"/>
  <c r="H3" i="3"/>
  <c r="AH2" i="3"/>
  <c r="AH3" i="3"/>
  <c r="AH4" i="3"/>
  <c r="AH5" i="3"/>
  <c r="AH6" i="3"/>
  <c r="H2" i="3"/>
  <c r="AH11" i="3"/>
  <c r="AH12" i="3"/>
  <c r="AH13" i="3"/>
  <c r="AH14" i="3"/>
  <c r="H4" i="3"/>
  <c r="AH15" i="3"/>
  <c r="AH16" i="3"/>
  <c r="H5" i="3"/>
  <c r="AH17" i="3"/>
  <c r="AH18" i="3"/>
  <c r="AH19" i="3"/>
  <c r="H6" i="3"/>
  <c r="H7" i="3"/>
  <c r="H12" i="3"/>
  <c r="AI7" i="3"/>
  <c r="AI8" i="3"/>
  <c r="AI9" i="3"/>
  <c r="AI10" i="3"/>
  <c r="I3" i="3"/>
  <c r="AI2" i="3"/>
  <c r="AI3" i="3"/>
  <c r="AI4" i="3"/>
  <c r="AI5" i="3"/>
  <c r="AI6" i="3"/>
  <c r="I2" i="3"/>
  <c r="AI11" i="3"/>
  <c r="AI12" i="3"/>
  <c r="AI13" i="3"/>
  <c r="AI14" i="3"/>
  <c r="I4" i="3"/>
  <c r="AI15" i="3"/>
  <c r="AI16" i="3"/>
  <c r="I5" i="3"/>
  <c r="AI17" i="3"/>
  <c r="AI18" i="3"/>
  <c r="AI19" i="3"/>
  <c r="I6" i="3"/>
  <c r="I7" i="3"/>
  <c r="I12" i="3"/>
  <c r="AJ7" i="3"/>
  <c r="AJ8" i="3"/>
  <c r="AJ9" i="3"/>
  <c r="AJ10" i="3"/>
  <c r="J3" i="3"/>
  <c r="AJ2" i="3"/>
  <c r="AJ3" i="3"/>
  <c r="AJ4" i="3"/>
  <c r="AJ5" i="3"/>
  <c r="AJ6" i="3"/>
  <c r="J2" i="3"/>
  <c r="AJ11" i="3"/>
  <c r="AJ12" i="3"/>
  <c r="AJ13" i="3"/>
  <c r="AJ14" i="3"/>
  <c r="J4" i="3"/>
  <c r="AJ15" i="3"/>
  <c r="AJ16" i="3"/>
  <c r="J5" i="3"/>
  <c r="AJ17" i="3"/>
  <c r="AJ18" i="3"/>
  <c r="AJ19" i="3"/>
  <c r="J6" i="3"/>
  <c r="J7" i="3"/>
  <c r="J12" i="3"/>
  <c r="AK7" i="3"/>
  <c r="AK8" i="3"/>
  <c r="AK9" i="3"/>
  <c r="AK10" i="3"/>
  <c r="K3" i="3"/>
  <c r="AK2" i="3"/>
  <c r="AK3" i="3"/>
  <c r="AK4" i="3"/>
  <c r="AK5" i="3"/>
  <c r="AK6" i="3"/>
  <c r="K2" i="3"/>
  <c r="AK11" i="3"/>
  <c r="AK12" i="3"/>
  <c r="AK13" i="3"/>
  <c r="AK14" i="3"/>
  <c r="K4" i="3"/>
  <c r="AK15" i="3"/>
  <c r="AK16" i="3"/>
  <c r="K5" i="3"/>
  <c r="AK17" i="3"/>
  <c r="AK18" i="3"/>
  <c r="AK19" i="3"/>
  <c r="K6" i="3"/>
  <c r="K7" i="3"/>
  <c r="K12" i="3"/>
  <c r="AL7" i="3"/>
  <c r="AL8" i="3"/>
  <c r="AL9" i="3"/>
  <c r="AL10" i="3"/>
  <c r="L3" i="3"/>
  <c r="AL2" i="3"/>
  <c r="AL3" i="3"/>
  <c r="AL4" i="3"/>
  <c r="AL5" i="3"/>
  <c r="AL6" i="3"/>
  <c r="L2" i="3"/>
  <c r="AL11" i="3"/>
  <c r="AL12" i="3"/>
  <c r="AL13" i="3"/>
  <c r="AL14" i="3"/>
  <c r="L4" i="3"/>
  <c r="AL15" i="3"/>
  <c r="AL16" i="3"/>
  <c r="L5" i="3"/>
  <c r="AL17" i="3"/>
  <c r="AL18" i="3"/>
  <c r="AL19" i="3"/>
  <c r="L6" i="3"/>
  <c r="L7" i="3"/>
  <c r="L12" i="3"/>
  <c r="AM7" i="3"/>
  <c r="AM8" i="3"/>
  <c r="AM9" i="3"/>
  <c r="AM10" i="3"/>
  <c r="M3" i="3"/>
  <c r="AM2" i="3"/>
  <c r="AM3" i="3"/>
  <c r="AM4" i="3"/>
  <c r="AM5" i="3"/>
  <c r="AM6" i="3"/>
  <c r="M2" i="3"/>
  <c r="AM11" i="3"/>
  <c r="AM12" i="3"/>
  <c r="AM13" i="3"/>
  <c r="AM14" i="3"/>
  <c r="M4" i="3"/>
  <c r="AM15" i="3"/>
  <c r="AM16" i="3"/>
  <c r="M5" i="3"/>
  <c r="AM17" i="3"/>
  <c r="AM18" i="3"/>
  <c r="AM19" i="3"/>
  <c r="M6" i="3"/>
  <c r="M7" i="3"/>
  <c r="M12" i="3"/>
  <c r="AN7" i="3"/>
  <c r="AN8" i="3"/>
  <c r="AN9" i="3"/>
  <c r="AN10" i="3"/>
  <c r="N3" i="3"/>
  <c r="AN2" i="3"/>
  <c r="AN3" i="3"/>
  <c r="AN4" i="3"/>
  <c r="AN5" i="3"/>
  <c r="AN6" i="3"/>
  <c r="N2" i="3"/>
  <c r="AN11" i="3"/>
  <c r="AN12" i="3"/>
  <c r="AN13" i="3"/>
  <c r="AN14" i="3"/>
  <c r="N4" i="3"/>
  <c r="AN15" i="3"/>
  <c r="AN16" i="3"/>
  <c r="N5" i="3"/>
  <c r="AN17" i="3"/>
  <c r="N6" i="3"/>
  <c r="N7" i="3"/>
  <c r="N12" i="3"/>
  <c r="AO7" i="3"/>
  <c r="AO8" i="3"/>
  <c r="AO9" i="3"/>
  <c r="AO10" i="3"/>
  <c r="O3" i="3"/>
  <c r="AO2" i="3"/>
  <c r="AO3" i="3"/>
  <c r="AO4" i="3"/>
  <c r="AO5" i="3"/>
  <c r="AO6" i="3"/>
  <c r="O2" i="3"/>
  <c r="AO11" i="3"/>
  <c r="AO12" i="3"/>
  <c r="AO13" i="3"/>
  <c r="AO14" i="3"/>
  <c r="O4" i="3"/>
  <c r="AO15" i="3"/>
  <c r="AO16" i="3"/>
  <c r="O5" i="3"/>
  <c r="AO17" i="3"/>
  <c r="AO18" i="3"/>
  <c r="AO19" i="3"/>
  <c r="O6" i="3"/>
  <c r="O7" i="3"/>
  <c r="O12" i="3"/>
  <c r="P12" i="3"/>
  <c r="P5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P5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P5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P55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P51" i="3"/>
  <c r="W12" i="3"/>
  <c r="P44" i="3"/>
  <c r="W13" i="3"/>
  <c r="P45" i="3"/>
  <c r="W14" i="3"/>
  <c r="P46" i="3"/>
  <c r="W15" i="3"/>
  <c r="P47" i="3"/>
  <c r="W11" i="3"/>
  <c r="P43" i="3"/>
  <c r="E43" i="3"/>
  <c r="F43" i="3"/>
  <c r="G43" i="3"/>
  <c r="H43" i="3"/>
  <c r="I43" i="3"/>
  <c r="K43" i="3"/>
  <c r="M43" i="3"/>
  <c r="E44" i="3"/>
  <c r="F44" i="3"/>
  <c r="G44" i="3"/>
  <c r="H44" i="3"/>
  <c r="I44" i="3"/>
  <c r="K44" i="3"/>
  <c r="M44" i="3"/>
  <c r="E45" i="3"/>
  <c r="F45" i="3"/>
  <c r="G45" i="3"/>
  <c r="H45" i="3"/>
  <c r="I45" i="3"/>
  <c r="K45" i="3"/>
  <c r="M45" i="3"/>
  <c r="E46" i="3"/>
  <c r="F46" i="3"/>
  <c r="G46" i="3"/>
  <c r="H46" i="3"/>
  <c r="I46" i="3"/>
  <c r="K46" i="3"/>
  <c r="M46" i="3"/>
  <c r="E47" i="3"/>
  <c r="F47" i="3"/>
  <c r="G47" i="3"/>
  <c r="H47" i="3"/>
  <c r="I47" i="3"/>
  <c r="K47" i="3"/>
  <c r="M47" i="3"/>
  <c r="C44" i="3"/>
  <c r="C45" i="3"/>
  <c r="C46" i="3"/>
  <c r="C47" i="3"/>
  <c r="C43" i="3"/>
  <c r="W2" i="3"/>
  <c r="E27" i="3"/>
  <c r="F27" i="3"/>
  <c r="G27" i="3"/>
  <c r="H27" i="3"/>
  <c r="I27" i="3"/>
  <c r="K27" i="3"/>
  <c r="M27" i="3"/>
  <c r="W3" i="3"/>
  <c r="E28" i="3"/>
  <c r="F28" i="3"/>
  <c r="G28" i="3"/>
  <c r="H28" i="3"/>
  <c r="I28" i="3"/>
  <c r="K28" i="3"/>
  <c r="M28" i="3"/>
  <c r="W4" i="3"/>
  <c r="E29" i="3"/>
  <c r="F29" i="3"/>
  <c r="G29" i="3"/>
  <c r="H29" i="3"/>
  <c r="I29" i="3"/>
  <c r="K29" i="3"/>
  <c r="M29" i="3"/>
  <c r="W5" i="3"/>
  <c r="E30" i="3"/>
  <c r="F30" i="3"/>
  <c r="G30" i="3"/>
  <c r="H30" i="3"/>
  <c r="I30" i="3"/>
  <c r="K30" i="3"/>
  <c r="M30" i="3"/>
  <c r="W6" i="3"/>
  <c r="E31" i="3"/>
  <c r="F31" i="3"/>
  <c r="G31" i="3"/>
  <c r="H31" i="3"/>
  <c r="I31" i="3"/>
  <c r="K31" i="3"/>
  <c r="M31" i="3"/>
  <c r="C28" i="3"/>
  <c r="C29" i="3"/>
  <c r="C30" i="3"/>
  <c r="C31" i="3"/>
  <c r="C27" i="3"/>
  <c r="P2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5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36" i="3"/>
  <c r="B37" i="3"/>
  <c r="B38" i="3"/>
  <c r="B39" i="3"/>
  <c r="B35" i="3"/>
  <c r="Z3" i="3"/>
  <c r="Z20" i="3"/>
  <c r="Z4" i="3"/>
  <c r="Z21" i="3"/>
  <c r="Z5" i="3"/>
  <c r="Z22" i="3"/>
  <c r="Z6" i="3"/>
  <c r="Z23" i="3"/>
  <c r="W7" i="3"/>
  <c r="Z7" i="3"/>
  <c r="Z24" i="3"/>
  <c r="Z2" i="3"/>
  <c r="Z19" i="3"/>
  <c r="W20" i="3"/>
  <c r="X3" i="3"/>
  <c r="X20" i="3"/>
  <c r="Y3" i="3"/>
  <c r="Y20" i="3"/>
  <c r="W21" i="3"/>
  <c r="X4" i="3"/>
  <c r="X21" i="3"/>
  <c r="Y4" i="3"/>
  <c r="Y21" i="3"/>
  <c r="W22" i="3"/>
  <c r="X5" i="3"/>
  <c r="X22" i="3"/>
  <c r="Y5" i="3"/>
  <c r="Y22" i="3"/>
  <c r="W23" i="3"/>
  <c r="X6" i="3"/>
  <c r="X23" i="3"/>
  <c r="Y6" i="3"/>
  <c r="Y23" i="3"/>
  <c r="W24" i="3"/>
  <c r="X7" i="3"/>
  <c r="X24" i="3"/>
  <c r="Y7" i="3"/>
  <c r="Y24" i="3"/>
  <c r="X2" i="3"/>
  <c r="X19" i="3"/>
  <c r="Y2" i="3"/>
  <c r="Y19" i="3"/>
  <c r="W19" i="3"/>
  <c r="S3" i="3"/>
  <c r="S20" i="3"/>
  <c r="S4" i="3"/>
  <c r="S21" i="3"/>
  <c r="S5" i="3"/>
  <c r="S22" i="3"/>
  <c r="S6" i="3"/>
  <c r="S23" i="3"/>
  <c r="P7" i="3"/>
  <c r="S7" i="3"/>
  <c r="S24" i="3"/>
  <c r="S2" i="3"/>
  <c r="S19" i="3"/>
  <c r="P20" i="3"/>
  <c r="Q3" i="3"/>
  <c r="Q20" i="3"/>
  <c r="R3" i="3"/>
  <c r="R20" i="3"/>
  <c r="P21" i="3"/>
  <c r="Q4" i="3"/>
  <c r="Q21" i="3"/>
  <c r="R4" i="3"/>
  <c r="R21" i="3"/>
  <c r="P22" i="3"/>
  <c r="Q5" i="3"/>
  <c r="Q22" i="3"/>
  <c r="R5" i="3"/>
  <c r="R22" i="3"/>
  <c r="P23" i="3"/>
  <c r="Q6" i="3"/>
  <c r="Q23" i="3"/>
  <c r="R6" i="3"/>
  <c r="R23" i="3"/>
  <c r="P24" i="3"/>
  <c r="Q7" i="3"/>
  <c r="Q24" i="3"/>
  <c r="R7" i="3"/>
  <c r="R24" i="3"/>
  <c r="Q2" i="3"/>
  <c r="Q19" i="3"/>
  <c r="R2" i="3"/>
  <c r="R19" i="3"/>
  <c r="P19" i="3"/>
  <c r="Q12" i="3"/>
  <c r="R12" i="3"/>
  <c r="S12" i="3"/>
  <c r="U12" i="3"/>
  <c r="X12" i="3"/>
  <c r="Y12" i="3"/>
  <c r="Z12" i="3"/>
  <c r="Q13" i="3"/>
  <c r="R13" i="3"/>
  <c r="S13" i="3"/>
  <c r="U13" i="3"/>
  <c r="X13" i="3"/>
  <c r="Y13" i="3"/>
  <c r="Z13" i="3"/>
  <c r="Q14" i="3"/>
  <c r="R14" i="3"/>
  <c r="S14" i="3"/>
  <c r="U14" i="3"/>
  <c r="X14" i="3"/>
  <c r="Y14" i="3"/>
  <c r="Z14" i="3"/>
  <c r="Q15" i="3"/>
  <c r="R15" i="3"/>
  <c r="S15" i="3"/>
  <c r="U15" i="3"/>
  <c r="X15" i="3"/>
  <c r="Y15" i="3"/>
  <c r="Z15" i="3"/>
  <c r="Z11" i="3"/>
  <c r="Y11" i="3"/>
  <c r="X11" i="3"/>
  <c r="U11" i="3"/>
  <c r="S11" i="3"/>
  <c r="R11" i="3"/>
  <c r="Q11" i="3"/>
  <c r="AP18" i="3"/>
  <c r="AT3" i="3"/>
  <c r="AW3" i="3"/>
  <c r="AW47" i="3"/>
  <c r="AT4" i="3"/>
  <c r="AW4" i="3"/>
  <c r="AW48" i="3"/>
  <c r="AT5" i="3"/>
  <c r="AW5" i="3"/>
  <c r="AW49" i="3"/>
  <c r="AT6" i="3"/>
  <c r="AW6" i="3"/>
  <c r="AW50" i="3"/>
  <c r="AT7" i="3"/>
  <c r="AW7" i="3"/>
  <c r="AW51" i="3"/>
  <c r="AT8" i="3"/>
  <c r="AW8" i="3"/>
  <c r="AW52" i="3"/>
  <c r="AT9" i="3"/>
  <c r="AW9" i="3"/>
  <c r="AW53" i="3"/>
  <c r="AT10" i="3"/>
  <c r="AW10" i="3"/>
  <c r="AW54" i="3"/>
  <c r="AT11" i="3"/>
  <c r="AW11" i="3"/>
  <c r="AW55" i="3"/>
  <c r="AT12" i="3"/>
  <c r="AW12" i="3"/>
  <c r="AW56" i="3"/>
  <c r="AT13" i="3"/>
  <c r="AW13" i="3"/>
  <c r="AW57" i="3"/>
  <c r="AT14" i="3"/>
  <c r="AW14" i="3"/>
  <c r="AW58" i="3"/>
  <c r="AT15" i="3"/>
  <c r="AW15" i="3"/>
  <c r="AW59" i="3"/>
  <c r="AT16" i="3"/>
  <c r="AW16" i="3"/>
  <c r="AW60" i="3"/>
  <c r="AT17" i="3"/>
  <c r="AW17" i="3"/>
  <c r="AW61" i="3"/>
  <c r="AT18" i="3"/>
  <c r="AW18" i="3"/>
  <c r="AW62" i="3"/>
  <c r="AT19" i="3"/>
  <c r="AW19" i="3"/>
  <c r="AW63" i="3"/>
  <c r="AC20" i="3"/>
  <c r="AE20" i="3"/>
  <c r="AF20" i="3"/>
  <c r="AG20" i="3"/>
  <c r="AH20" i="3"/>
  <c r="AI20" i="3"/>
  <c r="AK20" i="3"/>
  <c r="AM20" i="3"/>
  <c r="AT20" i="3"/>
  <c r="AW20" i="3"/>
  <c r="AW64" i="3"/>
  <c r="AT2" i="3"/>
  <c r="AW2" i="3"/>
  <c r="AW46" i="3"/>
  <c r="AT47" i="3"/>
  <c r="AU3" i="3"/>
  <c r="AU47" i="3"/>
  <c r="AV3" i="3"/>
  <c r="AV47" i="3"/>
  <c r="AT48" i="3"/>
  <c r="AU4" i="3"/>
  <c r="AU48" i="3"/>
  <c r="AV4" i="3"/>
  <c r="AV48" i="3"/>
  <c r="AT49" i="3"/>
  <c r="AU5" i="3"/>
  <c r="AU49" i="3"/>
  <c r="AV5" i="3"/>
  <c r="AV49" i="3"/>
  <c r="AT50" i="3"/>
  <c r="AU6" i="3"/>
  <c r="AU50" i="3"/>
  <c r="AV6" i="3"/>
  <c r="AV50" i="3"/>
  <c r="AT51" i="3"/>
  <c r="AU7" i="3"/>
  <c r="AU51" i="3"/>
  <c r="AV7" i="3"/>
  <c r="AV51" i="3"/>
  <c r="AT52" i="3"/>
  <c r="AU8" i="3"/>
  <c r="AU52" i="3"/>
  <c r="AV8" i="3"/>
  <c r="AV52" i="3"/>
  <c r="AT53" i="3"/>
  <c r="AU9" i="3"/>
  <c r="AU53" i="3"/>
  <c r="AV9" i="3"/>
  <c r="AV53" i="3"/>
  <c r="AT54" i="3"/>
  <c r="AU10" i="3"/>
  <c r="AU54" i="3"/>
  <c r="AV10" i="3"/>
  <c r="AV54" i="3"/>
  <c r="AT55" i="3"/>
  <c r="AU11" i="3"/>
  <c r="AU55" i="3"/>
  <c r="AV11" i="3"/>
  <c r="AV55" i="3"/>
  <c r="AT56" i="3"/>
  <c r="AU12" i="3"/>
  <c r="AU56" i="3"/>
  <c r="AV12" i="3"/>
  <c r="AV56" i="3"/>
  <c r="AT57" i="3"/>
  <c r="AU13" i="3"/>
  <c r="AU57" i="3"/>
  <c r="AV13" i="3"/>
  <c r="AV57" i="3"/>
  <c r="AT58" i="3"/>
  <c r="AU14" i="3"/>
  <c r="AU58" i="3"/>
  <c r="AV14" i="3"/>
  <c r="AV58" i="3"/>
  <c r="AT59" i="3"/>
  <c r="AU15" i="3"/>
  <c r="AU59" i="3"/>
  <c r="AV15" i="3"/>
  <c r="AV59" i="3"/>
  <c r="AT60" i="3"/>
  <c r="AU16" i="3"/>
  <c r="AU60" i="3"/>
  <c r="AV16" i="3"/>
  <c r="AV60" i="3"/>
  <c r="AT61" i="3"/>
  <c r="AU17" i="3"/>
  <c r="AU61" i="3"/>
  <c r="AV17" i="3"/>
  <c r="AV61" i="3"/>
  <c r="AT62" i="3"/>
  <c r="AU18" i="3"/>
  <c r="AU62" i="3"/>
  <c r="AV18" i="3"/>
  <c r="AV62" i="3"/>
  <c r="AT63" i="3"/>
  <c r="AU19" i="3"/>
  <c r="AU63" i="3"/>
  <c r="AV19" i="3"/>
  <c r="AV63" i="3"/>
  <c r="AT64" i="3"/>
  <c r="AU20" i="3"/>
  <c r="AU64" i="3"/>
  <c r="AV20" i="3"/>
  <c r="AV64" i="3"/>
  <c r="AU2" i="3"/>
  <c r="AU46" i="3"/>
  <c r="AV2" i="3"/>
  <c r="AV46" i="3"/>
  <c r="AT46" i="3"/>
  <c r="AP3" i="3"/>
  <c r="AS3" i="3"/>
  <c r="AS47" i="3"/>
  <c r="AP4" i="3"/>
  <c r="AS4" i="3"/>
  <c r="AS48" i="3"/>
  <c r="AP5" i="3"/>
  <c r="AS5" i="3"/>
  <c r="AS49" i="3"/>
  <c r="AP6" i="3"/>
  <c r="AS6" i="3"/>
  <c r="AS50" i="3"/>
  <c r="AP7" i="3"/>
  <c r="AS7" i="3"/>
  <c r="AS51" i="3"/>
  <c r="AP8" i="3"/>
  <c r="AS8" i="3"/>
  <c r="AS52" i="3"/>
  <c r="AP9" i="3"/>
  <c r="AS9" i="3"/>
  <c r="AS53" i="3"/>
  <c r="AP10" i="3"/>
  <c r="AS10" i="3"/>
  <c r="AS54" i="3"/>
  <c r="AP11" i="3"/>
  <c r="AS11" i="3"/>
  <c r="AS55" i="3"/>
  <c r="AP12" i="3"/>
  <c r="AS12" i="3"/>
  <c r="AS56" i="3"/>
  <c r="AP13" i="3"/>
  <c r="AS13" i="3"/>
  <c r="AS57" i="3"/>
  <c r="AP14" i="3"/>
  <c r="AS14" i="3"/>
  <c r="AS58" i="3"/>
  <c r="AP15" i="3"/>
  <c r="AS15" i="3"/>
  <c r="AS59" i="3"/>
  <c r="AP16" i="3"/>
  <c r="AS16" i="3"/>
  <c r="AS60" i="3"/>
  <c r="AP17" i="3"/>
  <c r="AS17" i="3"/>
  <c r="AS61" i="3"/>
  <c r="AS18" i="3"/>
  <c r="AS62" i="3"/>
  <c r="AP19" i="3"/>
  <c r="AS19" i="3"/>
  <c r="AS63" i="3"/>
  <c r="AB20" i="3"/>
  <c r="AD20" i="3"/>
  <c r="AJ20" i="3"/>
  <c r="AL20" i="3"/>
  <c r="AN20" i="3"/>
  <c r="AO20" i="3"/>
  <c r="AP20" i="3"/>
  <c r="AS20" i="3"/>
  <c r="AS64" i="3"/>
  <c r="AP2" i="3"/>
  <c r="AS2" i="3"/>
  <c r="AS46" i="3"/>
  <c r="AP47" i="3"/>
  <c r="AQ3" i="3"/>
  <c r="AQ47" i="3"/>
  <c r="AR3" i="3"/>
  <c r="AR47" i="3"/>
  <c r="AP48" i="3"/>
  <c r="AQ4" i="3"/>
  <c r="AQ48" i="3"/>
  <c r="AR4" i="3"/>
  <c r="AR48" i="3"/>
  <c r="AP49" i="3"/>
  <c r="AQ5" i="3"/>
  <c r="AQ49" i="3"/>
  <c r="AR5" i="3"/>
  <c r="AR49" i="3"/>
  <c r="AP50" i="3"/>
  <c r="AQ6" i="3"/>
  <c r="AQ50" i="3"/>
  <c r="AR6" i="3"/>
  <c r="AR50" i="3"/>
  <c r="AP51" i="3"/>
  <c r="AQ7" i="3"/>
  <c r="AQ51" i="3"/>
  <c r="AR7" i="3"/>
  <c r="AR51" i="3"/>
  <c r="AP52" i="3"/>
  <c r="AQ8" i="3"/>
  <c r="AQ52" i="3"/>
  <c r="AR8" i="3"/>
  <c r="AR52" i="3"/>
  <c r="AP53" i="3"/>
  <c r="AQ9" i="3"/>
  <c r="AQ53" i="3"/>
  <c r="AR9" i="3"/>
  <c r="AR53" i="3"/>
  <c r="AP54" i="3"/>
  <c r="AQ10" i="3"/>
  <c r="AQ54" i="3"/>
  <c r="AR10" i="3"/>
  <c r="AR54" i="3"/>
  <c r="AP55" i="3"/>
  <c r="AQ11" i="3"/>
  <c r="AQ55" i="3"/>
  <c r="AR11" i="3"/>
  <c r="AR55" i="3"/>
  <c r="AP56" i="3"/>
  <c r="AQ12" i="3"/>
  <c r="AQ56" i="3"/>
  <c r="AR12" i="3"/>
  <c r="AR56" i="3"/>
  <c r="AP57" i="3"/>
  <c r="AQ13" i="3"/>
  <c r="AQ57" i="3"/>
  <c r="AR13" i="3"/>
  <c r="AR57" i="3"/>
  <c r="AP58" i="3"/>
  <c r="AQ14" i="3"/>
  <c r="AQ58" i="3"/>
  <c r="AR14" i="3"/>
  <c r="AR58" i="3"/>
  <c r="AP59" i="3"/>
  <c r="AQ15" i="3"/>
  <c r="AQ59" i="3"/>
  <c r="AR15" i="3"/>
  <c r="AR59" i="3"/>
  <c r="AP60" i="3"/>
  <c r="AQ16" i="3"/>
  <c r="AQ60" i="3"/>
  <c r="AR16" i="3"/>
  <c r="AR60" i="3"/>
  <c r="AP61" i="3"/>
  <c r="AQ17" i="3"/>
  <c r="AQ61" i="3"/>
  <c r="AR17" i="3"/>
  <c r="AR61" i="3"/>
  <c r="AP62" i="3"/>
  <c r="AQ18" i="3"/>
  <c r="AQ62" i="3"/>
  <c r="AR18" i="3"/>
  <c r="AR62" i="3"/>
  <c r="AP63" i="3"/>
  <c r="AQ19" i="3"/>
  <c r="AQ63" i="3"/>
  <c r="AR19" i="3"/>
  <c r="AR63" i="3"/>
  <c r="AP64" i="3"/>
  <c r="AQ20" i="3"/>
  <c r="AQ64" i="3"/>
  <c r="AR20" i="3"/>
  <c r="AR64" i="3"/>
  <c r="AQ2" i="3"/>
  <c r="AQ46" i="3"/>
  <c r="AR2" i="3"/>
  <c r="AR46" i="3"/>
  <c r="AP4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O41" i="3"/>
  <c r="AP41" i="3"/>
  <c r="AQ41" i="3"/>
  <c r="AR41" i="3"/>
  <c r="AS41" i="3"/>
  <c r="AT41" i="3"/>
  <c r="AU41" i="3"/>
  <c r="AV41" i="3"/>
  <c r="AW41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O42" i="3"/>
  <c r="AP42" i="3"/>
  <c r="AQ42" i="3"/>
  <c r="AR42" i="3"/>
  <c r="AS42" i="3"/>
  <c r="AT42" i="3"/>
  <c r="AU42" i="3"/>
  <c r="AV42" i="3"/>
  <c r="AW42" i="3"/>
  <c r="AC25" i="3"/>
  <c r="AE25" i="3"/>
  <c r="AF25" i="3"/>
  <c r="AG25" i="3"/>
  <c r="AH25" i="3"/>
  <c r="AI25" i="3"/>
  <c r="AK25" i="3"/>
  <c r="AM25" i="3"/>
  <c r="AW25" i="3"/>
  <c r="AV25" i="3"/>
  <c r="AU25" i="3"/>
  <c r="AT25" i="3"/>
  <c r="AB25" i="3"/>
  <c r="AD25" i="3"/>
  <c r="AJ25" i="3"/>
  <c r="AL25" i="3"/>
  <c r="AN25" i="3"/>
  <c r="AO25" i="3"/>
  <c r="AS25" i="3"/>
  <c r="AR25" i="3"/>
  <c r="AQ25" i="3"/>
  <c r="AP25" i="3"/>
  <c r="AB67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C62" i="3"/>
  <c r="AD62" i="3"/>
  <c r="AE62" i="3"/>
  <c r="AF62" i="3"/>
  <c r="AG62" i="3"/>
  <c r="AH62" i="3"/>
  <c r="AI62" i="3"/>
  <c r="AJ62" i="3"/>
  <c r="AK62" i="3"/>
  <c r="AL62" i="3"/>
  <c r="AM62" i="3"/>
  <c r="AO62" i="3"/>
  <c r="AC63" i="3"/>
  <c r="AD63" i="3"/>
  <c r="AE63" i="3"/>
  <c r="AF63" i="3"/>
  <c r="AG63" i="3"/>
  <c r="AH63" i="3"/>
  <c r="AI63" i="3"/>
  <c r="AJ63" i="3"/>
  <c r="AK63" i="3"/>
  <c r="AL63" i="3"/>
  <c r="AM63" i="3"/>
  <c r="AO63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60" i="3"/>
  <c r="AB61" i="3"/>
  <c r="AB62" i="3"/>
  <c r="AB63" i="3"/>
  <c r="AB64" i="3"/>
  <c r="AB46" i="3"/>
  <c r="AP21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19" i="3"/>
  <c r="C19" i="3"/>
  <c r="N19" i="3"/>
  <c r="D19" i="3"/>
  <c r="E19" i="3"/>
  <c r="F19" i="3"/>
  <c r="G19" i="3"/>
  <c r="H19" i="3"/>
  <c r="I19" i="3"/>
  <c r="J19" i="3"/>
  <c r="K19" i="3"/>
  <c r="L19" i="3"/>
  <c r="M19" i="3"/>
  <c r="O19" i="3"/>
  <c r="D16" i="3"/>
  <c r="E16" i="3"/>
  <c r="F16" i="3"/>
  <c r="G16" i="3"/>
  <c r="H16" i="3"/>
  <c r="I16" i="3"/>
  <c r="J16" i="3"/>
  <c r="K16" i="3"/>
  <c r="L16" i="3"/>
  <c r="M16" i="3"/>
  <c r="N16" i="3"/>
  <c r="O16" i="3"/>
  <c r="D51" i="3"/>
  <c r="E51" i="3"/>
  <c r="F51" i="3"/>
  <c r="G51" i="3"/>
  <c r="H51" i="3"/>
  <c r="I51" i="3"/>
  <c r="J51" i="3"/>
  <c r="K51" i="3"/>
  <c r="L51" i="3"/>
  <c r="M51" i="3"/>
  <c r="N51" i="3"/>
  <c r="O51" i="3"/>
  <c r="D52" i="3"/>
  <c r="E52" i="3"/>
  <c r="F52" i="3"/>
  <c r="G52" i="3"/>
  <c r="H52" i="3"/>
  <c r="I52" i="3"/>
  <c r="J52" i="3"/>
  <c r="K52" i="3"/>
  <c r="L52" i="3"/>
  <c r="M52" i="3"/>
  <c r="N52" i="3"/>
  <c r="O52" i="3"/>
  <c r="D53" i="3"/>
  <c r="E53" i="3"/>
  <c r="F53" i="3"/>
  <c r="G53" i="3"/>
  <c r="H53" i="3"/>
  <c r="I53" i="3"/>
  <c r="J53" i="3"/>
  <c r="K53" i="3"/>
  <c r="L53" i="3"/>
  <c r="M53" i="3"/>
  <c r="N53" i="3"/>
  <c r="O53" i="3"/>
  <c r="D54" i="3"/>
  <c r="E54" i="3"/>
  <c r="F54" i="3"/>
  <c r="G54" i="3"/>
  <c r="H54" i="3"/>
  <c r="I54" i="3"/>
  <c r="J54" i="3"/>
  <c r="K54" i="3"/>
  <c r="L54" i="3"/>
  <c r="M54" i="3"/>
  <c r="N54" i="3"/>
  <c r="O54" i="3"/>
  <c r="D55" i="3"/>
  <c r="E55" i="3"/>
  <c r="F55" i="3"/>
  <c r="G55" i="3"/>
  <c r="H55" i="3"/>
  <c r="I55" i="3"/>
  <c r="J55" i="3"/>
  <c r="K55" i="3"/>
  <c r="L55" i="3"/>
  <c r="M55" i="3"/>
  <c r="N55" i="3"/>
  <c r="O55" i="3"/>
  <c r="AP43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O84" i="3"/>
  <c r="AD85" i="3"/>
  <c r="AE85" i="3"/>
  <c r="AF85" i="3"/>
  <c r="AG85" i="3"/>
  <c r="AH85" i="3"/>
  <c r="AI85" i="3"/>
  <c r="AJ85" i="3"/>
  <c r="AK85" i="3"/>
  <c r="AL85" i="3"/>
  <c r="AM85" i="3"/>
  <c r="AO85" i="3"/>
  <c r="W16" i="3"/>
  <c r="E15" i="1"/>
  <c r="E17" i="1"/>
  <c r="E11" i="1"/>
  <c r="E7" i="1"/>
  <c r="E2" i="1"/>
  <c r="E20" i="1"/>
  <c r="B20" i="1"/>
  <c r="C14" i="1"/>
  <c r="AC76" i="3"/>
  <c r="AC69" i="3"/>
  <c r="AB70" i="3"/>
  <c r="AB78" i="3"/>
  <c r="AB69" i="3"/>
  <c r="AC79" i="3"/>
  <c r="AB80" i="3"/>
  <c r="AB71" i="3"/>
  <c r="AC71" i="3"/>
  <c r="AB81" i="3"/>
  <c r="AB79" i="3"/>
  <c r="AC70" i="3"/>
  <c r="AB68" i="3"/>
  <c r="AC75" i="3"/>
  <c r="AB76" i="3"/>
  <c r="AC83" i="3"/>
  <c r="AB84" i="3"/>
  <c r="F15" i="1"/>
  <c r="F17" i="1"/>
  <c r="F11" i="1"/>
  <c r="F7" i="1"/>
  <c r="F2" i="1"/>
  <c r="C3" i="1"/>
  <c r="C15" i="1"/>
  <c r="C4" i="1"/>
  <c r="C5" i="1"/>
  <c r="C10" i="1"/>
  <c r="C17" i="1"/>
  <c r="C6" i="1"/>
  <c r="C12" i="1"/>
  <c r="C18" i="1"/>
  <c r="C16" i="1"/>
  <c r="C11" i="1"/>
  <c r="C7" i="1"/>
  <c r="C13" i="1"/>
  <c r="C19" i="1"/>
  <c r="C2" i="1"/>
  <c r="C8" i="1"/>
  <c r="C9" i="1"/>
  <c r="AB85" i="3"/>
  <c r="AB83" i="3"/>
  <c r="AB75" i="3"/>
  <c r="AB77" i="3"/>
  <c r="AC82" i="3"/>
  <c r="AC84" i="3"/>
  <c r="AB82" i="3"/>
  <c r="AB72" i="3"/>
  <c r="AC74" i="3"/>
  <c r="AB73" i="3"/>
  <c r="AB74" i="3"/>
  <c r="AC78" i="3"/>
  <c r="AC81" i="3"/>
  <c r="AC73" i="3"/>
  <c r="AC67" i="3"/>
  <c r="AC80" i="3"/>
  <c r="AC72" i="3"/>
  <c r="AC77" i="3"/>
  <c r="AC68" i="3"/>
  <c r="F20" i="1"/>
  <c r="C20" i="1"/>
  <c r="AC21" i="3"/>
  <c r="AB21" i="3"/>
  <c r="AP22" i="3"/>
  <c r="AC85" i="3"/>
  <c r="AC43" i="3"/>
  <c r="P8" i="3"/>
  <c r="AB43" i="3"/>
  <c r="C54" i="3"/>
  <c r="B55" i="3"/>
  <c r="B16" i="3"/>
  <c r="C16" i="3"/>
  <c r="B52" i="3"/>
  <c r="C55" i="3"/>
  <c r="B51" i="3"/>
  <c r="C53" i="3"/>
  <c r="B54" i="3"/>
  <c r="C51" i="3"/>
  <c r="C52" i="3"/>
  <c r="B53" i="3"/>
  <c r="P16" i="3"/>
</calcChain>
</file>

<file path=xl/connections.xml><?xml version="1.0" encoding="utf-8"?>
<connections xmlns="http://schemas.openxmlformats.org/spreadsheetml/2006/main">
  <connection id="1" name="AP_2009_34" type="6" refreshedVersion="6" background="1" saveData="1">
    <textPr codePage="850" sourceFile="D:\Dropbox (PETAL)\Team-Ordner „PETAL“\Audio\Kurtag_Kafka-Fragmente\_tempo mapping\34_Eine lange Geschichte\_data_KF34\AP_2009_34.txt" decimal="," thousands=".">
      <textFields count="2">
        <textField type="text"/>
        <textField type="skip"/>
      </textFields>
    </textPr>
  </connection>
  <connection id="2" name="AP_2009_341" type="6" refreshedVersion="6" background="1" saveData="1">
    <textPr codePage="850" sourceFile="D:\Dropbox (PETAL)\Team-Ordner „PETAL“\Audio\Kurtag_Kafka-Fragmente\_tempo mapping\34_Eine lange Geschichte\_data_KF34\AP_2009_34.txt" decimal="," thousands=".">
      <textFields count="2">
        <textField type="text"/>
        <textField type="skip"/>
      </textFields>
    </textPr>
  </connection>
  <connection id="3" name="Arnold+Pogossian_2006 [live DVD]_34_dur" type="6" refreshedVersion="4" background="1" saveData="1">
    <textPr codePage="850" sourceFile="C:\Users\p3039\Dropbox (PETAL)\Team-Ordner „PETAL“\Audio\Kurtag_Kafka-Fragmente\_tempo mapping\34_Eine lange Geschichte\_data_KF34\Arnold+Pogossian_2006 [live DVD]_34_dur.txt" decimal="," thousands=" " comma="1">
      <textFields count="2">
        <textField type="text"/>
        <textField type="skip"/>
      </textFields>
    </textPr>
  </connection>
  <connection id="4" name="Arnold+Pogossian_2006 [live DVD]_34_dur1" type="6" refreshedVersion="4" background="1" saveData="1">
    <textPr codePage="850" sourceFile="C:\Users\p3039\Dropbox (PETAL)\Team-Ordner „PETAL“\Audio\Kurtag_Kafka-Fragmente\_tempo mapping\34_Eine lange Geschichte\_data_KF34\Arnold+Pogossian_2006 [live DVD]_34_dur.txt" decimal="," thousands=" " comma="1">
      <textFields count="2">
        <textField type="text"/>
        <textField type="skip"/>
      </textFields>
    </textPr>
  </connection>
  <connection id="5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6" name="BK_2005_34" type="6" refreshedVersion="6" background="1" saveData="1">
    <textPr codePage="850" sourceFile="D:\Dropbox (PETAL)\Team-Ordner „PETAL“\Audio\Kurtag_Kafka-Fragmente\_tempo mapping\34_Eine lange Geschichte\_data_KF34\BK_2005_34.txt" decimal="," thousands=".">
      <textFields count="2">
        <textField type="text"/>
        <textField type="skip"/>
      </textFields>
    </textPr>
  </connection>
  <connection id="7" name="BK_2005_341" type="6" refreshedVersion="6" background="1" saveData="1">
    <textPr codePage="850" sourceFile="D:\Dropbox (PETAL)\Team-Ordner „PETAL“\Audio\Kurtag_Kafka-Fragmente\_tempo mapping\34_Eine lange Geschichte\_data_KF34\BK_2005_34.txt" decimal="," thousands=".">
      <textFields count="2">
        <textField type="text"/>
        <textField type="skip"/>
      </textFields>
    </textPr>
  </connection>
  <connection id="8" name="CK_1987_34" type="6" refreshedVersion="6" background="1" saveData="1">
    <textPr codePage="850" sourceFile="D:\Dropbox (PETAL)\Team-Ordner „PETAL“\Audio\Kurtag_Kafka-Fragmente\_tempo mapping\34_Eine lange Geschichte\_data_KF34\CK_1987_34.txt" decimal="," thousands=".">
      <textFields count="2">
        <textField type="text"/>
        <textField type="skip"/>
      </textFields>
    </textPr>
  </connection>
  <connection id="9" name="CK_1987_341" type="6" refreshedVersion="6" background="1" saveData="1">
    <textPr codePage="850" sourceFile="D:\Dropbox (PETAL)\Team-Ordner „PETAL“\Audio\Kurtag_Kafka-Fragmente\_tempo mapping\34_Eine lange Geschichte\_data_KF34\CK_1987_34.txt" decimal="," thousands=".">
      <textFields count="2">
        <textField type="text"/>
        <textField type="skip"/>
      </textFields>
    </textPr>
  </connection>
  <connection id="10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1" name="CK_1990_34" type="6" refreshedVersion="6" background="1" saveData="1">
    <textPr codePage="850" sourceFile="D:\Dropbox (PETAL)\Team-Ordner „PETAL“\Audio\Kurtag_Kafka-Fragmente\_tempo mapping\34_Eine lange Geschichte\_data_KF34\CK_1990_34.txt" decimal="," thousands=".">
      <textFields count="2">
        <textField type="text"/>
        <textField type="skip"/>
      </textFields>
    </textPr>
  </connection>
  <connection id="12" name="CK_1990_341" type="6" refreshedVersion="6" background="1" saveData="1">
    <textPr codePage="850" sourceFile="D:\Dropbox (PETAL)\Team-Ordner „PETAL“\Audio\Kurtag_Kafka-Fragmente\_tempo mapping\34_Eine lange Geschichte\_data_KF34\CK_1990_34.txt" decimal="," thousands=".">
      <textFields count="2">
        <textField type="text"/>
        <textField type="skip"/>
      </textFields>
    </textPr>
  </connection>
  <connection id="13" name="Kammer+Widmann_2017_34_Abschnitte-Dauern" type="6" refreshedVersion="4" background="1" saveData="1">
    <textPr codePage="850" sourceFile="C:\Users\p3039\Dropbox (PETAL)\Team-Ordner „PETAL“\Audio\Kurtag_Kafka-Fragmente\_tempo mapping\34_Eine lange Geschichte\_data_KF34\Kammer+Widmann_2017_34_Abschnitte-Dauern.txt" decimal="," thousands=" " comma="1">
      <textFields count="2">
        <textField type="text"/>
        <textField type="skip"/>
      </textFields>
    </textPr>
  </connection>
  <connection id="14" name="Kammer+Widmann_2017_34_Abschnitte-Dauern1" type="6" refreshedVersion="4" background="1" saveData="1">
    <textPr codePage="850" sourceFile="C:\Users\p3039\Dropbox (PETAL)\Team-Ordner „PETAL“\Audio\Kurtag_Kafka-Fragmente\_tempo mapping\34_Eine lange Geschichte\_data_KF34\Kammer+Widmann_2017_34_Abschnitte-Dauern.txt" decimal="," thousands=" " comma="1">
      <textFields count="2">
        <textField type="text"/>
        <textField type="skip"/>
      </textFields>
    </textPr>
  </connection>
  <connection id="15" name="KO_1994_34" type="6" refreshedVersion="4" background="1" saveData="1">
    <textPr codePage="850" sourceFile="C:\Users\p3039\Dropbox (PETAL)\Team-Ordner „PETAL“\Audio\Kurtag_Kafka-Fragmente\_tempo mapping\34_Eine lange Geschichte\_data_KF34\KO_1994_34.txt" decimal="," thousands=" " comma="1">
      <textFields count="2">
        <textField type="text"/>
        <textField type="skip"/>
      </textFields>
    </textPr>
  </connection>
  <connection id="16" name="KO_1994_341" type="6" refreshedVersion="4" background="1" saveData="1">
    <textPr codePage="850" sourceFile="C:\Users\p3039\Dropbox (PETAL)\Team-Ordner „PETAL“\Audio\Kurtag_Kafka-Fragmente\_tempo mapping\34_Eine lange Geschichte\_data_KF34\KO_1994_34.txt" decimal="," thousands=" " comma="1">
      <textFields count="2">
        <textField type="text"/>
        <textField type="skip"/>
      </textFields>
    </textPr>
  </connection>
  <connection id="17" name="KO_1996_34" type="6" refreshedVersion="6" background="1" saveData="1">
    <textPr codePage="850" sourceFile="D:\Dropbox (PETAL)\Team-Ordner „PETAL“\Audio\Kurtag_Kafka-Fragmente\_tempo mapping\34_Eine lange Geschichte\_data_KF34\KO_1996_34.txt" decimal="," thousands=".">
      <textFields count="2">
        <textField type="text"/>
        <textField type="skip"/>
      </textFields>
    </textPr>
  </connection>
  <connection id="18" name="KO_1996_341" type="6" refreshedVersion="6" background="1" saveData="1">
    <textPr codePage="850" sourceFile="D:\Dropbox (PETAL)\Team-Ordner „PETAL“\Audio\Kurtag_Kafka-Fragmente\_tempo mapping\34_Eine lange Geschichte\_data_KF34\KO_1996_34.txt" decimal="," thousands=".">
      <textFields count="2">
        <textField type="text"/>
        <textField type="skip"/>
      </textFields>
    </textPr>
  </connection>
  <connection id="19" name="Melzer_Stark_2017_Wien modern_34_dur" type="6" refreshedVersion="4" background="1" saveData="1">
    <textPr codePage="850" sourceFile="C:\Users\p3039\Dropbox (PETAL)\Team-Ordner „PETAL“\Audio\Kurtag_Kafka-Fragmente\_tempo mapping\34_Eine lange Geschichte\_data_KF34\Melzer_Stark_2017_Wien modern_34_dur.txt" decimal="," thousands=" " comma="1">
      <textFields count="2">
        <textField type="text"/>
        <textField type="skip"/>
      </textFields>
    </textPr>
  </connection>
  <connection id="20" name="Melzer_Stark_2017_Wien modern_34_dur1" type="6" refreshedVersion="4" background="1" saveData="1">
    <textPr codePage="850" sourceFile="C:\Users\p3039\Dropbox (PETAL)\Team-Ordner „PETAL“\Audio\Kurtag_Kafka-Fragmente\_tempo mapping\34_Eine lange Geschichte\_data_KF34\Melzer_Stark_2017_Wien modern_34_dur.txt" decimal="," thousands=" " comma="1">
      <textFields count="2">
        <textField type="text"/>
        <textField type="skip"/>
      </textFields>
    </textPr>
  </connection>
  <connection id="21" name="MS_2012_34" type="6" refreshedVersion="6" background="1" saveData="1">
    <textPr codePage="850" sourceFile="D:\Dropbox (PETAL)\Team-Ordner „PETAL“\Audio\Kurtag_Kafka-Fragmente\_tempo mapping\34_Eine lange Geschichte\_data_KF34\MS_2012_34.txt" decimal="," thousands=".">
      <textFields count="2">
        <textField type="text"/>
        <textField type="skip"/>
      </textFields>
    </textPr>
  </connection>
  <connection id="22" name="MS_2012_341" type="6" refreshedVersion="6" background="1" saveData="1">
    <textPr codePage="850" sourceFile="D:\Dropbox (PETAL)\Team-Ordner „PETAL“\Audio\Kurtag_Kafka-Fragmente\_tempo mapping\34_Eine lange Geschichte\_data_KF34\MS_2012_34.txt" decimal="," thousands=".">
      <textFields count="2">
        <textField type="text"/>
        <textField type="skip"/>
      </textFields>
    </textPr>
  </connection>
  <connection id="23" name="MS_2013_34" type="6" refreshedVersion="6" background="1" saveData="1">
    <textPr codePage="850" sourceFile="D:\Dropbox (PETAL)\Team-Ordner „PETAL“\Audio\Kurtag_Kafka-Fragmente\_tempo mapping\34_Eine lange Geschichte\_data_KF34\MS_2013_34.txt" decimal="," thousands=".">
      <textFields count="2">
        <textField type="text"/>
        <textField type="skip"/>
      </textFields>
    </textPr>
  </connection>
  <connection id="24" name="MS_2013_341" type="6" refreshedVersion="6" background="1" saveData="1">
    <textPr codePage="850" sourceFile="D:\Dropbox (PETAL)\Team-Ordner „PETAL“\Audio\Kurtag_Kafka-Fragmente\_tempo mapping\34_Eine lange Geschichte\_data_KF34\MS_2013_34.txt" decimal="," thousands=".">
      <textFields count="2">
        <textField type="text"/>
        <textField type="skip"/>
      </textFields>
    </textPr>
  </connection>
  <connection id="25" name="MS_2019_34" type="6" refreshedVersion="4" background="1" saveData="1">
    <textPr codePage="850" sourceFile="C:\Users\p3039\Dropbox (PETAL)\Team-Ordner „PETAL“\Audio\Kurtag_Kafka-Fragmente\_tempo mapping\34_Eine lange Geschichte\_data_KF34\MS_2019_34.txt" decimal="," thousands=" " comma="1">
      <textFields count="2">
        <textField type="text"/>
        <textField type="skip"/>
      </textFields>
    </textPr>
  </connection>
  <connection id="26" name="MS_2019_341" type="6" refreshedVersion="4" background="1" saveData="1">
    <textPr codePage="850" sourceFile="C:\Users\p3039\Dropbox (PETAL)\Team-Ordner „PETAL“\Audio\Kurtag_Kafka-Fragmente\_tempo mapping\34_Eine lange Geschichte\_data_KF34\MS_2019_34.txt" decimal="," thousands=" " comma="1">
      <textFields count="2">
        <textField type="text"/>
        <textField type="skip"/>
      </textFields>
    </textPr>
  </connection>
  <connection id="27" name="PK_2004_34" type="6" refreshedVersion="6" background="1" saveData="1">
    <textPr codePage="850" sourceFile="D:\Dropbox (PETAL)\Team-Ordner „PETAL“\Audio\Kurtag_Kafka-Fragmente\_tempo mapping\34_Eine lange Geschichte\_data_KF34\PK_2004_34.txt" decimal="," thousands=".">
      <textFields count="2">
        <textField type="text"/>
        <textField type="skip"/>
      </textFields>
    </textPr>
  </connection>
  <connection id="28" name="PK_2004_341" type="6" refreshedVersion="6" background="1" saveData="1">
    <textPr codePage="850" sourceFile="D:\Dropbox (PETAL)\Team-Ordner „PETAL“\Audio\Kurtag_Kafka-Fragmente\_tempo mapping\34_Eine lange Geschichte\_data_KF34\PK_2004_34.txt" decimal="," thousands=".">
      <textFields count="2">
        <textField type="text"/>
        <textField type="skip"/>
      </textFields>
    </textPr>
  </connection>
  <connection id="29" name="WS_1997_34" type="6" refreshedVersion="6" background="1" saveData="1">
    <textPr codePage="850" sourceFile="D:\Dropbox (PETAL)\Team-Ordner „PETAL“\Audio\Kurtag_Kafka-Fragmente\_tempo mapping\34_Eine lange Geschichte\_data_KF34\WS_1997_34.txt" decimal="," thousands=".">
      <textFields count="2">
        <textField type="text"/>
        <textField type="skip"/>
      </textFields>
    </textPr>
  </connection>
  <connection id="30" name="WS_1997_341" type="6" refreshedVersion="6" background="1" saveData="1">
    <textPr codePage="850" sourceFile="D:\Dropbox (PETAL)\Team-Ordner „PETAL“\Audio\Kurtag_Kafka-Fragmente\_tempo mapping\34_Eine lange Geschichte\_data_KF34\WS_1997_34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<sst xmlns="http://schemas.openxmlformats.org/spreadsheetml/2006/main" count="551" uniqueCount="69">
  <si>
    <t>3a</t>
  </si>
  <si>
    <t>3b</t>
  </si>
  <si>
    <t>2a</t>
  </si>
  <si>
    <t>2b</t>
  </si>
  <si>
    <t>1a</t>
  </si>
  <si>
    <t>1b</t>
  </si>
  <si>
    <t>2c</t>
  </si>
  <si>
    <t>4a</t>
  </si>
  <si>
    <t>4b</t>
  </si>
  <si>
    <t>score</t>
  </si>
  <si>
    <t>1c</t>
  </si>
  <si>
    <t>1d</t>
  </si>
  <si>
    <t>1e</t>
  </si>
  <si>
    <t>2d</t>
  </si>
  <si>
    <t>3c</t>
  </si>
  <si>
    <t>3d</t>
  </si>
  <si>
    <t>5a</t>
  </si>
  <si>
    <t>5b</t>
  </si>
  <si>
    <t>5c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</si>
  <si>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</si>
  <si>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</si>
  <si>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</si>
  <si>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</si>
  <si>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</si>
  <si>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</si>
  <si>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</si>
  <si>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</si>
  <si>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</si>
  <si>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</si>
  <si>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</si>
  <si>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</si>
  <si>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</si>
  <si>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</si>
  <si>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</si>
  <si>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total</t>
  </si>
  <si>
    <t>perc</t>
  </si>
  <si>
    <t>dur abs dev</t>
  </si>
  <si>
    <t>raw dat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</si>
  <si>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</si>
  <si>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</si>
  <si>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</si>
  <si>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</si>
  <si>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</si>
  <si>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</si>
  <si>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</si>
  <si>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</si>
  <si>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</si>
  <si>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</si>
  <si>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rel stdv 14 (%)</t>
  </si>
  <si>
    <t>rel stdv 8 (%)</t>
  </si>
  <si>
    <t>score dev</t>
  </si>
  <si>
    <t>dur (min:sec)</t>
  </si>
  <si>
    <t>dur 8 rel dev (%)</t>
  </si>
  <si>
    <t>dur 14 rel dev (%)</t>
  </si>
  <si>
    <t>perc 8 dev</t>
  </si>
  <si>
    <t>perc 14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</si>
  <si>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</si>
  <si>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</si>
  <si>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</si>
  <si>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</si>
  <si>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</si>
  <si>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</si>
  <si>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</si>
  <si>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</si>
  <si>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WS 1997</t>
  </si>
  <si>
    <t>PK 2004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</si>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</sst>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45" fontId="8" fillId="0" borderId="0" xfId="0" applyNumberFormat="1" applyFont="1" applyFill="1" applyBorder="1" applyAlignment="1">
      <alignment horizontal="center"/>
    </xf>
    <xf numFmtId="45" fontId="8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0969541496843"/>
          <c:y val="2.3457633575901665E-2"/>
          <c:w val="0.8038297093266501"/>
          <c:h val="0.86718597147692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'KF_34_dur+rat'!$A$19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'KF_34_dur+rat'!$B$19:$P$19</c:f>
              <c:numCache>
                <c:formatCode>mm:ss</c:formatCode>
                <c:ptCount val="15"/>
                <c:pt idx="0">
                  <c:v>2.5205866297453708E-4</c:v>
                </c:pt>
                <c:pt idx="1">
                  <c:v>2.3744121104166666E-4</c:v>
                </c:pt>
                <c:pt idx="2">
                  <c:v>1.7620202401620369E-4</c:v>
                </c:pt>
                <c:pt idx="3">
                  <c:v>2.1528302679398151E-4</c:v>
                </c:pt>
                <c:pt idx="4">
                  <c:v>2.7517321743055558E-4</c:v>
                </c:pt>
                <c:pt idx="5">
                  <c:v>1.7228547282407408E-4</c:v>
                </c:pt>
                <c:pt idx="6">
                  <c:v>2.4084572100694447E-4</c:v>
                </c:pt>
                <c:pt idx="7">
                  <c:v>2.198596413888889E-4</c:v>
                </c:pt>
                <c:pt idx="8">
                  <c:v>2.0512303686342595E-4</c:v>
                </c:pt>
                <c:pt idx="9">
                  <c:v>2.4728835979166664E-4</c:v>
                </c:pt>
                <c:pt idx="10">
                  <c:v>2.265762786574074E-4</c:v>
                </c:pt>
                <c:pt idx="11">
                  <c:v>2.3457052574074074E-4</c:v>
                </c:pt>
                <c:pt idx="12">
                  <c:v>2.3403118962962962E-4</c:v>
                </c:pt>
                <c:pt idx="13">
                  <c:v>2.3530696229166669E-4</c:v>
                </c:pt>
                <c:pt idx="14">
                  <c:v>2.2657466646081346E-4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'KF_34_dur+rat'!$A$20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'KF_34_dur+rat'!$B$20:$P$20</c:f>
              <c:numCache>
                <c:formatCode>mm:ss</c:formatCode>
                <c:ptCount val="15"/>
                <c:pt idx="0">
                  <c:v>1.6023951246527774E-4</c:v>
                </c:pt>
                <c:pt idx="1">
                  <c:v>1.7472180230324071E-4</c:v>
                </c:pt>
                <c:pt idx="2">
                  <c:v>2.2141807340277783E-4</c:v>
                </c:pt>
                <c:pt idx="3">
                  <c:v>2.4787100025462964E-4</c:v>
                </c:pt>
                <c:pt idx="4">
                  <c:v>2.2453703703703706E-4</c:v>
                </c:pt>
                <c:pt idx="5">
                  <c:v>2.0255915637731482E-4</c:v>
                </c:pt>
                <c:pt idx="6">
                  <c:v>2.09286029224537E-4</c:v>
                </c:pt>
                <c:pt idx="7">
                  <c:v>1.6748052615740737E-4</c:v>
                </c:pt>
                <c:pt idx="8">
                  <c:v>2.2771898883101855E-4</c:v>
                </c:pt>
                <c:pt idx="9">
                  <c:v>2.5870575081018521E-4</c:v>
                </c:pt>
                <c:pt idx="10">
                  <c:v>2.5239643697916661E-4</c:v>
                </c:pt>
                <c:pt idx="11">
                  <c:v>1.5278775090277777E-4</c:v>
                </c:pt>
                <c:pt idx="12">
                  <c:v>2.4498115605324071E-4</c:v>
                </c:pt>
                <c:pt idx="13">
                  <c:v>2.5983035188657404E-4</c:v>
                </c:pt>
                <c:pt idx="14">
                  <c:v>2.1460954090608462E-4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'KF_34_dur+rat'!$A$21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'KF_34_dur+rat'!$B$21:$P$21</c:f>
              <c:numCache>
                <c:formatCode>mm:ss</c:formatCode>
                <c:ptCount val="15"/>
                <c:pt idx="0">
                  <c:v>1.1193205678240744E-4</c:v>
                </c:pt>
                <c:pt idx="1">
                  <c:v>1.0787509449074073E-4</c:v>
                </c:pt>
                <c:pt idx="2">
                  <c:v>1.2569496935185186E-4</c:v>
                </c:pt>
                <c:pt idx="3">
                  <c:v>1.2114512471064817E-4</c:v>
                </c:pt>
                <c:pt idx="4">
                  <c:v>1.5237150415509253E-4</c:v>
                </c:pt>
                <c:pt idx="5">
                  <c:v>8.1269421354166643E-5</c:v>
                </c:pt>
                <c:pt idx="6">
                  <c:v>1.4121315193287034E-4</c:v>
                </c:pt>
                <c:pt idx="7">
                  <c:v>1.2064043209490743E-4</c:v>
                </c:pt>
                <c:pt idx="8">
                  <c:v>1.45305020162037E-4</c:v>
                </c:pt>
                <c:pt idx="9">
                  <c:v>9.7749485601851877E-5</c:v>
                </c:pt>
                <c:pt idx="10">
                  <c:v>9.4995328379629689E-5</c:v>
                </c:pt>
                <c:pt idx="11">
                  <c:v>1.0035483328703701E-4</c:v>
                </c:pt>
                <c:pt idx="12">
                  <c:v>9.2852943645833306E-5</c:v>
                </c:pt>
                <c:pt idx="13">
                  <c:v>9.346182917824075E-5</c:v>
                </c:pt>
                <c:pt idx="14">
                  <c:v>1.1334722822337965E-4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'KF_34_dur+rat'!$A$22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'KF_34_dur+rat'!$B$22:$P$22</c:f>
              <c:numCache>
                <c:formatCode>mm:ss</c:formatCode>
                <c:ptCount val="15"/>
                <c:pt idx="0">
                  <c:v>1.1160373099537036E-4</c:v>
                </c:pt>
                <c:pt idx="1">
                  <c:v>8.9352376747685222E-5</c:v>
                </c:pt>
                <c:pt idx="2">
                  <c:v>1.0651927437499999E-4</c:v>
                </c:pt>
                <c:pt idx="3">
                  <c:v>9.3159486018518461E-5</c:v>
                </c:pt>
                <c:pt idx="4">
                  <c:v>1.0461020828703713E-4</c:v>
                </c:pt>
                <c:pt idx="5">
                  <c:v>7.0009238263888884E-5</c:v>
                </c:pt>
                <c:pt idx="6">
                  <c:v>1.3800049340277775E-4</c:v>
                </c:pt>
                <c:pt idx="7">
                  <c:v>9.675296045138891E-5</c:v>
                </c:pt>
                <c:pt idx="8">
                  <c:v>1.3167070840277778E-4</c:v>
                </c:pt>
                <c:pt idx="9">
                  <c:v>7.4534937430555573E-5</c:v>
                </c:pt>
                <c:pt idx="10">
                  <c:v>6.3877078599537007E-5</c:v>
                </c:pt>
                <c:pt idx="11">
                  <c:v>5.729822793981487E-5</c:v>
                </c:pt>
                <c:pt idx="12">
                  <c:v>8.4320147812500052E-5</c:v>
                </c:pt>
                <c:pt idx="13">
                  <c:v>5.7390610567129656E-5</c:v>
                </c:pt>
                <c:pt idx="14">
                  <c:v>9.1364248520998703E-5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'KF_34_dur+rat'!$A$23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'KF_34_dur+rat'!$B$23:$P$23</c:f>
              <c:numCache>
                <c:formatCode>mm:ss</c:formatCode>
                <c:ptCount val="15"/>
                <c:pt idx="0">
                  <c:v>3.0308064583333373E-5</c:v>
                </c:pt>
                <c:pt idx="1">
                  <c:v>3.1844713194444456E-5</c:v>
                </c:pt>
                <c:pt idx="2">
                  <c:v>3.2291929120370362E-5</c:v>
                </c:pt>
                <c:pt idx="3">
                  <c:v>3.0408320740740754E-5</c:v>
                </c:pt>
                <c:pt idx="4">
                  <c:v>2.8493218275462859E-5</c:v>
                </c:pt>
                <c:pt idx="5">
                  <c:v>2.9927773576388917E-5</c:v>
                </c:pt>
                <c:pt idx="6">
                  <c:v>3.8237223900463003E-5</c:v>
                </c:pt>
                <c:pt idx="7">
                  <c:v>3.6774586377314764E-5</c:v>
                </c:pt>
                <c:pt idx="8">
                  <c:v>2.7748383298611071E-5</c:v>
                </c:pt>
                <c:pt idx="9">
                  <c:v>3.1169952546296268E-5</c:v>
                </c:pt>
                <c:pt idx="10">
                  <c:v>2.233166415509261E-5</c:v>
                </c:pt>
                <c:pt idx="11">
                  <c:v>2.5850340138888844E-5</c:v>
                </c:pt>
                <c:pt idx="12">
                  <c:v>9.3616150115740899E-6</c:v>
                </c:pt>
                <c:pt idx="13">
                  <c:v>1.8283362731481486E-5</c:v>
                </c:pt>
                <c:pt idx="14">
                  <c:v>2.8073653403604491E-5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'KF_34_dur+rat'!$A$24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'KF_34_dur+rat'!$B$24:$P$24</c:f>
              <c:numCache>
                <c:formatCode>mm:ss</c:formatCode>
                <c:ptCount val="15"/>
                <c:pt idx="0">
                  <c:v>6.6614202780092594E-4</c:v>
                </c:pt>
                <c:pt idx="1">
                  <c:v>6.4123519777777775E-4</c:v>
                </c:pt>
                <c:pt idx="2">
                  <c:v>6.621262702662037E-4</c:v>
                </c:pt>
                <c:pt idx="3">
                  <c:v>7.0786695851851849E-4</c:v>
                </c:pt>
                <c:pt idx="4">
                  <c:v>7.851851851851851E-4</c:v>
                </c:pt>
                <c:pt idx="5">
                  <c:v>5.560510623958333E-4</c:v>
                </c:pt>
                <c:pt idx="6">
                  <c:v>7.675826194675924E-4</c:v>
                </c:pt>
                <c:pt idx="7">
                  <c:v>6.4150814646990733E-4</c:v>
                </c:pt>
                <c:pt idx="8">
                  <c:v>7.3756613755787041E-4</c:v>
                </c:pt>
                <c:pt idx="9">
                  <c:v>7.0944848618055556E-4</c:v>
                </c:pt>
                <c:pt idx="10">
                  <c:v>6.6017678677083344E-4</c:v>
                </c:pt>
                <c:pt idx="11">
                  <c:v>5.7086167800925918E-4</c:v>
                </c:pt>
                <c:pt idx="12">
                  <c:v>6.6554705215277781E-4</c:v>
                </c:pt>
                <c:pt idx="13">
                  <c:v>6.6427311665509265E-4</c:v>
                </c:pt>
                <c:pt idx="14">
                  <c:v>6.7396933751488091E-4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BF-4EBB-A21E-5B32016671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519232"/>
        <c:axId val="199545600"/>
      </c:barChart>
      <c:catAx>
        <c:axId val="1995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45600"/>
        <c:crosses val="autoZero"/>
        <c:auto val="1"/>
        <c:lblAlgn val="ctr"/>
        <c:lblOffset val="100"/>
        <c:noMultiLvlLbl val="0"/>
      </c:catAx>
      <c:valAx>
        <c:axId val="199545600"/>
        <c:scaling>
          <c:orientation val="minMax"/>
          <c:max val="1.0416660000000003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19232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22490895842246"/>
          <c:y val="0.93987769598645377"/>
          <c:w val="0.13473201001638535"/>
          <c:h val="3.5782693193885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0969541496843"/>
          <c:y val="2.3457633575901665E-2"/>
          <c:w val="0.8038297093266501"/>
          <c:h val="0.86718597147692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'KF_34_dur+rat'!$C$79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'KF_34_dur+rat'!$C$80:$C$88</c:f>
              <c:numCache>
                <c:formatCode>mm:ss</c:formatCode>
                <c:ptCount val="9"/>
                <c:pt idx="0">
                  <c:v>2.3744121104166666E-4</c:v>
                </c:pt>
                <c:pt idx="1">
                  <c:v>2.1528302679398151E-4</c:v>
                </c:pt>
                <c:pt idx="2">
                  <c:v>2.7517321743055558E-4</c:v>
                </c:pt>
                <c:pt idx="3">
                  <c:v>1.7228547282407408E-4</c:v>
                </c:pt>
                <c:pt idx="4">
                  <c:v>2.4084572100694447E-4</c:v>
                </c:pt>
                <c:pt idx="5">
                  <c:v>2.198596413888889E-4</c:v>
                </c:pt>
                <c:pt idx="6">
                  <c:v>2.4728835979166664E-4</c:v>
                </c:pt>
                <c:pt idx="7">
                  <c:v>2.3457052574074074E-4</c:v>
                </c:pt>
                <c:pt idx="8">
                  <c:v>2.3034339700231483E-4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'KF_34_dur+rat'!$D$79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'KF_34_dur+rat'!$D$80:$D$88</c:f>
              <c:numCache>
                <c:formatCode>mm:ss</c:formatCode>
                <c:ptCount val="9"/>
                <c:pt idx="0">
                  <c:v>1.7472180230324071E-4</c:v>
                </c:pt>
                <c:pt idx="1">
                  <c:v>2.4787100025462964E-4</c:v>
                </c:pt>
                <c:pt idx="2">
                  <c:v>2.2453703703703706E-4</c:v>
                </c:pt>
                <c:pt idx="3">
                  <c:v>2.0255915637731482E-4</c:v>
                </c:pt>
                <c:pt idx="4">
                  <c:v>2.09286029224537E-4</c:v>
                </c:pt>
                <c:pt idx="5">
                  <c:v>1.6748052615740737E-4</c:v>
                </c:pt>
                <c:pt idx="6">
                  <c:v>2.5870575081018521E-4</c:v>
                </c:pt>
                <c:pt idx="7">
                  <c:v>1.5278775090277777E-4</c:v>
                </c:pt>
                <c:pt idx="8">
                  <c:v>2.0474363163339117E-4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'KF_34_dur+rat'!$E$79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'KF_34_dur+rat'!$E$80:$E$88</c:f>
              <c:numCache>
                <c:formatCode>mm:ss</c:formatCode>
                <c:ptCount val="9"/>
                <c:pt idx="0">
                  <c:v>1.0787509449074073E-4</c:v>
                </c:pt>
                <c:pt idx="1">
                  <c:v>1.2114512471064817E-4</c:v>
                </c:pt>
                <c:pt idx="2">
                  <c:v>1.5237150415509253E-4</c:v>
                </c:pt>
                <c:pt idx="3">
                  <c:v>8.1269421354166643E-5</c:v>
                </c:pt>
                <c:pt idx="4">
                  <c:v>1.4121315193287034E-4</c:v>
                </c:pt>
                <c:pt idx="5">
                  <c:v>1.2064043209490743E-4</c:v>
                </c:pt>
                <c:pt idx="6">
                  <c:v>9.7749485601851877E-5</c:v>
                </c:pt>
                <c:pt idx="7">
                  <c:v>1.0035483328703701E-4</c:v>
                </c:pt>
                <c:pt idx="8">
                  <c:v>1.1532738095341435E-4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'KF_34_dur+rat'!$F$79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'KF_34_dur+rat'!$F$80:$F$88</c:f>
              <c:numCache>
                <c:formatCode>mm:ss</c:formatCode>
                <c:ptCount val="9"/>
                <c:pt idx="0">
                  <c:v>8.9352376747685222E-5</c:v>
                </c:pt>
                <c:pt idx="1">
                  <c:v>9.3159486018518461E-5</c:v>
                </c:pt>
                <c:pt idx="2">
                  <c:v>1.0461020828703713E-4</c:v>
                </c:pt>
                <c:pt idx="3">
                  <c:v>7.0009238263888884E-5</c:v>
                </c:pt>
                <c:pt idx="4">
                  <c:v>1.3800049340277775E-4</c:v>
                </c:pt>
                <c:pt idx="5">
                  <c:v>9.675296045138891E-5</c:v>
                </c:pt>
                <c:pt idx="6">
                  <c:v>7.4534937430555573E-5</c:v>
                </c:pt>
                <c:pt idx="7">
                  <c:v>5.729822793981487E-5</c:v>
                </c:pt>
                <c:pt idx="8">
                  <c:v>9.0464741067708345E-5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'KF_34_dur+rat'!$G$79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'KF_34_dur+rat'!$G$80:$G$88</c:f>
              <c:numCache>
                <c:formatCode>mm:ss</c:formatCode>
                <c:ptCount val="9"/>
                <c:pt idx="0">
                  <c:v>3.1844713194444456E-5</c:v>
                </c:pt>
                <c:pt idx="1">
                  <c:v>3.0408320740740754E-5</c:v>
                </c:pt>
                <c:pt idx="2">
                  <c:v>2.8493218275462859E-5</c:v>
                </c:pt>
                <c:pt idx="3">
                  <c:v>2.9927773576388917E-5</c:v>
                </c:pt>
                <c:pt idx="4">
                  <c:v>3.8237223900463003E-5</c:v>
                </c:pt>
                <c:pt idx="5">
                  <c:v>3.6774586377314764E-5</c:v>
                </c:pt>
                <c:pt idx="6">
                  <c:v>3.1169952546296268E-5</c:v>
                </c:pt>
                <c:pt idx="7">
                  <c:v>2.5850340138888844E-5</c:v>
                </c:pt>
                <c:pt idx="8">
                  <c:v>3.1588266093749983E-5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'KF_34_dur+rat'!$H$80:$H$88</c:f>
              <c:numCache>
                <c:formatCode>mm:ss</c:formatCode>
                <c:ptCount val="9"/>
                <c:pt idx="0">
                  <c:v>6.4123519777777775E-4</c:v>
                </c:pt>
                <c:pt idx="1">
                  <c:v>7.0786695851851849E-4</c:v>
                </c:pt>
                <c:pt idx="2">
                  <c:v>7.851851851851851E-4</c:v>
                </c:pt>
                <c:pt idx="3">
                  <c:v>5.560510623958333E-4</c:v>
                </c:pt>
                <c:pt idx="4">
                  <c:v>7.675826194675924E-4</c:v>
                </c:pt>
                <c:pt idx="5">
                  <c:v>6.4150814646990733E-4</c:v>
                </c:pt>
                <c:pt idx="6">
                  <c:v>7.0944848618055556E-4</c:v>
                </c:pt>
                <c:pt idx="7">
                  <c:v>5.7086167800925918E-4</c:v>
                </c:pt>
                <c:pt idx="8">
                  <c:v>6.7246741675057865E-4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BF-4EBB-A21E-5B32016671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681920"/>
        <c:axId val="199683456"/>
      </c:barChart>
      <c:catAx>
        <c:axId val="19968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83456"/>
        <c:crosses val="autoZero"/>
        <c:auto val="1"/>
        <c:lblAlgn val="ctr"/>
        <c:lblOffset val="100"/>
        <c:noMultiLvlLbl val="0"/>
      </c:catAx>
      <c:valAx>
        <c:axId val="199683456"/>
        <c:scaling>
          <c:orientation val="minMax"/>
          <c:max val="1.0416660000000003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81920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7822490895842246"/>
          <c:y val="0.93987769598645377"/>
          <c:w val="0.11851851054346257"/>
          <c:h val="3.5685734947406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1613346419115"/>
          <c:y val="2.69983163551917E-2"/>
          <c:w val="0.80491825783975879"/>
          <c:h val="0.813121731302654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'KF_34_dur+rat'!$A$11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'KF_34_dur+rat'!$B$11:$P$11</c:f>
              <c:numCache>
                <c:formatCode>0.00</c:formatCode>
                <c:ptCount val="15"/>
                <c:pt idx="0">
                  <c:v>37.838576828223161</c:v>
                </c:pt>
                <c:pt idx="1">
                  <c:v>37.028723916673194</c:v>
                </c:pt>
                <c:pt idx="2">
                  <c:v>26.611544040589536</c:v>
                </c:pt>
                <c:pt idx="3">
                  <c:v>30.412922118097345</c:v>
                </c:pt>
                <c:pt idx="4">
                  <c:v>35.045645616155667</c:v>
                </c:pt>
                <c:pt idx="5">
                  <c:v>30.98375031993556</c:v>
                </c:pt>
                <c:pt idx="6">
                  <c:v>31.377172293713336</c:v>
                </c:pt>
                <c:pt idx="7">
                  <c:v>34.272307000111077</c:v>
                </c:pt>
                <c:pt idx="8">
                  <c:v>27.810799115941208</c:v>
                </c:pt>
                <c:pt idx="9">
                  <c:v>34.856422222138825</c:v>
                </c:pt>
                <c:pt idx="10">
                  <c:v>34.320546132146667</c:v>
                </c:pt>
                <c:pt idx="11">
                  <c:v>41.090606494860225</c:v>
                </c:pt>
                <c:pt idx="12">
                  <c:v>35.163733183496582</c:v>
                </c:pt>
                <c:pt idx="13">
                  <c:v>35.423225235508667</c:v>
                </c:pt>
                <c:pt idx="14">
                  <c:v>33.731141036970783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'KF_34_dur+rat'!$A$12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'KF_34_dur+rat'!$B$12:$P$12</c:f>
              <c:numCache>
                <c:formatCode>0.00</c:formatCode>
                <c:ptCount val="15"/>
                <c:pt idx="0">
                  <c:v>24.054857039160531</c:v>
                </c:pt>
                <c:pt idx="1">
                  <c:v>27.247693655735837</c:v>
                </c:pt>
                <c:pt idx="2">
                  <c:v>33.440460429663673</c:v>
                </c:pt>
                <c:pt idx="3">
                  <c:v>35.016608314844106</c:v>
                </c:pt>
                <c:pt idx="4">
                  <c:v>28.596698113207552</c:v>
                </c:pt>
                <c:pt idx="5">
                  <c:v>36.428157425786921</c:v>
                </c:pt>
                <c:pt idx="6">
                  <c:v>27.265602935316739</c:v>
                </c:pt>
                <c:pt idx="7">
                  <c:v>26.107310885920882</c:v>
                </c:pt>
                <c:pt idx="8">
                  <c:v>30.874382273705102</c:v>
                </c:pt>
                <c:pt idx="9">
                  <c:v>36.465755562179645</c:v>
                </c:pt>
                <c:pt idx="10">
                  <c:v>38.231643710729379</c:v>
                </c:pt>
                <c:pt idx="11">
                  <c:v>26.764408400225388</c:v>
                </c:pt>
                <c:pt idx="12">
                  <c:v>36.808991229218876</c:v>
                </c:pt>
                <c:pt idx="13">
                  <c:v>39.114988304047912</c:v>
                </c:pt>
                <c:pt idx="14">
                  <c:v>31.886968448553038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'KF_34_dur+rat'!$A$13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'KF_34_dur+rat'!$B$13:$P$13</c:f>
              <c:numCache>
                <c:formatCode>0.00</c:formatCode>
                <c:ptCount val="15"/>
                <c:pt idx="0">
                  <c:v>16.80303180268006</c:v>
                </c:pt>
                <c:pt idx="1">
                  <c:v>16.82301515334553</c:v>
                </c:pt>
                <c:pt idx="2">
                  <c:v>18.983534560759381</c:v>
                </c:pt>
                <c:pt idx="3">
                  <c:v>17.114109262027224</c:v>
                </c:pt>
                <c:pt idx="4">
                  <c:v>19.405804774469335</c:v>
                </c:pt>
                <c:pt idx="5">
                  <c:v>14.615460134902825</c:v>
                </c:pt>
                <c:pt idx="6">
                  <c:v>18.397127338659395</c:v>
                </c:pt>
                <c:pt idx="7">
                  <c:v>18.805752157438359</c:v>
                </c:pt>
                <c:pt idx="8">
                  <c:v>19.70060890310819</c:v>
                </c:pt>
                <c:pt idx="9">
                  <c:v>13.778235841773931</c:v>
                </c:pt>
                <c:pt idx="10">
                  <c:v>14.389377252157963</c:v>
                </c:pt>
                <c:pt idx="11">
                  <c:v>17.579535840801224</c:v>
                </c:pt>
                <c:pt idx="12">
                  <c:v>13.951371784382676</c:v>
                </c:pt>
                <c:pt idx="13">
                  <c:v>14.069789493945228</c:v>
                </c:pt>
                <c:pt idx="14">
                  <c:v>16.744053878603662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'KF_34_dur+rat'!$A$14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'KF_34_dur+rat'!$B$14:$P$14</c:f>
              <c:numCache>
                <c:formatCode>0.00</c:formatCode>
                <c:ptCount val="15"/>
                <c:pt idx="0">
                  <c:v>16.753744147295073</c:v>
                </c:pt>
                <c:pt idx="1">
                  <c:v>13.934415493307121</c:v>
                </c:pt>
                <c:pt idx="2">
                  <c:v>16.087456299260651</c:v>
                </c:pt>
                <c:pt idx="3">
                  <c:v>13.16059252341573</c:v>
                </c:pt>
                <c:pt idx="4">
                  <c:v>13.322998225235864</c:v>
                </c:pt>
                <c:pt idx="5">
                  <c:v>12.590433324997724</c:v>
                </c:pt>
                <c:pt idx="6">
                  <c:v>17.978584963074997</c:v>
                </c:pt>
                <c:pt idx="7">
                  <c:v>15.082109398579165</c:v>
                </c:pt>
                <c:pt idx="8">
                  <c:v>17.852054439314159</c:v>
                </c:pt>
                <c:pt idx="9">
                  <c:v>10.506039392913207</c:v>
                </c:pt>
                <c:pt idx="10">
                  <c:v>9.6757535071754344</c:v>
                </c:pt>
                <c:pt idx="11">
                  <c:v>10.03714737686167</c:v>
                </c:pt>
                <c:pt idx="12">
                  <c:v>12.669299268888382</c:v>
                </c:pt>
                <c:pt idx="13">
                  <c:v>8.6396105951293993</c:v>
                </c:pt>
                <c:pt idx="14">
                  <c:v>13.44930278253204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'KF_34_dur+rat'!$A$15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'KF_34_dur+rat'!$B$15:$P$15</c:f>
              <c:numCache>
                <c:formatCode>0.00</c:formatCode>
                <c:ptCount val="15"/>
                <c:pt idx="0">
                  <c:v>4.5497901826411749</c:v>
                </c:pt>
                <c:pt idx="1">
                  <c:v>4.9661517809383184</c:v>
                </c:pt>
                <c:pt idx="2">
                  <c:v>4.8770046697267571</c:v>
                </c:pt>
                <c:pt idx="3">
                  <c:v>4.2957677816155959</c:v>
                </c:pt>
                <c:pt idx="4">
                  <c:v>3.6288532709315908</c:v>
                </c:pt>
                <c:pt idx="5">
                  <c:v>5.3821987943769782</c:v>
                </c:pt>
                <c:pt idx="6">
                  <c:v>4.981512469235553</c:v>
                </c:pt>
                <c:pt idx="7">
                  <c:v>5.7325205579505187</c:v>
                </c:pt>
                <c:pt idx="8">
                  <c:v>3.7621552679313317</c:v>
                </c:pt>
                <c:pt idx="9">
                  <c:v>4.3935469809944001</c:v>
                </c:pt>
                <c:pt idx="10">
                  <c:v>3.3826793977905472</c:v>
                </c:pt>
                <c:pt idx="11">
                  <c:v>4.5283018872514962</c:v>
                </c:pt>
                <c:pt idx="12">
                  <c:v>1.4066045340134885</c:v>
                </c:pt>
                <c:pt idx="13">
                  <c:v>2.7523863713687917</c:v>
                </c:pt>
                <c:pt idx="14">
                  <c:v>4.1885338533404672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05-4406-94D9-2C34D433F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268928"/>
        <c:axId val="172291200"/>
      </c:barChart>
      <c:catAx>
        <c:axId val="17226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91200"/>
        <c:crosses val="autoZero"/>
        <c:auto val="1"/>
        <c:lblAlgn val="ctr"/>
        <c:lblOffset val="100"/>
        <c:noMultiLvlLbl val="0"/>
      </c:catAx>
      <c:valAx>
        <c:axId val="172291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42815135789368"/>
          <c:y val="0.9243844535674105"/>
          <c:w val="0.11851136532461744"/>
          <c:h val="3.5782693193885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5315071404088"/>
          <c:y val="2.69983163551917E-2"/>
          <c:w val="0.8021812548632441"/>
          <c:h val="0.813121731302654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'KF_34_dur+rat'!$C$113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'KF_34_dur+rat'!$C$114:$C$122</c:f>
              <c:numCache>
                <c:formatCode>General</c:formatCode>
                <c:ptCount val="9"/>
                <c:pt idx="0">
                  <c:v>37.028723916673194</c:v>
                </c:pt>
                <c:pt idx="1">
                  <c:v>30.412922118097345</c:v>
                </c:pt>
                <c:pt idx="2">
                  <c:v>35.045645616155667</c:v>
                </c:pt>
                <c:pt idx="3">
                  <c:v>30.98375031993556</c:v>
                </c:pt>
                <c:pt idx="4">
                  <c:v>31.377172293713336</c:v>
                </c:pt>
                <c:pt idx="5">
                  <c:v>34.272307000111077</c:v>
                </c:pt>
                <c:pt idx="6">
                  <c:v>34.856422222138825</c:v>
                </c:pt>
                <c:pt idx="7">
                  <c:v>41.090606494860225</c:v>
                </c:pt>
                <c:pt idx="8" formatCode="0.00">
                  <c:v>34.383443747710658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'KF_34_dur+rat'!$D$113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'KF_34_dur+rat'!$D$114:$D$122</c:f>
              <c:numCache>
                <c:formatCode>General</c:formatCode>
                <c:ptCount val="9"/>
                <c:pt idx="0">
                  <c:v>27.247693655735837</c:v>
                </c:pt>
                <c:pt idx="1">
                  <c:v>35.016608314844106</c:v>
                </c:pt>
                <c:pt idx="2">
                  <c:v>28.596698113207552</c:v>
                </c:pt>
                <c:pt idx="3">
                  <c:v>36.428157425786921</c:v>
                </c:pt>
                <c:pt idx="4">
                  <c:v>27.265602935316739</c:v>
                </c:pt>
                <c:pt idx="5">
                  <c:v>26.107310885920882</c:v>
                </c:pt>
                <c:pt idx="6">
                  <c:v>36.465755562179645</c:v>
                </c:pt>
                <c:pt idx="7">
                  <c:v>26.764408400225388</c:v>
                </c:pt>
                <c:pt idx="8" formatCode="0.00">
                  <c:v>30.486529411652139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'KF_34_dur+rat'!$E$113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'KF_34_dur+rat'!$E$114:$E$122</c:f>
              <c:numCache>
                <c:formatCode>General</c:formatCode>
                <c:ptCount val="9"/>
                <c:pt idx="0">
                  <c:v>16.82301515334553</c:v>
                </c:pt>
                <c:pt idx="1">
                  <c:v>17.114109262027224</c:v>
                </c:pt>
                <c:pt idx="2">
                  <c:v>19.405804774469335</c:v>
                </c:pt>
                <c:pt idx="3">
                  <c:v>14.615460134902825</c:v>
                </c:pt>
                <c:pt idx="4">
                  <c:v>18.397127338659395</c:v>
                </c:pt>
                <c:pt idx="5">
                  <c:v>18.805752157438359</c:v>
                </c:pt>
                <c:pt idx="6">
                  <c:v>13.778235841773931</c:v>
                </c:pt>
                <c:pt idx="7">
                  <c:v>17.579535840801224</c:v>
                </c:pt>
                <c:pt idx="8" formatCode="0.00">
                  <c:v>17.064880062927227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'KF_34_dur+rat'!$F$113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'KF_34_dur+rat'!$F$114:$F$122</c:f>
              <c:numCache>
                <c:formatCode>General</c:formatCode>
                <c:ptCount val="9"/>
                <c:pt idx="0">
                  <c:v>13.934415493307121</c:v>
                </c:pt>
                <c:pt idx="1">
                  <c:v>13.16059252341573</c:v>
                </c:pt>
                <c:pt idx="2">
                  <c:v>13.322998225235864</c:v>
                </c:pt>
                <c:pt idx="3">
                  <c:v>12.590433324997724</c:v>
                </c:pt>
                <c:pt idx="4">
                  <c:v>17.978584963074997</c:v>
                </c:pt>
                <c:pt idx="5">
                  <c:v>15.082109398579165</c:v>
                </c:pt>
                <c:pt idx="6">
                  <c:v>10.506039392913207</c:v>
                </c:pt>
                <c:pt idx="7">
                  <c:v>10.03714737686167</c:v>
                </c:pt>
                <c:pt idx="8" formatCode="0.00">
                  <c:v>13.326540087298184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'KF_34_dur+rat'!$G$113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'KF_34_dur+rat'!$B$114:$B$122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'KF_34_dur+rat'!$G$114:$G$122</c:f>
              <c:numCache>
                <c:formatCode>General</c:formatCode>
                <c:ptCount val="9"/>
                <c:pt idx="0">
                  <c:v>4.9661517809383184</c:v>
                </c:pt>
                <c:pt idx="1">
                  <c:v>4.2957677816155959</c:v>
                </c:pt>
                <c:pt idx="2">
                  <c:v>3.6288532709315908</c:v>
                </c:pt>
                <c:pt idx="3">
                  <c:v>5.3821987943769782</c:v>
                </c:pt>
                <c:pt idx="4">
                  <c:v>4.981512469235553</c:v>
                </c:pt>
                <c:pt idx="5">
                  <c:v>5.7325205579505187</c:v>
                </c:pt>
                <c:pt idx="6">
                  <c:v>4.3935469809944001</c:v>
                </c:pt>
                <c:pt idx="7">
                  <c:v>4.5283018872514962</c:v>
                </c:pt>
                <c:pt idx="8" formatCode="0.00">
                  <c:v>4.7386066904118058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05-4406-94D9-2C34D433F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545024"/>
        <c:axId val="200546560"/>
      </c:barChart>
      <c:catAx>
        <c:axId val="20054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546560"/>
        <c:crosses val="autoZero"/>
        <c:auto val="1"/>
        <c:lblAlgn val="ctr"/>
        <c:lblOffset val="100"/>
        <c:noMultiLvlLbl val="0"/>
      </c:catAx>
      <c:valAx>
        <c:axId val="200546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5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42815135789368"/>
          <c:y val="0.9243844535674105"/>
          <c:w val="0.11862258381428331"/>
          <c:h val="4.3588868500384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5286368933536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'KF_34_dur+rat'!$B$34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'KF_34_dur+rat'!$B$35:$B$39</c:f>
              <c:numCache>
                <c:formatCode>0.00</c:formatCode>
                <c:ptCount val="5"/>
                <c:pt idx="0">
                  <c:v>11.247504812340138</c:v>
                </c:pt>
                <c:pt idx="1">
                  <c:v>-25.334394832240832</c:v>
                </c:pt>
                <c:pt idx="2">
                  <c:v>-1.2485276112647816</c:v>
                </c:pt>
                <c:pt idx="3">
                  <c:v>22.15251895791593</c:v>
                </c:pt>
                <c:pt idx="4">
                  <c:v>7.9591036749139237</c:v>
                </c:pt>
              </c:numCache>
            </c:numRef>
          </c:val>
        </c:ser>
        <c:ser>
          <c:idx val="1"/>
          <c:order val="1"/>
          <c:tx>
            <c:strRef>
              <c:f>'KF_34_dur+rat'!$C$34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'KF_34_dur+rat'!$C$35:$C$39</c:f>
              <c:numCache>
                <c:formatCode>0.00</c:formatCode>
                <c:ptCount val="5"/>
                <c:pt idx="0">
                  <c:v>4.7960104060144761</c:v>
                </c:pt>
                <c:pt idx="1">
                  <c:v>-18.586190732451737</c:v>
                </c:pt>
                <c:pt idx="2">
                  <c:v>-4.827761400441716</c:v>
                </c:pt>
                <c:pt idx="3">
                  <c:v>-2.2020339529756883</c:v>
                </c:pt>
                <c:pt idx="4">
                  <c:v>13.432736155230096</c:v>
                </c:pt>
              </c:numCache>
            </c:numRef>
          </c:val>
        </c:ser>
        <c:ser>
          <c:idx val="2"/>
          <c:order val="2"/>
          <c:tx>
            <c:strRef>
              <c:f>'KF_34_dur+rat'!$D$34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'KF_34_dur+rat'!$D$35:$D$39</c:f>
              <c:numCache>
                <c:formatCode>0.00</c:formatCode>
                <c:ptCount val="5"/>
                <c:pt idx="0">
                  <c:v>-22.232248305360216</c:v>
                </c:pt>
                <c:pt idx="1">
                  <c:v>3.1725208804545573</c:v>
                </c:pt>
                <c:pt idx="2">
                  <c:v>10.893730108810283</c:v>
                </c:pt>
                <c:pt idx="3">
                  <c:v>16.587479347042546</c:v>
                </c:pt>
                <c:pt idx="4">
                  <c:v>15.025745513493701</c:v>
                </c:pt>
              </c:numCache>
            </c:numRef>
          </c:val>
        </c:ser>
        <c:ser>
          <c:idx val="3"/>
          <c:order val="3"/>
          <c:tx>
            <c:strRef>
              <c:f>'KF_34_dur+rat'!$E$34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'KF_34_dur+rat'!$E$35:$E$39</c:f>
              <c:numCache>
                <c:formatCode>0.00</c:formatCode>
                <c:ptCount val="5"/>
                <c:pt idx="0">
                  <c:v>-4.9836285067575572</c:v>
                </c:pt>
                <c:pt idx="1">
                  <c:v>15.498593029981155</c:v>
                </c:pt>
                <c:pt idx="2">
                  <c:v>6.8796534414593671</c:v>
                </c:pt>
                <c:pt idx="3">
                  <c:v>1.9649233990111026</c:v>
                </c:pt>
                <c:pt idx="4">
                  <c:v>8.3162219878247381</c:v>
                </c:pt>
              </c:numCache>
            </c:numRef>
          </c:val>
        </c:ser>
        <c:ser>
          <c:idx val="4"/>
          <c:order val="4"/>
          <c:tx>
            <c:strRef>
              <c:f>'KF_34_dur+rat'!$F$34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'KF_34_dur+rat'!$F$35:$F$39</c:f>
              <c:numCache>
                <c:formatCode>0.00</c:formatCode>
                <c:ptCount val="5"/>
                <c:pt idx="0">
                  <c:v>21.449243081263607</c:v>
                </c:pt>
                <c:pt idx="1">
                  <c:v>4.6258409989781466</c:v>
                </c:pt>
                <c:pt idx="2">
                  <c:v>34.428963586833888</c:v>
                </c:pt>
                <c:pt idx="3">
                  <c:v>14.497968275844833</c:v>
                </c:pt>
                <c:pt idx="4">
                  <c:v>1.4945146818849684</c:v>
                </c:pt>
              </c:numCache>
            </c:numRef>
          </c:val>
        </c:ser>
        <c:ser>
          <c:idx val="5"/>
          <c:order val="5"/>
          <c:tx>
            <c:strRef>
              <c:f>'KF_34_dur+rat'!$G$34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'KF_34_dur+rat'!$G$35:$G$39</c:f>
              <c:numCache>
                <c:formatCode>0.00</c:formatCode>
                <c:ptCount val="5"/>
                <c:pt idx="0">
                  <c:v>-23.960840143674581</c:v>
                </c:pt>
                <c:pt idx="1">
                  <c:v>-5.6150274018074438</c:v>
                </c:pt>
                <c:pt idx="2">
                  <c:v>-28.300477543213926</c:v>
                </c:pt>
                <c:pt idx="3">
                  <c:v>-23.373486459752026</c:v>
                </c:pt>
                <c:pt idx="4">
                  <c:v>6.6044848033436496</c:v>
                </c:pt>
              </c:numCache>
            </c:numRef>
          </c:val>
        </c:ser>
        <c:ser>
          <c:idx val="6"/>
          <c:order val="6"/>
          <c:tx>
            <c:strRef>
              <c:f>'KF_34_dur+rat'!$H$34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'KF_34_dur+rat'!$H$35:$H$39</c:f>
              <c:numCache>
                <c:formatCode>0.00</c:formatCode>
                <c:ptCount val="5"/>
                <c:pt idx="0">
                  <c:v>6.298609976592072</c:v>
                </c:pt>
                <c:pt idx="1">
                  <c:v>-2.480556856452738</c:v>
                </c:pt>
                <c:pt idx="2">
                  <c:v>24.584565627466244</c:v>
                </c:pt>
                <c:pt idx="3">
                  <c:v>51.044304130691117</c:v>
                </c:pt>
                <c:pt idx="4">
                  <c:v>36.203234223706595</c:v>
                </c:pt>
              </c:numCache>
            </c:numRef>
          </c:val>
        </c:ser>
        <c:ser>
          <c:idx val="7"/>
          <c:order val="7"/>
          <c:tx>
            <c:strRef>
              <c:f>'KF_34_dur+rat'!$I$34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'KF_34_dur+rat'!$I$35:$I$39</c:f>
              <c:numCache>
                <c:formatCode>0.00</c:formatCode>
                <c:ptCount val="5"/>
                <c:pt idx="0">
                  <c:v>-2.9637139830396406</c:v>
                </c:pt>
                <c:pt idx="1">
                  <c:v>-21.960353929139341</c:v>
                </c:pt>
                <c:pt idx="2">
                  <c:v>6.4343910176212464</c:v>
                </c:pt>
                <c:pt idx="3">
                  <c:v>5.8980531418169431</c:v>
                </c:pt>
                <c:pt idx="4">
                  <c:v>30.993233579613559</c:v>
                </c:pt>
              </c:numCache>
            </c:numRef>
          </c:val>
        </c:ser>
        <c:ser>
          <c:idx val="8"/>
          <c:order val="8"/>
          <c:tx>
            <c:strRef>
              <c:f>'KF_34_dur+rat'!$J$34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'KF_34_dur+rat'!$J$35:$J$39</c:f>
              <c:numCache>
                <c:formatCode>0.00</c:formatCode>
                <c:ptCount val="5"/>
                <c:pt idx="0">
                  <c:v>-9.4677970544856151</c:v>
                </c:pt>
                <c:pt idx="1">
                  <c:v>6.1085112384033105</c:v>
                </c:pt>
                <c:pt idx="2">
                  <c:v>28.194594997661849</c:v>
                </c:pt>
                <c:pt idx="3">
                  <c:v>44.116227664823668</c:v>
                </c:pt>
                <c:pt idx="4">
                  <c:v>-1.1586311917338714</c:v>
                </c:pt>
              </c:numCache>
            </c:numRef>
          </c:val>
        </c:ser>
        <c:ser>
          <c:idx val="9"/>
          <c:order val="9"/>
          <c:tx>
            <c:strRef>
              <c:f>'KF_34_dur+rat'!$K$34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'KF_34_dur+rat'!$K$35:$K$39</c:f>
              <c:numCache>
                <c:formatCode>0.00</c:formatCode>
                <c:ptCount val="5"/>
                <c:pt idx="0">
                  <c:v>9.1421047438397878</c:v>
                </c:pt>
                <c:pt idx="1">
                  <c:v>20.547180576374068</c:v>
                </c:pt>
                <c:pt idx="2">
                  <c:v>-13.761026948791752</c:v>
                </c:pt>
                <c:pt idx="3">
                  <c:v>-18.420018073672612</c:v>
                </c:pt>
                <c:pt idx="4">
                  <c:v>11.029199150454113</c:v>
                </c:pt>
              </c:numCache>
            </c:numRef>
          </c:val>
        </c:ser>
        <c:ser>
          <c:idx val="10"/>
          <c:order val="10"/>
          <c:tx>
            <c:strRef>
              <c:f>'KF_34_dur+rat'!$L$34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'KF_34_dur+rat'!$L$35:$L$39</c:f>
              <c:numCache>
                <c:formatCode>0.00</c:formatCode>
                <c:ptCount val="5"/>
                <c:pt idx="0">
                  <c:v>7.1155201026886958E-4</c:v>
                </c:pt>
                <c:pt idx="1">
                  <c:v>17.607276877600679</c:v>
                </c:pt>
                <c:pt idx="2">
                  <c:v>-16.190867771007909</c:v>
                </c:pt>
                <c:pt idx="3">
                  <c:v>-30.085258037386676</c:v>
                </c:pt>
                <c:pt idx="4">
                  <c:v>-20.453302482442997</c:v>
                </c:pt>
              </c:numCache>
            </c:numRef>
          </c:val>
        </c:ser>
        <c:ser>
          <c:idx val="11"/>
          <c:order val="11"/>
          <c:tx>
            <c:strRef>
              <c:f>'KF_34_dur+rat'!$M$34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'KF_34_dur+rat'!$M$35:$M$39</c:f>
              <c:numCache>
                <c:formatCode>0.00</c:formatCode>
                <c:ptCount val="5"/>
                <c:pt idx="0">
                  <c:v>3.5290173455072376</c:v>
                </c:pt>
                <c:pt idx="1">
                  <c:v>-28.806636341653007</c:v>
                </c:pt>
                <c:pt idx="2">
                  <c:v>-11.462472563279443</c:v>
                </c:pt>
                <c:pt idx="3">
                  <c:v>-37.28594185651761</c:v>
                </c:pt>
                <c:pt idx="4">
                  <c:v>-7.9195722507216946</c:v>
                </c:pt>
              </c:numCache>
            </c:numRef>
          </c:val>
        </c:ser>
        <c:ser>
          <c:idx val="12"/>
          <c:order val="12"/>
          <c:tx>
            <c:strRef>
              <c:f>'KF_34_dur+rat'!$N$34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'KF_34_dur+rat'!$N$35:$N$39</c:f>
              <c:numCache>
                <c:formatCode>0.00</c:formatCode>
                <c:ptCount val="5"/>
                <c:pt idx="0">
                  <c:v>3.2909783274935536</c:v>
                </c:pt>
                <c:pt idx="1">
                  <c:v>14.152033977113373</c:v>
                </c:pt>
                <c:pt idx="2">
                  <c:v>-18.080975511070392</c:v>
                </c:pt>
                <c:pt idx="3">
                  <c:v>-7.7099093163116974</c:v>
                </c:pt>
                <c:pt idx="4">
                  <c:v>-66.653378251182247</c:v>
                </c:pt>
              </c:numCache>
            </c:numRef>
          </c:val>
        </c:ser>
        <c:ser>
          <c:idx val="13"/>
          <c:order val="13"/>
          <c:tx>
            <c:strRef>
              <c:f>'KF_34_dur+rat'!$O$34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cat>
            <c:numRef>
              <c:f>'KF_34_dur+rat'!$A$35:$A$39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'KF_34_dur+rat'!$O$35:$O$39</c:f>
              <c:numCache>
                <c:formatCode>0.00</c:formatCode>
                <c:ptCount val="5"/>
                <c:pt idx="0">
                  <c:v>3.8540477482567614</c:v>
                </c:pt>
                <c:pt idx="1">
                  <c:v>21.071202514839964</c:v>
                </c:pt>
                <c:pt idx="2">
                  <c:v>-17.543789430783111</c:v>
                </c:pt>
                <c:pt idx="3">
                  <c:v>-37.184827220530046</c:v>
                </c:pt>
                <c:pt idx="4">
                  <c:v>-34.873589594384576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5344"/>
        <c:axId val="200683520"/>
      </c:barChart>
      <c:catAx>
        <c:axId val="2006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0683520"/>
        <c:crosses val="autoZero"/>
        <c:auto val="1"/>
        <c:lblAlgn val="ctr"/>
        <c:lblOffset val="100"/>
        <c:noMultiLvlLbl val="0"/>
      </c:catAx>
      <c:valAx>
        <c:axId val="200683520"/>
        <c:scaling>
          <c:orientation val="minMax"/>
          <c:max val="60"/>
          <c:min val="-8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66534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3.1341359876552621E-2"/>
          <c:y val="0.8377612103837534"/>
          <c:w val="0.95369154875008677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5286368933536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'KF_34_dur+rat'!$C$26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'KF_34_dur+rat'!$C$27:$C$31</c:f>
              <c:numCache>
                <c:formatCode>0.00</c:formatCode>
                <c:ptCount val="5"/>
                <c:pt idx="0">
                  <c:v>3.0814054718835751</c:v>
                </c:pt>
                <c:pt idx="1">
                  <c:v>-14.663132176880994</c:v>
                </c:pt>
                <c:pt idx="2">
                  <c:v>-6.4618535520926406</c:v>
                </c:pt>
                <c:pt idx="3">
                  <c:v>-1.2296109035348672</c:v>
                </c:pt>
                <c:pt idx="4">
                  <c:v>0.81184291639613859</c:v>
                </c:pt>
              </c:numCache>
            </c:numRef>
          </c:val>
        </c:ser>
        <c:ser>
          <c:idx val="2"/>
          <c:order val="1"/>
          <c:tx>
            <c:strRef>
              <c:f>'KF_34_dur+rat'!$E$26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'KF_34_dur+rat'!$E$27:$E$31</c:f>
              <c:numCache>
                <c:formatCode>0.00</c:formatCode>
                <c:ptCount val="5"/>
                <c:pt idx="0">
                  <c:v>-6.5382252777065597</c:v>
                </c:pt>
                <c:pt idx="1">
                  <c:v>21.064083057030668</c:v>
                </c:pt>
                <c:pt idx="2">
                  <c:v>5.0445468449369004</c:v>
                </c:pt>
                <c:pt idx="3">
                  <c:v>2.978779266933655</c:v>
                </c:pt>
                <c:pt idx="4">
                  <c:v>-3.7353913301455015</c:v>
                </c:pt>
              </c:numCache>
            </c:numRef>
          </c:val>
        </c:ser>
        <c:ser>
          <c:idx val="3"/>
          <c:order val="2"/>
          <c:tx>
            <c:strRef>
              <c:f>'KF_34_dur+rat'!$F$26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'KF_34_dur+rat'!$F$27:$F$31</c:f>
              <c:numCache>
                <c:formatCode>0.00</c:formatCode>
                <c:ptCount val="5"/>
                <c:pt idx="0">
                  <c:v>19.462168662811827</c:v>
                </c:pt>
                <c:pt idx="1">
                  <c:v>9.6674095529806081</c:v>
                </c:pt>
                <c:pt idx="2">
                  <c:v>32.120839730715701</c:v>
                </c:pt>
                <c:pt idx="3">
                  <c:v>15.636442499450256</c:v>
                </c:pt>
                <c:pt idx="4">
                  <c:v>-9.7980934094369516</c:v>
                </c:pt>
              </c:numCache>
            </c:numRef>
          </c:val>
        </c:ser>
        <c:ser>
          <c:idx val="4"/>
          <c:order val="3"/>
          <c:tx>
            <c:strRef>
              <c:f>'KF_34_dur+rat'!$G$26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'KF_34_dur+rat'!$G$27:$G$31</c:f>
              <c:numCache>
                <c:formatCode>0.00</c:formatCode>
                <c:ptCount val="5"/>
                <c:pt idx="0">
                  <c:v>-25.204943980945671</c:v>
                </c:pt>
                <c:pt idx="1">
                  <c:v>-1.0669319668940058</c:v>
                </c:pt>
                <c:pt idx="2">
                  <c:v>-29.531546903857265</c:v>
                </c:pt>
                <c:pt idx="3">
                  <c:v>-22.611575031767952</c:v>
                </c:pt>
                <c:pt idx="4">
                  <c:v>-5.2566750971165508</c:v>
                </c:pt>
              </c:numCache>
            </c:numRef>
          </c:val>
        </c:ser>
        <c:ser>
          <c:idx val="5"/>
          <c:order val="4"/>
          <c:tx>
            <c:strRef>
              <c:f>'KF_34_dur+rat'!$H$26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'KF_34_dur+rat'!$H$27:$H$31</c:f>
              <c:numCache>
                <c:formatCode>0.00</c:formatCode>
                <c:ptCount val="5"/>
                <c:pt idx="0">
                  <c:v>4.5594204745205253</c:v>
                </c:pt>
                <c:pt idx="1">
                  <c:v>2.2185782067592341</c:v>
                </c:pt>
                <c:pt idx="2">
                  <c:v>22.445468513598136</c:v>
                </c:pt>
                <c:pt idx="3">
                  <c:v>52.546165250714928</c:v>
                </c:pt>
                <c:pt idx="4">
                  <c:v>21.048821695308483</c:v>
                </c:pt>
              </c:numCache>
            </c:numRef>
          </c:val>
        </c:ser>
        <c:ser>
          <c:idx val="6"/>
          <c:order val="5"/>
          <c:tx>
            <c:strRef>
              <c:f>'KF_34_dur+rat'!$I$26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'KF_34_dur+rat'!$I$27:$I$31</c:f>
              <c:numCache>
                <c:formatCode>0.00</c:formatCode>
                <c:ptCount val="5"/>
                <c:pt idx="0">
                  <c:v>-4.5513592965378411</c:v>
                </c:pt>
                <c:pt idx="1">
                  <c:v>-18.19988498724404</c:v>
                </c:pt>
                <c:pt idx="2">
                  <c:v>4.6069295058727162</c:v>
                </c:pt>
                <c:pt idx="3">
                  <c:v>6.9510168375700525</c:v>
                </c:pt>
                <c:pt idx="4">
                  <c:v>16.418502579953064</c:v>
                </c:pt>
              </c:numCache>
            </c:numRef>
          </c:val>
        </c:ser>
        <c:ser>
          <c:idx val="8"/>
          <c:order val="6"/>
          <c:tx>
            <c:strRef>
              <c:f>'KF_34_dur+rat'!$K$26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'KF_34_dur+rat'!$K$27:$K$31</c:f>
              <c:numCache>
                <c:formatCode>0.00</c:formatCode>
                <c:ptCount val="5"/>
                <c:pt idx="0">
                  <c:v>7.3563918088702804</c:v>
                </c:pt>
                <c:pt idx="1">
                  <c:v>26.355945113554125</c:v>
                </c:pt>
                <c:pt idx="2">
                  <c:v>-15.24173635631502</c:v>
                </c:pt>
                <c:pt idx="3">
                  <c:v>-17.608853404256259</c:v>
                </c:pt>
                <c:pt idx="4">
                  <c:v>-1.3242687845297101</c:v>
                </c:pt>
              </c:numCache>
            </c:numRef>
          </c:val>
        </c:ser>
        <c:ser>
          <c:idx val="10"/>
          <c:order val="7"/>
          <c:tx>
            <c:strRef>
              <c:f>'KF_34_dur+rat'!$M$26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'KF_34_dur+rat'!$M$27:$M$31</c:f>
              <c:numCache>
                <c:formatCode>0.00</c:formatCode>
                <c:ptCount val="5"/>
                <c:pt idx="0">
                  <c:v>1.8351421371038599</c:v>
                </c:pt>
                <c:pt idx="1">
                  <c:v>-25.376066799305537</c:v>
                </c:pt>
                <c:pt idx="2">
                  <c:v>-12.982647782858599</c:v>
                </c:pt>
                <c:pt idx="3">
                  <c:v>-36.662364515109807</c:v>
                </c:pt>
                <c:pt idx="4">
                  <c:v>-18.164738570428973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26784"/>
        <c:axId val="200732672"/>
      </c:barChart>
      <c:catAx>
        <c:axId val="2007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0732672"/>
        <c:crosses val="autoZero"/>
        <c:auto val="1"/>
        <c:lblAlgn val="ctr"/>
        <c:lblOffset val="100"/>
        <c:noMultiLvlLbl val="0"/>
      </c:catAx>
      <c:valAx>
        <c:axId val="200732672"/>
        <c:scaling>
          <c:orientation val="minMax"/>
          <c:max val="6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72678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3.1341359876552621E-2"/>
          <c:y val="0.8377612103837534"/>
          <c:w val="0.95369154875008677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85390993679575E-2"/>
          <c:y val="2.3444235185905993E-2"/>
          <c:w val="0.93930486287839443"/>
          <c:h val="0.77186821467365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'KF_34_dur+rat'!$B$50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'KF_34_dur+rat'!$B$51:$B$55</c:f>
              <c:numCache>
                <c:formatCode>General</c:formatCode>
                <c:ptCount val="5"/>
                <c:pt idx="0">
                  <c:v>4.107435791252378</c:v>
                </c:pt>
                <c:pt idx="1">
                  <c:v>-7.8321114093925068</c:v>
                </c:pt>
                <c:pt idx="2">
                  <c:v>5.8977924076398125E-2</c:v>
                </c:pt>
                <c:pt idx="3">
                  <c:v>3.3044413647630329</c:v>
                </c:pt>
                <c:pt idx="4">
                  <c:v>0.36125632930070761</c:v>
                </c:pt>
              </c:numCache>
            </c:numRef>
          </c:val>
        </c:ser>
        <c:ser>
          <c:idx val="1"/>
          <c:order val="1"/>
          <c:tx>
            <c:strRef>
              <c:f>'KF_34_dur+rat'!$C$50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'KF_34_dur+rat'!$C$51:$C$55</c:f>
              <c:numCache>
                <c:formatCode>General</c:formatCode>
                <c:ptCount val="5"/>
                <c:pt idx="0">
                  <c:v>3.2975828797024107</c:v>
                </c:pt>
                <c:pt idx="1">
                  <c:v>-4.6392747928172007</c:v>
                </c:pt>
                <c:pt idx="2">
                  <c:v>7.8961274741867982E-2</c:v>
                </c:pt>
                <c:pt idx="3">
                  <c:v>0.48511271077508056</c:v>
                </c:pt>
                <c:pt idx="4">
                  <c:v>0.7776179275978512</c:v>
                </c:pt>
              </c:numCache>
            </c:numRef>
          </c:val>
        </c:ser>
        <c:ser>
          <c:idx val="2"/>
          <c:order val="2"/>
          <c:tx>
            <c:strRef>
              <c:f>'KF_34_dur+rat'!$D$50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'KF_34_dur+rat'!$D$51:$D$55</c:f>
              <c:numCache>
                <c:formatCode>General</c:formatCode>
                <c:ptCount val="5"/>
                <c:pt idx="0">
                  <c:v>-7.1195969963812473</c:v>
                </c:pt>
                <c:pt idx="1">
                  <c:v>1.5534919811106356</c:v>
                </c:pt>
                <c:pt idx="2">
                  <c:v>2.2394806821557189</c:v>
                </c:pt>
                <c:pt idx="3">
                  <c:v>2.638153516728611</c:v>
                </c:pt>
                <c:pt idx="4">
                  <c:v>0.68847081638628982</c:v>
                </c:pt>
              </c:numCache>
            </c:numRef>
          </c:val>
        </c:ser>
        <c:ser>
          <c:idx val="3"/>
          <c:order val="3"/>
          <c:tx>
            <c:strRef>
              <c:f>'KF_34_dur+rat'!$E$50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'KF_34_dur+rat'!$E$51:$E$55</c:f>
              <c:numCache>
                <c:formatCode>General</c:formatCode>
                <c:ptCount val="5"/>
                <c:pt idx="0">
                  <c:v>-3.3182189188734377</c:v>
                </c:pt>
                <c:pt idx="1">
                  <c:v>3.1296398662910683</c:v>
                </c:pt>
                <c:pt idx="2">
                  <c:v>0.37005538342356203</c:v>
                </c:pt>
                <c:pt idx="3">
                  <c:v>-0.28871025911631065</c:v>
                </c:pt>
                <c:pt idx="4">
                  <c:v>0.10723392827512868</c:v>
                </c:pt>
              </c:numCache>
            </c:numRef>
          </c:val>
        </c:ser>
        <c:ser>
          <c:idx val="4"/>
          <c:order val="4"/>
          <c:tx>
            <c:strRef>
              <c:f>'KF_34_dur+rat'!$F$50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'KF_34_dur+rat'!$F$51:$F$55</c:f>
              <c:numCache>
                <c:formatCode>General</c:formatCode>
                <c:ptCount val="5"/>
                <c:pt idx="0">
                  <c:v>1.3145045791848844</c:v>
                </c:pt>
                <c:pt idx="1">
                  <c:v>-3.2902703353454861</c:v>
                </c:pt>
                <c:pt idx="2">
                  <c:v>2.6617508958656728</c:v>
                </c:pt>
                <c:pt idx="3">
                  <c:v>-0.12630455729617651</c:v>
                </c:pt>
                <c:pt idx="4">
                  <c:v>-0.55968058240887641</c:v>
                </c:pt>
              </c:numCache>
            </c:numRef>
          </c:val>
        </c:ser>
        <c:ser>
          <c:idx val="5"/>
          <c:order val="5"/>
          <c:tx>
            <c:strRef>
              <c:f>'KF_34_dur+rat'!$G$50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'KF_34_dur+rat'!$G$51:$G$55</c:f>
              <c:numCache>
                <c:formatCode>General</c:formatCode>
                <c:ptCount val="5"/>
                <c:pt idx="0">
                  <c:v>-2.7473907170352234</c:v>
                </c:pt>
                <c:pt idx="1">
                  <c:v>4.5411889772338832</c:v>
                </c:pt>
                <c:pt idx="2">
                  <c:v>-2.1285937437008364</c:v>
                </c:pt>
                <c:pt idx="3">
                  <c:v>-0.85886945753431654</c:v>
                </c:pt>
                <c:pt idx="4">
                  <c:v>1.193664941036511</c:v>
                </c:pt>
              </c:numCache>
            </c:numRef>
          </c:val>
        </c:ser>
        <c:ser>
          <c:idx val="6"/>
          <c:order val="6"/>
          <c:tx>
            <c:strRef>
              <c:f>'KF_34_dur+rat'!$H$50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'KF_34_dur+rat'!$H$51:$H$55</c:f>
              <c:numCache>
                <c:formatCode>General</c:formatCode>
                <c:ptCount val="5"/>
                <c:pt idx="0">
                  <c:v>-2.3539687432574468</c:v>
                </c:pt>
                <c:pt idx="1">
                  <c:v>-4.6213655132362987</c:v>
                </c:pt>
                <c:pt idx="2">
                  <c:v>1.6530734600557331</c:v>
                </c:pt>
                <c:pt idx="3">
                  <c:v>4.5292821805429568</c:v>
                </c:pt>
                <c:pt idx="4">
                  <c:v>0.79297861589508578</c:v>
                </c:pt>
              </c:numCache>
            </c:numRef>
          </c:val>
        </c:ser>
        <c:ser>
          <c:idx val="7"/>
          <c:order val="7"/>
          <c:tx>
            <c:strRef>
              <c:f>'KF_34_dur+rat'!$I$50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'KF_34_dur+rat'!$I$51:$I$55</c:f>
              <c:numCache>
                <c:formatCode>General</c:formatCode>
                <c:ptCount val="5"/>
                <c:pt idx="0">
                  <c:v>0.54116596314029408</c:v>
                </c:pt>
                <c:pt idx="1">
                  <c:v>-5.7796575626321562</c:v>
                </c:pt>
                <c:pt idx="2">
                  <c:v>2.0616982788346974</c:v>
                </c:pt>
                <c:pt idx="3">
                  <c:v>1.6328066160471248</c:v>
                </c:pt>
                <c:pt idx="4">
                  <c:v>1.5439867046100515</c:v>
                </c:pt>
              </c:numCache>
            </c:numRef>
          </c:val>
        </c:ser>
        <c:ser>
          <c:idx val="8"/>
          <c:order val="8"/>
          <c:tx>
            <c:strRef>
              <c:f>'KF_34_dur+rat'!$J$50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'KF_34_dur+rat'!$J$51:$J$55</c:f>
              <c:numCache>
                <c:formatCode>General</c:formatCode>
                <c:ptCount val="5"/>
                <c:pt idx="0">
                  <c:v>-5.9203419210295749</c:v>
                </c:pt>
                <c:pt idx="1">
                  <c:v>-1.0125861748479359</c:v>
                </c:pt>
                <c:pt idx="2">
                  <c:v>2.956555024504528</c:v>
                </c:pt>
                <c:pt idx="3">
                  <c:v>4.4027516567821188</c:v>
                </c:pt>
                <c:pt idx="4">
                  <c:v>-0.42637858540913554</c:v>
                </c:pt>
              </c:numCache>
            </c:numRef>
          </c:val>
        </c:ser>
        <c:ser>
          <c:idx val="9"/>
          <c:order val="9"/>
          <c:tx>
            <c:strRef>
              <c:f>'KF_34_dur+rat'!$K$50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'KF_34_dur+rat'!$K$51:$K$55</c:f>
              <c:numCache>
                <c:formatCode>General</c:formatCode>
                <c:ptCount val="5"/>
                <c:pt idx="0">
                  <c:v>1.125281185168042</c:v>
                </c:pt>
                <c:pt idx="1">
                  <c:v>4.578787113626607</c:v>
                </c:pt>
                <c:pt idx="2">
                  <c:v>-2.9658180368297309</c:v>
                </c:pt>
                <c:pt idx="3">
                  <c:v>-2.9432633896188332</c:v>
                </c:pt>
                <c:pt idx="4">
                  <c:v>0.20501312765393287</c:v>
                </c:pt>
              </c:numCache>
            </c:numRef>
          </c:val>
        </c:ser>
        <c:ser>
          <c:idx val="10"/>
          <c:order val="10"/>
          <c:tx>
            <c:strRef>
              <c:f>'KF_34_dur+rat'!$L$50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'KF_34_dur+rat'!$L$51:$L$55</c:f>
              <c:numCache>
                <c:formatCode>General</c:formatCode>
                <c:ptCount val="5"/>
                <c:pt idx="0">
                  <c:v>0.58940509517588424</c:v>
                </c:pt>
                <c:pt idx="1">
                  <c:v>6.3446752621763416</c:v>
                </c:pt>
                <c:pt idx="2">
                  <c:v>-2.3546766264456984</c:v>
                </c:pt>
                <c:pt idx="3">
                  <c:v>-3.773549275356606</c:v>
                </c:pt>
                <c:pt idx="4">
                  <c:v>-0.80585445554992008</c:v>
                </c:pt>
              </c:numCache>
            </c:numRef>
          </c:val>
        </c:ser>
        <c:ser>
          <c:idx val="11"/>
          <c:order val="11"/>
          <c:tx>
            <c:strRef>
              <c:f>'KF_34_dur+rat'!$M$50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'KF_34_dur+rat'!$M$51:$M$55</c:f>
              <c:numCache>
                <c:formatCode>General</c:formatCode>
                <c:ptCount val="5"/>
                <c:pt idx="0">
                  <c:v>7.3594654578894421</c:v>
                </c:pt>
                <c:pt idx="1">
                  <c:v>-5.1225600483276494</c:v>
                </c:pt>
                <c:pt idx="2">
                  <c:v>0.83548196219756221</c:v>
                </c:pt>
                <c:pt idx="3">
                  <c:v>-3.4121554056703705</c:v>
                </c:pt>
                <c:pt idx="4">
                  <c:v>0.33976803391102894</c:v>
                </c:pt>
              </c:numCache>
            </c:numRef>
          </c:val>
        </c:ser>
        <c:ser>
          <c:idx val="12"/>
          <c:order val="12"/>
          <c:tx>
            <c:strRef>
              <c:f>'KF_34_dur+rat'!$N$50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'KF_34_dur+rat'!$N$51:$N$55</c:f>
              <c:numCache>
                <c:formatCode>General</c:formatCode>
                <c:ptCount val="5"/>
                <c:pt idx="0">
                  <c:v>1.4325921465257991</c:v>
                </c:pt>
                <c:pt idx="1">
                  <c:v>4.9220227806658379</c:v>
                </c:pt>
                <c:pt idx="2">
                  <c:v>-2.7926820942209858</c:v>
                </c:pt>
                <c:pt idx="3">
                  <c:v>-0.78000351364365805</c:v>
                </c:pt>
                <c:pt idx="4">
                  <c:v>-2.781929319326979</c:v>
                </c:pt>
              </c:numCache>
            </c:numRef>
          </c:val>
        </c:ser>
        <c:ser>
          <c:idx val="13"/>
          <c:order val="13"/>
          <c:tx>
            <c:strRef>
              <c:f>'KF_34_dur+rat'!$O$50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'KF_34_dur+rat'!$O$51:$O$55</c:f>
              <c:numCache>
                <c:formatCode>General</c:formatCode>
                <c:ptCount val="5"/>
                <c:pt idx="0">
                  <c:v>1.6920841985378843</c:v>
                </c:pt>
                <c:pt idx="1">
                  <c:v>7.2280198554948747</c:v>
                </c:pt>
                <c:pt idx="2">
                  <c:v>-2.674264384658434</c:v>
                </c:pt>
                <c:pt idx="3">
                  <c:v>-4.809692187402641</c:v>
                </c:pt>
                <c:pt idx="4">
                  <c:v>-1.4361474819716755</c:v>
                </c:pt>
              </c:numCache>
            </c:numRef>
          </c:val>
        </c:ser>
        <c:ser>
          <c:idx val="14"/>
          <c:order val="14"/>
          <c:tx>
            <c:strRef>
              <c:f>'KF_34_dur+rat'!$P$50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'KF_34_dur+rat'!$P$51:$P$55</c:f>
              <c:numCache>
                <c:formatCode>0.00</c:formatCode>
                <c:ptCount val="5"/>
                <c:pt idx="0">
                  <c:v>-2.218535994953978</c:v>
                </c:pt>
                <c:pt idx="1">
                  <c:v>8.4491660052284736</c:v>
                </c:pt>
                <c:pt idx="2">
                  <c:v>-4.9793479962507217</c:v>
                </c:pt>
                <c:pt idx="3">
                  <c:v>-0.42409269849842524</c:v>
                </c:pt>
                <c:pt idx="4">
                  <c:v>-0.82718931552534114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77408"/>
        <c:axId val="200979200"/>
      </c:barChart>
      <c:catAx>
        <c:axId val="2009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0979200"/>
        <c:crosses val="autoZero"/>
        <c:auto val="1"/>
        <c:lblAlgn val="ctr"/>
        <c:lblOffset val="100"/>
        <c:noMultiLvlLbl val="0"/>
      </c:catAx>
      <c:valAx>
        <c:axId val="200979200"/>
        <c:scaling>
          <c:orientation val="minMax"/>
          <c:max val="10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77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5090018722966026E-3"/>
          <c:y val="0.8377612103837534"/>
          <c:w val="0.97688842912960883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85390993679575E-2"/>
          <c:y val="2.3444235185905993E-2"/>
          <c:w val="0.93930486287839443"/>
          <c:h val="0.75283589813695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'KF_34_dur+rat'!$C$42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'KF_34_dur+rat'!$C$43:$C$47</c:f>
              <c:numCache>
                <c:formatCode>General</c:formatCode>
                <c:ptCount val="5"/>
                <c:pt idx="0">
                  <c:v>2.645280168962536</c:v>
                </c:pt>
                <c:pt idx="1">
                  <c:v>-3.2388357559163019</c:v>
                </c:pt>
                <c:pt idx="2">
                  <c:v>-0.24186490958169671</c:v>
                </c:pt>
                <c:pt idx="3">
                  <c:v>0.60787540600893664</c:v>
                </c:pt>
                <c:pt idx="4">
                  <c:v>0.22754509052651262</c:v>
                </c:pt>
              </c:numCache>
            </c:numRef>
          </c:val>
        </c:ser>
        <c:ser>
          <c:idx val="2"/>
          <c:order val="1"/>
          <c:tx>
            <c:strRef>
              <c:f>'KF_34_dur+rat'!$E$42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'KF_34_dur+rat'!$E$43:$E$47</c:f>
              <c:numCache>
                <c:formatCode>General</c:formatCode>
                <c:ptCount val="5"/>
                <c:pt idx="0">
                  <c:v>-3.9705216296133123</c:v>
                </c:pt>
                <c:pt idx="1">
                  <c:v>4.530078903191967</c:v>
                </c:pt>
                <c:pt idx="2">
                  <c:v>4.9229199099997345E-2</c:v>
                </c:pt>
                <c:pt idx="3">
                  <c:v>-0.16594756388245457</c:v>
                </c:pt>
                <c:pt idx="4">
                  <c:v>-0.44283890879620991</c:v>
                </c:pt>
              </c:numCache>
            </c:numRef>
          </c:val>
        </c:ser>
        <c:ser>
          <c:idx val="3"/>
          <c:order val="2"/>
          <c:tx>
            <c:strRef>
              <c:f>'KF_34_dur+rat'!$F$42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'KF_34_dur+rat'!$F$43:$F$47</c:f>
              <c:numCache>
                <c:formatCode>General</c:formatCode>
                <c:ptCount val="5"/>
                <c:pt idx="0">
                  <c:v>0.66220186844500972</c:v>
                </c:pt>
                <c:pt idx="1">
                  <c:v>-1.8898312984445873</c:v>
                </c:pt>
                <c:pt idx="2">
                  <c:v>2.3409247115421081</c:v>
                </c:pt>
                <c:pt idx="3">
                  <c:v>-3.5418620623204333E-3</c:v>
                </c:pt>
                <c:pt idx="4">
                  <c:v>-1.109753419480215</c:v>
                </c:pt>
              </c:numCache>
            </c:numRef>
          </c:val>
        </c:ser>
        <c:ser>
          <c:idx val="4"/>
          <c:order val="3"/>
          <c:tx>
            <c:strRef>
              <c:f>'KF_34_dur+rat'!$G$42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'KF_34_dur+rat'!$G$43:$G$47</c:f>
              <c:numCache>
                <c:formatCode>General</c:formatCode>
                <c:ptCount val="5"/>
                <c:pt idx="0">
                  <c:v>-3.3996934277750981</c:v>
                </c:pt>
                <c:pt idx="1">
                  <c:v>5.9416280141347819</c:v>
                </c:pt>
                <c:pt idx="2">
                  <c:v>-2.4494199280244011</c:v>
                </c:pt>
                <c:pt idx="3">
                  <c:v>-0.73610676230046046</c:v>
                </c:pt>
                <c:pt idx="4">
                  <c:v>0.64359210396517241</c:v>
                </c:pt>
              </c:numCache>
            </c:numRef>
          </c:val>
        </c:ser>
        <c:ser>
          <c:idx val="5"/>
          <c:order val="4"/>
          <c:tx>
            <c:strRef>
              <c:f>'KF_34_dur+rat'!$H$42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'KF_34_dur+rat'!$H$43:$H$47</c:f>
              <c:numCache>
                <c:formatCode>General</c:formatCode>
                <c:ptCount val="5"/>
                <c:pt idx="0">
                  <c:v>-3.0062714539973214</c:v>
                </c:pt>
                <c:pt idx="1">
                  <c:v>-3.2209264763354</c:v>
                </c:pt>
                <c:pt idx="2">
                  <c:v>1.3322472757321684</c:v>
                </c:pt>
                <c:pt idx="3">
                  <c:v>4.6520448757768129</c:v>
                </c:pt>
                <c:pt idx="4">
                  <c:v>0.2429057788237472</c:v>
                </c:pt>
              </c:numCache>
            </c:numRef>
          </c:val>
        </c:ser>
        <c:ser>
          <c:idx val="6"/>
          <c:order val="5"/>
          <c:tx>
            <c:strRef>
              <c:f>'KF_34_dur+rat'!$I$42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'KF_34_dur+rat'!$I$43:$I$47</c:f>
              <c:numCache>
                <c:formatCode>General</c:formatCode>
                <c:ptCount val="5"/>
                <c:pt idx="0">
                  <c:v>-0.11113674759958059</c:v>
                </c:pt>
                <c:pt idx="1">
                  <c:v>-4.3792185257312575</c:v>
                </c:pt>
                <c:pt idx="2">
                  <c:v>1.7408720945111327</c:v>
                </c:pt>
                <c:pt idx="3">
                  <c:v>1.7555693112809809</c:v>
                </c:pt>
                <c:pt idx="4">
                  <c:v>0.99391386753871291</c:v>
                </c:pt>
              </c:numCache>
            </c:numRef>
          </c:val>
        </c:ser>
        <c:ser>
          <c:idx val="8"/>
          <c:order val="6"/>
          <c:tx>
            <c:strRef>
              <c:f>'KF_34_dur+rat'!$K$42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'KF_34_dur+rat'!$K$43:$K$47</c:f>
              <c:numCache>
                <c:formatCode>General</c:formatCode>
                <c:ptCount val="5"/>
                <c:pt idx="0">
                  <c:v>0.47297847442816732</c:v>
                </c:pt>
                <c:pt idx="1">
                  <c:v>5.9792261505275057</c:v>
                </c:pt>
                <c:pt idx="2">
                  <c:v>-3.2866442211532956</c:v>
                </c:pt>
                <c:pt idx="3">
                  <c:v>-2.8205006943849771</c:v>
                </c:pt>
                <c:pt idx="4">
                  <c:v>-0.34505970941740571</c:v>
                </c:pt>
              </c:numCache>
            </c:numRef>
          </c:val>
        </c:ser>
        <c:ser>
          <c:idx val="10"/>
          <c:order val="7"/>
          <c:tx>
            <c:strRef>
              <c:f>'KF_34_dur+rat'!$M$42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'KF_34_dur+rat'!$M$43:$M$47</c:f>
              <c:numCache>
                <c:formatCode>General</c:formatCode>
                <c:ptCount val="5"/>
                <c:pt idx="0">
                  <c:v>6.7071627471495674</c:v>
                </c:pt>
                <c:pt idx="1">
                  <c:v>-3.7221210114267507</c:v>
                </c:pt>
                <c:pt idx="2">
                  <c:v>0.51465577787399752</c:v>
                </c:pt>
                <c:pt idx="3">
                  <c:v>-3.2893927104365144</c:v>
                </c:pt>
                <c:pt idx="4">
                  <c:v>-0.21030480316030964</c:v>
                </c:pt>
              </c:numCache>
            </c:numRef>
          </c:val>
        </c:ser>
        <c:ser>
          <c:idx val="13"/>
          <c:order val="8"/>
          <c:tx>
            <c:strRef>
              <c:f>'KF_34_dur+rat'!$P$42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'KF_34_dur+rat'!$P$43:$P$47</c:f>
              <c:numCache>
                <c:formatCode>0.00</c:formatCode>
                <c:ptCount val="5"/>
                <c:pt idx="0">
                  <c:v>-2.8708387056938527</c:v>
                </c:pt>
                <c:pt idx="1">
                  <c:v>9.8496050421293724</c:v>
                </c:pt>
                <c:pt idx="2">
                  <c:v>-5.3001741805742864</c:v>
                </c:pt>
                <c:pt idx="3">
                  <c:v>-0.30133000326456916</c:v>
                </c:pt>
                <c:pt idx="4">
                  <c:v>-1.3772621525966797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99584"/>
        <c:axId val="200905472"/>
      </c:barChart>
      <c:catAx>
        <c:axId val="2008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0905472"/>
        <c:crosses val="autoZero"/>
        <c:auto val="1"/>
        <c:lblAlgn val="ctr"/>
        <c:lblOffset val="100"/>
        <c:noMultiLvlLbl val="0"/>
      </c:catAx>
      <c:valAx>
        <c:axId val="200905472"/>
        <c:scaling>
          <c:orientation val="minMax"/>
          <c:max val="10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99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5090018722966026E-3"/>
          <c:y val="0.85044940607863373"/>
          <c:w val="0.97688842912960883"/>
          <c:h val="0.13688090418381665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0866141732283472" right="0.70866141732283472" top="0.78740157480314965" bottom="1.968503937007874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0866141732283472" right="0.70866141732283472" top="0.78740157480314965" bottom="1.968503937007874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493744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493744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8220" cy="6005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K_1990_34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rnold+Pogossian_2006 [live DVD]_34_dur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S_2019_34" connectionId="2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K_1990_32_dur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K_2004_34" connectionId="2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KO_1996_34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K_1987_34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_2013_34" connectionId="2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lzer_Stark_2017_Wien modern_34_dur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mmer+Widmann_2017_34_Abschnitte-Dauern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K_2005_32_dur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_1994_34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K_2005_34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P_2009_34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_2012_34" connectionId="2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WS_1997_34" connectionId="2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zoomScaleNormal="100" workbookViewId="0">
      <selection activeCell="E1" sqref="E1"/>
    </sheetView>
  </sheetViews>
  <sheetFormatPr baseColWidth="10" defaultRowHeight="14.5" x14ac:dyDescent="0.35"/>
  <cols>
    <col min="1" max="1" width="8" style="13" customWidth="1"/>
    <col min="2" max="2" width="13.81640625" style="6" customWidth="1"/>
    <col min="3" max="3" width="10.1796875" customWidth="1"/>
    <col min="4" max="4" width="8" style="3" customWidth="1"/>
    <col min="5" max="5" width="13.81640625" bestFit="1" customWidth="1"/>
    <col min="6" max="6" width="10.1796875" bestFit="1" customWidth="1"/>
  </cols>
  <sheetData>
    <row r="1" spans="1:28" s="1" customFormat="1" x14ac:dyDescent="0.35">
      <c r="A1" s="12" t="s">
        <v>66</v>
      </c>
      <c r="B1" s="24" t="s">
        <v>67</v>
      </c>
      <c r="C1" s="2" t="s">
        <v>68</v>
      </c>
      <c r="D1" s="12" t="s">
        <v>66</v>
      </c>
      <c r="E1" s="24" t="s">
        <v>67</v>
      </c>
      <c r="F1" s="2" t="s">
        <v>68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9" t="s">
        <v>4</v>
      </c>
      <c r="B2" s="32">
        <v>6</v>
      </c>
      <c r="C2" s="32">
        <f t="shared" ref="C2:C19" si="0">B2/B$20*100</f>
        <v>2.5210084033613445</v>
      </c>
      <c r="D2" s="2">
        <v>1</v>
      </c>
      <c r="E2" s="32">
        <f>SUM(B2:B6)</f>
        <v>75</v>
      </c>
      <c r="F2" s="32">
        <f>E2/E$20*100</f>
        <v>31.512605042016805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9" t="s">
        <v>5</v>
      </c>
      <c r="B3" s="32">
        <v>12</v>
      </c>
      <c r="C3" s="32">
        <f t="shared" si="0"/>
        <v>5.0420168067226889</v>
      </c>
      <c r="D3" s="2"/>
      <c r="E3" s="32"/>
      <c r="F3" s="3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9" t="s">
        <v>10</v>
      </c>
      <c r="B4" s="32">
        <v>34</v>
      </c>
      <c r="C4" s="32">
        <f t="shared" si="0"/>
        <v>14.285714285714285</v>
      </c>
      <c r="D4" s="2"/>
      <c r="E4" s="32"/>
      <c r="F4" s="32"/>
    </row>
    <row r="5" spans="1:28" x14ac:dyDescent="0.35">
      <c r="A5" s="29" t="s">
        <v>11</v>
      </c>
      <c r="B5" s="32">
        <v>18</v>
      </c>
      <c r="C5" s="32">
        <f t="shared" si="0"/>
        <v>7.5630252100840334</v>
      </c>
      <c r="D5" s="2"/>
      <c r="E5" s="32"/>
      <c r="F5" s="32"/>
    </row>
    <row r="6" spans="1:28" x14ac:dyDescent="0.35">
      <c r="A6" s="29" t="s">
        <v>12</v>
      </c>
      <c r="B6" s="32">
        <v>5</v>
      </c>
      <c r="C6" s="32">
        <f t="shared" si="0"/>
        <v>2.1008403361344539</v>
      </c>
      <c r="D6" s="2"/>
      <c r="E6" s="32"/>
      <c r="F6" s="32"/>
    </row>
    <row r="7" spans="1:28" x14ac:dyDescent="0.35">
      <c r="A7" s="29" t="s">
        <v>2</v>
      </c>
      <c r="B7" s="32">
        <v>6</v>
      </c>
      <c r="C7" s="32">
        <f t="shared" si="0"/>
        <v>2.5210084033613445</v>
      </c>
      <c r="D7" s="2">
        <v>2</v>
      </c>
      <c r="E7" s="32">
        <f>SUM(B7:B10)</f>
        <v>96</v>
      </c>
      <c r="F7" s="32">
        <f>E7/E$20*100</f>
        <v>40.336134453781511</v>
      </c>
    </row>
    <row r="8" spans="1:28" x14ac:dyDescent="0.35">
      <c r="A8" s="29" t="s">
        <v>3</v>
      </c>
      <c r="B8" s="32">
        <v>8</v>
      </c>
      <c r="C8" s="32">
        <f t="shared" si="0"/>
        <v>3.3613445378151261</v>
      </c>
      <c r="D8" s="2"/>
      <c r="E8" s="32"/>
      <c r="F8" s="32"/>
    </row>
    <row r="9" spans="1:28" x14ac:dyDescent="0.35">
      <c r="A9" s="29" t="s">
        <v>6</v>
      </c>
      <c r="B9" s="32">
        <v>18</v>
      </c>
      <c r="C9" s="32">
        <f t="shared" si="0"/>
        <v>7.5630252100840334</v>
      </c>
      <c r="D9" s="2"/>
      <c r="E9" s="32"/>
      <c r="F9" s="32"/>
    </row>
    <row r="10" spans="1:28" x14ac:dyDescent="0.35">
      <c r="A10" s="29" t="s">
        <v>13</v>
      </c>
      <c r="B10" s="32">
        <v>64</v>
      </c>
      <c r="C10" s="32">
        <f t="shared" si="0"/>
        <v>26.890756302521009</v>
      </c>
      <c r="D10" s="2"/>
      <c r="E10" s="32"/>
      <c r="F10" s="32"/>
    </row>
    <row r="11" spans="1:28" x14ac:dyDescent="0.35">
      <c r="A11" s="29" t="s">
        <v>0</v>
      </c>
      <c r="B11" s="32">
        <v>10</v>
      </c>
      <c r="C11" s="32">
        <f t="shared" si="0"/>
        <v>4.2016806722689077</v>
      </c>
      <c r="D11" s="2">
        <v>3</v>
      </c>
      <c r="E11" s="32">
        <f>SUM(B11:B14)</f>
        <v>28</v>
      </c>
      <c r="F11" s="32">
        <f>E11/E$20*100</f>
        <v>11.76470588235294</v>
      </c>
    </row>
    <row r="12" spans="1:28" x14ac:dyDescent="0.35">
      <c r="A12" s="29" t="s">
        <v>1</v>
      </c>
      <c r="B12" s="32">
        <v>11</v>
      </c>
      <c r="C12" s="32">
        <f t="shared" si="0"/>
        <v>4.6218487394957988</v>
      </c>
      <c r="D12" s="2"/>
      <c r="E12" s="32"/>
      <c r="F12" s="32"/>
    </row>
    <row r="13" spans="1:28" x14ac:dyDescent="0.35">
      <c r="A13" s="29" t="s">
        <v>14</v>
      </c>
      <c r="B13" s="32">
        <v>3</v>
      </c>
      <c r="C13" s="32">
        <f t="shared" si="0"/>
        <v>1.2605042016806722</v>
      </c>
      <c r="D13" s="2"/>
      <c r="E13" s="32"/>
      <c r="F13" s="32"/>
    </row>
    <row r="14" spans="1:28" x14ac:dyDescent="0.35">
      <c r="A14" s="29" t="s">
        <v>15</v>
      </c>
      <c r="B14" s="32">
        <v>4</v>
      </c>
      <c r="C14" s="32">
        <f t="shared" si="0"/>
        <v>1.680672268907563</v>
      </c>
      <c r="D14" s="2"/>
      <c r="E14" s="32"/>
      <c r="F14" s="32"/>
    </row>
    <row r="15" spans="1:28" x14ac:dyDescent="0.35">
      <c r="A15" s="29" t="s">
        <v>7</v>
      </c>
      <c r="B15" s="32">
        <v>27</v>
      </c>
      <c r="C15" s="32">
        <f t="shared" si="0"/>
        <v>11.344537815126051</v>
      </c>
      <c r="D15" s="2">
        <v>4</v>
      </c>
      <c r="E15" s="32">
        <f>SUM(B15:B16)</f>
        <v>31</v>
      </c>
      <c r="F15" s="32">
        <f>E15/E$20*100</f>
        <v>13.025210084033615</v>
      </c>
    </row>
    <row r="16" spans="1:28" x14ac:dyDescent="0.35">
      <c r="A16" s="29" t="s">
        <v>8</v>
      </c>
      <c r="B16" s="32">
        <v>4</v>
      </c>
      <c r="C16" s="32">
        <f t="shared" si="0"/>
        <v>1.680672268907563</v>
      </c>
      <c r="D16" s="2"/>
      <c r="E16" s="32"/>
      <c r="F16" s="32"/>
    </row>
    <row r="17" spans="1:6" x14ac:dyDescent="0.35">
      <c r="A17" s="29" t="s">
        <v>16</v>
      </c>
      <c r="B17" s="32">
        <v>4</v>
      </c>
      <c r="C17" s="32">
        <f t="shared" si="0"/>
        <v>1.680672268907563</v>
      </c>
      <c r="D17" s="2">
        <v>5</v>
      </c>
      <c r="E17" s="32">
        <f>SUM(B17:B19)</f>
        <v>8</v>
      </c>
      <c r="F17" s="32">
        <f>E17/E$20*100</f>
        <v>3.3613445378151261</v>
      </c>
    </row>
    <row r="18" spans="1:6" x14ac:dyDescent="0.35">
      <c r="A18" s="29" t="s">
        <v>17</v>
      </c>
      <c r="B18" s="32">
        <v>2</v>
      </c>
      <c r="C18" s="32">
        <f t="shared" si="0"/>
        <v>0.84033613445378152</v>
      </c>
      <c r="E18" s="32"/>
      <c r="F18" s="32"/>
    </row>
    <row r="19" spans="1:6" x14ac:dyDescent="0.35">
      <c r="A19" s="29" t="s">
        <v>18</v>
      </c>
      <c r="B19" s="32">
        <v>2</v>
      </c>
      <c r="C19" s="32">
        <f t="shared" si="0"/>
        <v>0.84033613445378152</v>
      </c>
      <c r="E19" s="32"/>
      <c r="F19" s="32"/>
    </row>
    <row r="20" spans="1:6" x14ac:dyDescent="0.35">
      <c r="B20" s="32">
        <f>SUM(B2:B19)</f>
        <v>238</v>
      </c>
      <c r="C20" s="32">
        <f>SUM(C2:C19)</f>
        <v>99.999999999999986</v>
      </c>
      <c r="E20" s="32">
        <f>SUM(E2:E19)</f>
        <v>238</v>
      </c>
      <c r="F20" s="32">
        <f>SUM(F2:F19)</f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3"/>
  <sheetViews>
    <sheetView tabSelected="1" zoomScale="55" zoomScaleNormal="55" workbookViewId="0"/>
  </sheetViews>
  <sheetFormatPr baseColWidth="10" defaultRowHeight="14.5" x14ac:dyDescent="0.35"/>
  <cols>
    <col min="1" max="1" width="19.7265625" style="2" bestFit="1" customWidth="1"/>
    <col min="2" max="2" width="26.6328125" style="3" bestFit="1" customWidth="1"/>
    <col min="3" max="3" width="25.54296875" style="3" bestFit="1" customWidth="1"/>
    <col min="4" max="4" width="25.54296875" style="3" customWidth="1"/>
    <col min="5" max="5" width="22.54296875" bestFit="1" customWidth="1"/>
    <col min="6" max="7" width="33.453125" bestFit="1" customWidth="1"/>
    <col min="8" max="8" width="28.26953125" bestFit="1" customWidth="1"/>
    <col min="9" max="9" width="22.54296875" bestFit="1" customWidth="1"/>
    <col min="10" max="10" width="22.54296875" customWidth="1"/>
    <col min="11" max="12" width="21.7265625" bestFit="1" customWidth="1"/>
    <col min="13" max="15" width="21.7265625" customWidth="1"/>
    <col min="16" max="16" width="10.81640625" style="3" bestFit="1" customWidth="1"/>
    <col min="17" max="17" width="8.54296875" style="3" bestFit="1" customWidth="1"/>
    <col min="18" max="18" width="9.1796875" bestFit="1" customWidth="1"/>
    <col min="19" max="19" width="17.08984375" bestFit="1" customWidth="1"/>
    <col min="20" max="20" width="8" bestFit="1" customWidth="1"/>
    <col min="21" max="21" width="12.6328125" bestFit="1" customWidth="1"/>
    <col min="22" max="22" width="6.81640625" bestFit="1" customWidth="1"/>
    <col min="23" max="23" width="9.81640625" bestFit="1" customWidth="1"/>
    <col min="24" max="25" width="8.1796875" bestFit="1" customWidth="1"/>
    <col min="26" max="26" width="16.08984375" bestFit="1" customWidth="1"/>
    <col min="27" max="27" width="10.6328125" style="2" bestFit="1" customWidth="1"/>
    <col min="28" max="28" width="25.54296875" bestFit="1" customWidth="1"/>
    <col min="29" max="29" width="25.54296875" style="3" bestFit="1" customWidth="1"/>
    <col min="30" max="30" width="25.54296875" style="3" customWidth="1"/>
    <col min="31" max="31" width="22.54296875" bestFit="1" customWidth="1"/>
    <col min="32" max="33" width="33.453125" style="3" bestFit="1" customWidth="1"/>
    <col min="34" max="34" width="28.26953125" bestFit="1" customWidth="1"/>
    <col min="35" max="35" width="22.54296875" bestFit="1" customWidth="1"/>
    <col min="36" max="36" width="22.54296875" customWidth="1"/>
    <col min="37" max="38" width="21.7265625" bestFit="1" customWidth="1"/>
    <col min="39" max="41" width="21.7265625" customWidth="1"/>
    <col min="42" max="42" width="22.36328125" bestFit="1" customWidth="1"/>
    <col min="43" max="43" width="8.54296875" bestFit="1" customWidth="1"/>
    <col min="44" max="44" width="9.1796875" bestFit="1" customWidth="1"/>
    <col min="45" max="45" width="17.08984375" bestFit="1" customWidth="1"/>
    <col min="46" max="46" width="9.81640625" bestFit="1" customWidth="1"/>
    <col min="47" max="47" width="7.54296875" bestFit="1" customWidth="1"/>
    <col min="48" max="48" width="8.1796875" bestFit="1" customWidth="1"/>
    <col min="49" max="49" width="16.08984375" bestFit="1" customWidth="1"/>
    <col min="50" max="50" width="17.7265625" customWidth="1"/>
    <col min="51" max="51" width="9.26953125" customWidth="1"/>
    <col min="52" max="53" width="18.54296875" customWidth="1"/>
    <col min="54" max="55" width="17.1796875" customWidth="1"/>
    <col min="56" max="56" width="24.6328125" customWidth="1"/>
    <col min="57" max="57" width="26.1796875" bestFit="1" customWidth="1"/>
    <col min="58" max="58" width="20.26953125" customWidth="1"/>
    <col min="59" max="59" width="16.08984375" customWidth="1"/>
    <col min="60" max="60" width="20.26953125" customWidth="1"/>
    <col min="61" max="62" width="16.26953125" customWidth="1"/>
    <col min="63" max="63" width="21.6328125" customWidth="1"/>
    <col min="64" max="65" width="16.26953125" customWidth="1"/>
  </cols>
  <sheetData>
    <row r="1" spans="1:51" x14ac:dyDescent="0.35">
      <c r="A1" s="39" t="s">
        <v>33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24" t="s">
        <v>29</v>
      </c>
      <c r="M1" s="24" t="s">
        <v>30</v>
      </c>
      <c r="N1" s="24" t="s">
        <v>31</v>
      </c>
      <c r="O1" s="24" t="s">
        <v>32</v>
      </c>
      <c r="P1" s="12" t="s">
        <v>38</v>
      </c>
      <c r="Q1" s="12" t="s">
        <v>39</v>
      </c>
      <c r="R1" s="12" t="s">
        <v>40</v>
      </c>
      <c r="S1" s="12" t="s">
        <v>48</v>
      </c>
      <c r="T1" s="12"/>
      <c r="U1" s="12"/>
      <c r="V1" s="12" t="s">
        <v>33</v>
      </c>
      <c r="W1" s="12" t="s">
        <v>42</v>
      </c>
      <c r="X1" s="12" t="s">
        <v>43</v>
      </c>
      <c r="Y1" s="12" t="s">
        <v>44</v>
      </c>
      <c r="Z1" s="12" t="s">
        <v>49</v>
      </c>
      <c r="AA1" s="2" t="s">
        <v>33</v>
      </c>
      <c r="AB1" s="14" t="s">
        <v>19</v>
      </c>
      <c r="AC1" s="14" t="s">
        <v>20</v>
      </c>
      <c r="AD1" s="14" t="s">
        <v>21</v>
      </c>
      <c r="AE1" s="14" t="s">
        <v>22</v>
      </c>
      <c r="AF1" s="14" t="s">
        <v>23</v>
      </c>
      <c r="AG1" s="14" t="s">
        <v>24</v>
      </c>
      <c r="AH1" s="14" t="s">
        <v>25</v>
      </c>
      <c r="AI1" s="14" t="s">
        <v>26</v>
      </c>
      <c r="AJ1" s="14" t="s">
        <v>27</v>
      </c>
      <c r="AK1" s="1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12" t="s">
        <v>38</v>
      </c>
      <c r="AQ1" s="12" t="s">
        <v>39</v>
      </c>
      <c r="AR1" s="12" t="s">
        <v>40</v>
      </c>
      <c r="AS1" s="12" t="s">
        <v>41</v>
      </c>
      <c r="AT1" s="12" t="s">
        <v>42</v>
      </c>
      <c r="AU1" s="12" t="s">
        <v>43</v>
      </c>
      <c r="AV1" s="12" t="s">
        <v>44</v>
      </c>
      <c r="AW1" s="12" t="s">
        <v>45</v>
      </c>
      <c r="AX1" s="25"/>
      <c r="AY1" s="25"/>
    </row>
    <row r="2" spans="1:51" x14ac:dyDescent="0.35">
      <c r="A2" s="2">
        <v>1</v>
      </c>
      <c r="B2" s="8">
        <f t="shared" ref="B2:C2" si="0">SUM(AB2:AB6)</f>
        <v>21.777868481000002</v>
      </c>
      <c r="C2" s="8">
        <f t="shared" si="0"/>
        <v>20.514920633999999</v>
      </c>
      <c r="D2" s="8">
        <f t="shared" ref="D2" si="1">SUM(AD2:AD6)</f>
        <v>15.223854874999999</v>
      </c>
      <c r="E2" s="8">
        <f t="shared" ref="E2" si="2">SUM(AE2:AE6)</f>
        <v>18.600453515000002</v>
      </c>
      <c r="F2" s="8">
        <f t="shared" ref="F2" si="3">SUM(AF2:AF6)</f>
        <v>23.774965986000002</v>
      </c>
      <c r="G2" s="8">
        <f t="shared" ref="G2" si="4">SUM(AG2:AG6)</f>
        <v>14.885464852</v>
      </c>
      <c r="H2" s="8">
        <f t="shared" ref="H2" si="5">SUM(AH2:AH6)</f>
        <v>20.809070295000001</v>
      </c>
      <c r="I2" s="8">
        <f t="shared" ref="I2" si="6">SUM(AI2:AI6)</f>
        <v>18.995873016000001</v>
      </c>
      <c r="J2" s="8">
        <f t="shared" ref="J2" si="7">SUM(AJ2:AJ6)</f>
        <v>17.722630385000002</v>
      </c>
      <c r="K2" s="8">
        <f t="shared" ref="K2" si="8">SUM(AK2:AK6)</f>
        <v>21.365714285999999</v>
      </c>
      <c r="L2" s="8">
        <f t="shared" ref="L2" si="9">SUM(AL2:AL6)</f>
        <v>19.576190476000001</v>
      </c>
      <c r="M2" s="8">
        <f t="shared" ref="M2" si="10">SUM(AM2:AM6)</f>
        <v>20.266893423999999</v>
      </c>
      <c r="N2" s="8">
        <f t="shared" ref="N2" si="11">SUM(AN2:AN6)</f>
        <v>20.220294784</v>
      </c>
      <c r="O2" s="8">
        <f t="shared" ref="O2" si="12">SUM(AO2:AO6)</f>
        <v>20.330521542000003</v>
      </c>
      <c r="P2" s="26">
        <f>AVERAGE(B2:O2)</f>
        <v>19.576051182214282</v>
      </c>
      <c r="Q2" s="26">
        <f>MIN(B2:O2)</f>
        <v>14.885464852</v>
      </c>
      <c r="R2" s="26">
        <f>MAX(B2:O2)</f>
        <v>23.774965986000002</v>
      </c>
      <c r="S2" s="15">
        <f>STDEV(B2:O2)/P2*100</f>
        <v>12.287019172921285</v>
      </c>
      <c r="T2" s="13"/>
      <c r="U2" s="13"/>
      <c r="V2" s="12">
        <v>1</v>
      </c>
      <c r="W2" s="26">
        <f>AVERAGE(C2,E2:I2,K2,M2)</f>
        <v>19.901669501000001</v>
      </c>
      <c r="X2" s="26">
        <f>MIN(C2,E2:I2,K2,M2)</f>
        <v>14.885464852</v>
      </c>
      <c r="Y2" s="26">
        <f>MAX(C2,E2:I2,K2,M2)</f>
        <v>23.774965986000002</v>
      </c>
      <c r="Z2" s="15">
        <f>STDEV(C2,E2:I2,K2,M2)/W2*100</f>
        <v>12.90235910447163</v>
      </c>
      <c r="AA2" s="29" t="s">
        <v>4</v>
      </c>
      <c r="AB2" s="4">
        <f t="shared" ref="AB2:AO2" si="13">AB89-AB88</f>
        <v>2.6336734700000002</v>
      </c>
      <c r="AC2" s="4">
        <f t="shared" si="13"/>
        <v>2.6336734690000001</v>
      </c>
      <c r="AD2" s="4">
        <f t="shared" si="13"/>
        <v>1.49723356</v>
      </c>
      <c r="AE2" s="4">
        <f t="shared" si="13"/>
        <v>1.7795918370000001</v>
      </c>
      <c r="AF2" s="4">
        <f t="shared" si="13"/>
        <v>2.3853061219999998</v>
      </c>
      <c r="AG2" s="4">
        <f t="shared" si="13"/>
        <v>1.6734693870000001</v>
      </c>
      <c r="AH2" s="4">
        <f t="shared" si="13"/>
        <v>2.3765532880000002</v>
      </c>
      <c r="AI2" s="4">
        <f t="shared" si="13"/>
        <v>2.0512925169999998</v>
      </c>
      <c r="AJ2" s="4">
        <f t="shared" si="13"/>
        <v>1.4628571430000001</v>
      </c>
      <c r="AK2" s="4">
        <f t="shared" si="13"/>
        <v>3.195646258</v>
      </c>
      <c r="AL2" s="4">
        <f t="shared" si="13"/>
        <v>3.0235827670000002</v>
      </c>
      <c r="AM2" s="4">
        <f t="shared" si="13"/>
        <v>2.0897959180000001</v>
      </c>
      <c r="AN2" s="4">
        <f t="shared" si="13"/>
        <v>2.1362358280000002</v>
      </c>
      <c r="AO2" s="4">
        <f t="shared" si="13"/>
        <v>2.3161904760000001</v>
      </c>
      <c r="AP2" s="26">
        <f>AVERAGE(AB2:AO2)</f>
        <v>2.2325072885714285</v>
      </c>
      <c r="AQ2" s="26">
        <f t="shared" ref="AQ2" si="14">MIN(AB2:AO2)</f>
        <v>1.4628571430000001</v>
      </c>
      <c r="AR2" s="26">
        <f>MAX(AB2:AO2)</f>
        <v>3.195646258</v>
      </c>
      <c r="AS2" s="15">
        <f t="shared" ref="AS2" si="15">STDEV(AB2:AO2)/AP2*100</f>
        <v>23.700510310449314</v>
      </c>
      <c r="AT2" s="26">
        <f t="shared" ref="AT2" si="16">AVERAGE(AC2,AE2:AI2,AK2,AM2)</f>
        <v>2.2731660995</v>
      </c>
      <c r="AU2" s="26">
        <f t="shared" ref="AU2" si="17">MIN(AC2,AE2:AI2,AK2,AM2)</f>
        <v>1.6734693870000001</v>
      </c>
      <c r="AV2" s="26">
        <f t="shared" ref="AV2" si="18">MAX(AC2,AE2:AI2,AK2,AM2)</f>
        <v>3.195646258</v>
      </c>
      <c r="AW2" s="15">
        <f t="shared" ref="AW2" si="19">STDEV(AC2,AE2:AI2,AK2,AM2)/AT2*100</f>
        <v>21.617336447320241</v>
      </c>
      <c r="AX2" s="4"/>
      <c r="AY2" s="4"/>
    </row>
    <row r="3" spans="1:51" x14ac:dyDescent="0.35">
      <c r="A3" s="2">
        <v>2</v>
      </c>
      <c r="B3" s="8">
        <f t="shared" ref="B3:C3" si="20">SUM(AB7:AB10)</f>
        <v>13.844693876999997</v>
      </c>
      <c r="C3" s="8">
        <f t="shared" si="20"/>
        <v>15.095963718999997</v>
      </c>
      <c r="D3" s="8">
        <f t="shared" ref="D3" si="21">SUM(AD7:AD10)</f>
        <v>19.130521542000004</v>
      </c>
      <c r="E3" s="8">
        <f t="shared" ref="E3" si="22">SUM(AE7:AE10)</f>
        <v>21.416054421999998</v>
      </c>
      <c r="F3" s="8">
        <f t="shared" ref="F3" si="23">SUM(AF7:AF10)</f>
        <v>19.400000000000002</v>
      </c>
      <c r="G3" s="8">
        <f t="shared" ref="G3" si="24">SUM(AG7:AG10)</f>
        <v>17.501111111</v>
      </c>
      <c r="H3" s="8">
        <f t="shared" ref="H3" si="25">SUM(AH7:AH10)</f>
        <v>18.082312924999997</v>
      </c>
      <c r="I3" s="8">
        <f t="shared" ref="I3" si="26">SUM(AI7:AI10)</f>
        <v>14.470317459999997</v>
      </c>
      <c r="J3" s="8">
        <f t="shared" ref="J3" si="27">SUM(AJ7:AJ10)</f>
        <v>19.674920635000003</v>
      </c>
      <c r="K3" s="8">
        <f t="shared" ref="K3" si="28">SUM(AK7:AK10)</f>
        <v>22.352176870000001</v>
      </c>
      <c r="L3" s="8">
        <f t="shared" ref="L3" si="29">SUM(AL7:AL10)</f>
        <v>21.807052154999997</v>
      </c>
      <c r="M3" s="8">
        <f t="shared" ref="M3" si="30">SUM(AM7:AM10)</f>
        <v>13.200861677999999</v>
      </c>
      <c r="N3" s="8">
        <f t="shared" ref="N3" si="31">SUM(AN7:AN10)</f>
        <v>21.166371883</v>
      </c>
      <c r="O3" s="8">
        <f t="shared" ref="O3" si="32">SUM(AO7:AO10)</f>
        <v>22.449342402999996</v>
      </c>
      <c r="P3" s="26">
        <f t="shared" ref="P3:P7" si="33">AVERAGE(B3:O3)</f>
        <v>18.542264334285711</v>
      </c>
      <c r="Q3" s="26">
        <f t="shared" ref="Q3:Q7" si="34">MIN(B3:O3)</f>
        <v>13.200861677999999</v>
      </c>
      <c r="R3" s="26">
        <f t="shared" ref="R3:R7" si="35">MAX(B3:O3)</f>
        <v>22.449342402999996</v>
      </c>
      <c r="S3" s="15">
        <f t="shared" ref="S3:S7" si="36">STDEV(B3:O3)/P3*100</f>
        <v>17.590428436314347</v>
      </c>
      <c r="T3" s="13"/>
      <c r="U3" s="13"/>
      <c r="V3" s="12">
        <v>2</v>
      </c>
      <c r="W3" s="26">
        <f t="shared" ref="W3:W7" si="37">AVERAGE(C3,E3:I3,K3,M3)</f>
        <v>17.689849773124998</v>
      </c>
      <c r="X3" s="26">
        <f t="shared" ref="X3:X7" si="38">MIN(C3,E3:I3,K3,M3)</f>
        <v>13.200861677999999</v>
      </c>
      <c r="Y3" s="26">
        <f t="shared" ref="Y3:Y7" si="39">MAX(C3,E3:I3,K3,M3)</f>
        <v>22.352176870000001</v>
      </c>
      <c r="Z3" s="15">
        <f t="shared" ref="Z3:Z7" si="40">STDEV(C3,E3:I3,K3,M3)/W3*100</f>
        <v>18.624249566462474</v>
      </c>
      <c r="AA3" s="29" t="s">
        <v>5</v>
      </c>
      <c r="AB3" s="4">
        <f t="shared" ref="AB3:AO3" si="41">AB90-AB89</f>
        <v>2.8890929699999996</v>
      </c>
      <c r="AC3" s="4">
        <f t="shared" si="41"/>
        <v>2.4820634920000004</v>
      </c>
      <c r="AD3" s="4">
        <f t="shared" si="41"/>
        <v>2.2287528349999999</v>
      </c>
      <c r="AE3" s="4">
        <f t="shared" si="41"/>
        <v>2.4961451249999995</v>
      </c>
      <c r="AF3" s="4">
        <f t="shared" si="41"/>
        <v>3.1128344669999999</v>
      </c>
      <c r="AG3" s="4">
        <f t="shared" si="41"/>
        <v>2.2522675740000002</v>
      </c>
      <c r="AH3" s="4">
        <f t="shared" si="41"/>
        <v>2.7312471659999997</v>
      </c>
      <c r="AI3" s="4">
        <f t="shared" si="41"/>
        <v>1.9656235830000006</v>
      </c>
      <c r="AJ3" s="4">
        <f t="shared" si="41"/>
        <v>2.8908843530000001</v>
      </c>
      <c r="AK3" s="4">
        <f t="shared" si="41"/>
        <v>2.9319727900000006</v>
      </c>
      <c r="AL3" s="4">
        <f t="shared" si="41"/>
        <v>2.4086394550000003</v>
      </c>
      <c r="AM3" s="4">
        <f t="shared" si="41"/>
        <v>3.5722448979999997</v>
      </c>
      <c r="AN3" s="4">
        <f t="shared" si="41"/>
        <v>2.5549206340000001</v>
      </c>
      <c r="AO3" s="4">
        <f t="shared" si="41"/>
        <v>2.6372789110000001</v>
      </c>
      <c r="AP3" s="26">
        <f t="shared" ref="AP3:AP19" si="42">AVERAGE(AB3:AO3)</f>
        <v>2.6538548752142859</v>
      </c>
      <c r="AQ3" s="26">
        <f t="shared" ref="AQ3:AQ20" si="43">MIN(AB3:AO3)</f>
        <v>1.9656235830000006</v>
      </c>
      <c r="AR3" s="26">
        <f t="shared" ref="AR3:AR19" si="44">MAX(AB3:AO3)</f>
        <v>3.5722448979999997</v>
      </c>
      <c r="AS3" s="15">
        <f t="shared" ref="AS3:AS20" si="45">STDEV(AB3:AO3)/AP3*100</f>
        <v>15.462954697164683</v>
      </c>
      <c r="AT3" s="26">
        <f t="shared" ref="AT3:AT20" si="46">AVERAGE(AC3,AE3:AI3,AK3,AM3)</f>
        <v>2.6930498868750004</v>
      </c>
      <c r="AU3" s="26">
        <f t="shared" ref="AU3:AU20" si="47">MIN(AC3,AE3:AI3,AK3,AM3)</f>
        <v>1.9656235830000006</v>
      </c>
      <c r="AV3" s="26">
        <f t="shared" ref="AV3:AV20" si="48">MAX(AC3,AE3:AI3,AK3,AM3)</f>
        <v>3.5722448979999997</v>
      </c>
      <c r="AW3" s="15">
        <f t="shared" ref="AW3:AW20" si="49">STDEV(AC3,AE3:AI3,AK3,AM3)/AT3*100</f>
        <v>18.905213798745319</v>
      </c>
      <c r="AX3" s="4"/>
      <c r="AY3" s="4"/>
    </row>
    <row r="4" spans="1:51" x14ac:dyDescent="0.35">
      <c r="A4" s="2">
        <v>3</v>
      </c>
      <c r="B4" s="8">
        <f t="shared" ref="B4:C4" si="50">SUM(AB11:AB14)</f>
        <v>9.6709297060000026</v>
      </c>
      <c r="C4" s="8">
        <f t="shared" si="50"/>
        <v>9.3204081639999998</v>
      </c>
      <c r="D4" s="8">
        <f t="shared" ref="D4" si="51">SUM(AD11:AD14)</f>
        <v>10.860045352</v>
      </c>
      <c r="E4" s="8">
        <f t="shared" ref="E4" si="52">SUM(AE11:AE14)</f>
        <v>10.466938775000003</v>
      </c>
      <c r="F4" s="8">
        <f t="shared" ref="F4" si="53">SUM(AF11:AF14)</f>
        <v>13.164897958999994</v>
      </c>
      <c r="G4" s="8">
        <f t="shared" ref="G4" si="54">SUM(AG11:AG14)</f>
        <v>7.0216780049999983</v>
      </c>
      <c r="H4" s="8">
        <f t="shared" ref="H4" si="55">SUM(AH11:AH14)</f>
        <v>12.200816326999998</v>
      </c>
      <c r="I4" s="8">
        <f t="shared" ref="I4" si="56">SUM(AI11:AI14)</f>
        <v>10.423333333000002</v>
      </c>
      <c r="J4" s="8">
        <f t="shared" ref="J4" si="57">SUM(AJ11:AJ14)</f>
        <v>12.554353741999996</v>
      </c>
      <c r="K4" s="8">
        <f t="shared" ref="K4" si="58">SUM(AK11:AK14)</f>
        <v>8.4455555560000022</v>
      </c>
      <c r="L4" s="8">
        <f t="shared" ref="L4" si="59">SUM(AL11:AL14)</f>
        <v>8.2075963720000047</v>
      </c>
      <c r="M4" s="8">
        <f t="shared" ref="M4" si="60">SUM(AM11:AM14)</f>
        <v>8.6706575959999981</v>
      </c>
      <c r="N4" s="8">
        <f t="shared" ref="N4" si="61">SUM(AN11:AN14)</f>
        <v>8.0224943309999972</v>
      </c>
      <c r="O4" s="8">
        <f t="shared" ref="O4" si="62">SUM(AO11:AO14)</f>
        <v>8.075102041000001</v>
      </c>
      <c r="P4" s="26">
        <f t="shared" si="33"/>
        <v>9.7932005185000008</v>
      </c>
      <c r="Q4" s="26">
        <f t="shared" si="34"/>
        <v>7.0216780049999983</v>
      </c>
      <c r="R4" s="26">
        <f t="shared" si="35"/>
        <v>13.164897958999994</v>
      </c>
      <c r="S4" s="15">
        <f t="shared" si="36"/>
        <v>19.286267843734556</v>
      </c>
      <c r="T4" s="13"/>
      <c r="U4" s="13"/>
      <c r="V4" s="12">
        <v>3</v>
      </c>
      <c r="W4" s="26">
        <f t="shared" si="37"/>
        <v>9.9642857143750003</v>
      </c>
      <c r="X4" s="26">
        <f t="shared" si="38"/>
        <v>7.0216780049999983</v>
      </c>
      <c r="Y4" s="26">
        <f t="shared" si="39"/>
        <v>13.164897958999994</v>
      </c>
      <c r="Z4" s="15">
        <f t="shared" si="40"/>
        <v>20.343290008595208</v>
      </c>
      <c r="AA4" s="29" t="s">
        <v>10</v>
      </c>
      <c r="AB4" s="4">
        <f t="shared" ref="AB4:AO4" si="63">AB91-AB90</f>
        <v>9.0570748299999995</v>
      </c>
      <c r="AC4" s="4">
        <f t="shared" si="63"/>
        <v>8.8084126979999979</v>
      </c>
      <c r="AD4" s="4">
        <f t="shared" si="63"/>
        <v>5.463582766</v>
      </c>
      <c r="AE4" s="4">
        <f t="shared" si="63"/>
        <v>7.5328798180000005</v>
      </c>
      <c r="AF4" s="4">
        <f t="shared" si="63"/>
        <v>9.6553741500000001</v>
      </c>
      <c r="AG4" s="4">
        <f t="shared" si="63"/>
        <v>6.6844444450000005</v>
      </c>
      <c r="AH4" s="4">
        <f t="shared" si="63"/>
        <v>8.2166893420000005</v>
      </c>
      <c r="AI4" s="4">
        <f t="shared" si="63"/>
        <v>7.2685941039999991</v>
      </c>
      <c r="AJ4" s="4">
        <f t="shared" si="63"/>
        <v>7.4071655329999997</v>
      </c>
      <c r="AK4" s="4">
        <f t="shared" si="63"/>
        <v>8.2911564619999982</v>
      </c>
      <c r="AL4" s="4">
        <f t="shared" si="63"/>
        <v>7.6028571429999996</v>
      </c>
      <c r="AM4" s="4">
        <f t="shared" si="63"/>
        <v>9.394648526000001</v>
      </c>
      <c r="AN4" s="4">
        <f t="shared" si="63"/>
        <v>7.6821768709999994</v>
      </c>
      <c r="AO4" s="4">
        <f t="shared" si="63"/>
        <v>7.9622675740000002</v>
      </c>
      <c r="AP4" s="26">
        <f t="shared" si="42"/>
        <v>7.9305231615714282</v>
      </c>
      <c r="AQ4" s="26">
        <f t="shared" si="43"/>
        <v>5.463582766</v>
      </c>
      <c r="AR4" s="26">
        <f t="shared" si="44"/>
        <v>9.6553741500000001</v>
      </c>
      <c r="AS4" s="15">
        <f t="shared" si="45"/>
        <v>14.010511275344312</v>
      </c>
      <c r="AT4" s="26">
        <f t="shared" si="46"/>
        <v>8.2315249431250006</v>
      </c>
      <c r="AU4" s="26">
        <f t="shared" si="47"/>
        <v>6.6844444450000005</v>
      </c>
      <c r="AV4" s="26">
        <f t="shared" si="48"/>
        <v>9.6553741500000001</v>
      </c>
      <c r="AW4" s="15">
        <f t="shared" si="49"/>
        <v>12.596230379080179</v>
      </c>
      <c r="AX4" s="4"/>
      <c r="AY4" s="4"/>
    </row>
    <row r="5" spans="1:51" x14ac:dyDescent="0.35">
      <c r="A5" s="2">
        <v>4</v>
      </c>
      <c r="B5" s="8">
        <f>SUM(AB15:AB16)</f>
        <v>9.6425623579999993</v>
      </c>
      <c r="C5" s="8">
        <f t="shared" ref="C5" si="64">SUM(AC15:AC16)</f>
        <v>7.7200453510000031</v>
      </c>
      <c r="D5" s="8">
        <f t="shared" ref="D5" si="65">SUM(AD15:AD16)</f>
        <v>9.2032653059999987</v>
      </c>
      <c r="E5" s="8">
        <f t="shared" ref="E5" si="66">SUM(AE15:AE16)</f>
        <v>8.0489795919999949</v>
      </c>
      <c r="F5" s="8">
        <f t="shared" ref="F5" si="67">SUM(AF15:AF16)</f>
        <v>9.0383219960000076</v>
      </c>
      <c r="G5" s="8">
        <f t="shared" ref="G5" si="68">SUM(AG15:AG16)</f>
        <v>6.0487981859999991</v>
      </c>
      <c r="H5" s="8">
        <f t="shared" ref="H5" si="69">SUM(AH15:AH16)</f>
        <v>11.923242629999997</v>
      </c>
      <c r="I5" s="8">
        <f t="shared" ref="I5" si="70">SUM(AI15:AI16)</f>
        <v>8.3594557830000014</v>
      </c>
      <c r="J5" s="8">
        <f t="shared" ref="J5" si="71">SUM(AJ15:AJ16)</f>
        <v>11.376349206</v>
      </c>
      <c r="K5" s="8">
        <f t="shared" ref="K5" si="72">SUM(AK15:AK16)</f>
        <v>6.4398185940000019</v>
      </c>
      <c r="L5" s="8">
        <f t="shared" ref="L5" si="73">SUM(AL15:AL16)</f>
        <v>5.5189795909999972</v>
      </c>
      <c r="M5" s="8">
        <f t="shared" ref="M5" si="74">SUM(AM15:AM16)</f>
        <v>4.9505668940000049</v>
      </c>
      <c r="N5" s="8">
        <f t="shared" ref="N5" si="75">SUM(AN15:AN16)</f>
        <v>7.2852607710000044</v>
      </c>
      <c r="O5" s="8">
        <f t="shared" ref="O5" si="76">SUM(AO15:AO16)</f>
        <v>4.9585487530000023</v>
      </c>
      <c r="P5" s="26">
        <f t="shared" si="33"/>
        <v>7.8938710722142877</v>
      </c>
      <c r="Q5" s="26">
        <f t="shared" si="34"/>
        <v>4.9505668940000049</v>
      </c>
      <c r="R5" s="26">
        <f t="shared" si="35"/>
        <v>11.923242629999997</v>
      </c>
      <c r="S5" s="15">
        <f t="shared" si="36"/>
        <v>28.003384837749561</v>
      </c>
      <c r="T5" s="13"/>
      <c r="U5" s="13"/>
      <c r="V5" s="12">
        <v>4</v>
      </c>
      <c r="W5" s="26">
        <f t="shared" si="37"/>
        <v>7.8161536282500013</v>
      </c>
      <c r="X5" s="26">
        <f t="shared" si="38"/>
        <v>4.9505668940000049</v>
      </c>
      <c r="Y5" s="26">
        <f t="shared" si="39"/>
        <v>11.923242629999997</v>
      </c>
      <c r="Z5" s="15">
        <f t="shared" si="40"/>
        <v>27.333348381037297</v>
      </c>
      <c r="AA5" s="29" t="s">
        <v>11</v>
      </c>
      <c r="AB5" s="4">
        <f t="shared" ref="AB5:AO5" si="77">AB92-AB91</f>
        <v>3.5817006799999991</v>
      </c>
      <c r="AC5" s="4">
        <f t="shared" si="77"/>
        <v>3.8724489800000015</v>
      </c>
      <c r="AD5" s="4">
        <f t="shared" si="77"/>
        <v>2.1652607709999998</v>
      </c>
      <c r="AE5" s="4">
        <f t="shared" si="77"/>
        <v>2.9102947849999996</v>
      </c>
      <c r="AF5" s="4">
        <f t="shared" si="77"/>
        <v>5.1867573690000004</v>
      </c>
      <c r="AG5" s="4">
        <f t="shared" si="77"/>
        <v>2.5745124710000002</v>
      </c>
      <c r="AH5" s="4">
        <f t="shared" si="77"/>
        <v>3.6387755100000003</v>
      </c>
      <c r="AI5" s="4">
        <f t="shared" si="77"/>
        <v>3.5298639460000008</v>
      </c>
      <c r="AJ5" s="4">
        <f t="shared" si="77"/>
        <v>3.2090702950000001</v>
      </c>
      <c r="AK5" s="4">
        <f t="shared" si="77"/>
        <v>3.8136734700000012</v>
      </c>
      <c r="AL5" s="4">
        <f t="shared" si="77"/>
        <v>3.7246938779999983</v>
      </c>
      <c r="AM5" s="4">
        <f t="shared" si="77"/>
        <v>2.7033106579999977</v>
      </c>
      <c r="AN5" s="4">
        <f t="shared" si="77"/>
        <v>4.1382312929999987</v>
      </c>
      <c r="AO5" s="4">
        <f t="shared" si="77"/>
        <v>4.5053968260000001</v>
      </c>
      <c r="AP5" s="26">
        <f t="shared" si="42"/>
        <v>3.5395707808571428</v>
      </c>
      <c r="AQ5" s="26">
        <f t="shared" si="43"/>
        <v>2.1652607709999998</v>
      </c>
      <c r="AR5" s="26">
        <f t="shared" si="44"/>
        <v>5.1867573690000004</v>
      </c>
      <c r="AS5" s="15">
        <f t="shared" si="45"/>
        <v>22.521295713389449</v>
      </c>
      <c r="AT5" s="26">
        <f t="shared" si="46"/>
        <v>3.5287046486250002</v>
      </c>
      <c r="AU5" s="26">
        <f t="shared" si="47"/>
        <v>2.5745124710000002</v>
      </c>
      <c r="AV5" s="26">
        <f t="shared" si="48"/>
        <v>5.1867573690000004</v>
      </c>
      <c r="AW5" s="15">
        <f t="shared" si="49"/>
        <v>23.794192492157073</v>
      </c>
      <c r="AX5" s="4"/>
      <c r="AY5" s="4"/>
    </row>
    <row r="6" spans="1:51" x14ac:dyDescent="0.35">
      <c r="A6" s="2">
        <v>5</v>
      </c>
      <c r="B6" s="8">
        <f>SUM(AB17:AB19)</f>
        <v>2.6186167800000035</v>
      </c>
      <c r="C6" s="8">
        <f t="shared" ref="C6" si="78">SUM(AC17:AC19)</f>
        <v>2.751383220000001</v>
      </c>
      <c r="D6" s="8">
        <f t="shared" ref="D6" si="79">SUM(AD17:AD19)</f>
        <v>2.7900226759999995</v>
      </c>
      <c r="E6" s="8">
        <f t="shared" ref="E6" si="80">SUM(AE17:AE19)</f>
        <v>2.6272789120000013</v>
      </c>
      <c r="F6" s="8">
        <f t="shared" ref="F6" si="81">SUM(AF17:AF19)</f>
        <v>2.4618140589999911</v>
      </c>
      <c r="G6" s="8">
        <f t="shared" ref="G6" si="82">SUM(AG17:AG19)</f>
        <v>2.5857596370000024</v>
      </c>
      <c r="H6" s="8">
        <f t="shared" ref="H6" si="83">SUM(AH17:AH19)</f>
        <v>3.3036961450000035</v>
      </c>
      <c r="I6" s="8">
        <f t="shared" ref="I6" si="84">SUM(AI17:AI19)</f>
        <v>3.1773242629999956</v>
      </c>
      <c r="J6" s="8">
        <f t="shared" ref="J6" si="85">SUM(AJ17:AJ19)</f>
        <v>2.3974603169999966</v>
      </c>
      <c r="K6" s="8">
        <f t="shared" ref="K6" si="86">SUM(AK17:AK19)</f>
        <v>2.6930838999999978</v>
      </c>
      <c r="L6" s="8">
        <f t="shared" ref="L6" si="87">SUM(AL17:AL19)</f>
        <v>1.9294557830000016</v>
      </c>
      <c r="M6" s="8">
        <f t="shared" ref="M6" si="88">SUM(AM17:AM19)</f>
        <v>2.2334693879999961</v>
      </c>
      <c r="N6" s="8">
        <f t="shared" ref="N6" si="89">SUM(AN17:AN19)</f>
        <v>0.80884353700000133</v>
      </c>
      <c r="O6" s="8">
        <f t="shared" ref="O6" si="90">SUM(AO17:AO19)</f>
        <v>1.5796825400000003</v>
      </c>
      <c r="P6" s="26">
        <f t="shared" si="33"/>
        <v>2.425563654071428</v>
      </c>
      <c r="Q6" s="26">
        <f t="shared" si="34"/>
        <v>0.80884353700000133</v>
      </c>
      <c r="R6" s="26">
        <f t="shared" si="35"/>
        <v>3.3036961450000035</v>
      </c>
      <c r="S6" s="15">
        <f t="shared" si="36"/>
        <v>26.484696232184852</v>
      </c>
      <c r="T6" s="13"/>
      <c r="U6" s="13"/>
      <c r="V6" s="12">
        <v>5</v>
      </c>
      <c r="W6" s="26">
        <f t="shared" si="37"/>
        <v>2.7292261904999986</v>
      </c>
      <c r="X6" s="26">
        <f t="shared" si="38"/>
        <v>2.2334693879999961</v>
      </c>
      <c r="Y6" s="26">
        <f t="shared" si="39"/>
        <v>3.3036961450000035</v>
      </c>
      <c r="Z6" s="15">
        <f t="shared" si="40"/>
        <v>12.99768683662845</v>
      </c>
      <c r="AA6" s="29" t="s">
        <v>12</v>
      </c>
      <c r="AB6" s="4">
        <f t="shared" ref="AB6:AO6" si="91">AB93-AB92</f>
        <v>3.6163265310000021</v>
      </c>
      <c r="AC6" s="4">
        <f t="shared" si="91"/>
        <v>2.7183219950000002</v>
      </c>
      <c r="AD6" s="4">
        <f t="shared" si="91"/>
        <v>3.8690249429999994</v>
      </c>
      <c r="AE6" s="4">
        <f t="shared" si="91"/>
        <v>3.8815419500000008</v>
      </c>
      <c r="AF6" s="4">
        <f t="shared" si="91"/>
        <v>3.4346938780000009</v>
      </c>
      <c r="AG6" s="4">
        <f t="shared" si="91"/>
        <v>1.7007709749999993</v>
      </c>
      <c r="AH6" s="4">
        <f t="shared" si="91"/>
        <v>3.8458049890000012</v>
      </c>
      <c r="AI6" s="4">
        <f t="shared" si="91"/>
        <v>4.1804988660000006</v>
      </c>
      <c r="AJ6" s="4">
        <f t="shared" si="91"/>
        <v>2.7526530610000002</v>
      </c>
      <c r="AK6" s="4">
        <f t="shared" si="91"/>
        <v>3.1332653059999984</v>
      </c>
      <c r="AL6" s="4">
        <f t="shared" si="91"/>
        <v>2.8164172330000028</v>
      </c>
      <c r="AM6" s="4">
        <f t="shared" si="91"/>
        <v>2.5068934240000011</v>
      </c>
      <c r="AN6" s="4">
        <f t="shared" si="91"/>
        <v>3.7087301580000016</v>
      </c>
      <c r="AO6" s="4">
        <f t="shared" si="91"/>
        <v>2.9093877550000009</v>
      </c>
      <c r="AP6" s="26">
        <f t="shared" si="42"/>
        <v>3.2195950760000014</v>
      </c>
      <c r="AQ6" s="26">
        <f t="shared" si="43"/>
        <v>1.7007709749999993</v>
      </c>
      <c r="AR6" s="26">
        <f t="shared" si="44"/>
        <v>4.1804988660000006</v>
      </c>
      <c r="AS6" s="15">
        <f t="shared" si="45"/>
        <v>21.395463876355034</v>
      </c>
      <c r="AT6" s="26">
        <f t="shared" si="46"/>
        <v>3.1752239228750003</v>
      </c>
      <c r="AU6" s="26">
        <f t="shared" si="47"/>
        <v>1.7007709749999993</v>
      </c>
      <c r="AV6" s="26">
        <f t="shared" si="48"/>
        <v>4.1804988660000006</v>
      </c>
      <c r="AW6" s="15">
        <f t="shared" si="49"/>
        <v>26.235559915637975</v>
      </c>
      <c r="AX6" s="4"/>
      <c r="AY6" s="4"/>
    </row>
    <row r="7" spans="1:51" x14ac:dyDescent="0.35">
      <c r="B7" s="8">
        <f>SUM(B2:B6)</f>
        <v>57.554671202000002</v>
      </c>
      <c r="C7" s="8">
        <f t="shared" ref="C7" si="92">SUM(C2:C6)</f>
        <v>55.402721088</v>
      </c>
      <c r="D7" s="8">
        <f t="shared" ref="D7:O7" si="93">SUM(D2:D6)</f>
        <v>57.207709751000003</v>
      </c>
      <c r="E7" s="8">
        <f t="shared" si="93"/>
        <v>61.159705215999999</v>
      </c>
      <c r="F7" s="8">
        <f t="shared" si="93"/>
        <v>67.839999999999989</v>
      </c>
      <c r="G7" s="8">
        <f t="shared" si="93"/>
        <v>48.042811790999998</v>
      </c>
      <c r="H7" s="8">
        <f t="shared" si="93"/>
        <v>66.319138321999986</v>
      </c>
      <c r="I7" s="8">
        <f t="shared" si="93"/>
        <v>55.426303854999993</v>
      </c>
      <c r="J7" s="8">
        <f t="shared" si="93"/>
        <v>63.725714285000002</v>
      </c>
      <c r="K7" s="8">
        <f t="shared" si="93"/>
        <v>61.296349206000002</v>
      </c>
      <c r="L7" s="8">
        <f t="shared" si="93"/>
        <v>57.039274377000005</v>
      </c>
      <c r="M7" s="8">
        <f t="shared" si="93"/>
        <v>49.322448979999997</v>
      </c>
      <c r="N7" s="8">
        <f t="shared" si="93"/>
        <v>57.503265306000003</v>
      </c>
      <c r="O7" s="8">
        <f t="shared" si="93"/>
        <v>57.393197279000006</v>
      </c>
      <c r="P7" s="26">
        <f t="shared" si="33"/>
        <v>58.230950761285712</v>
      </c>
      <c r="Q7" s="26">
        <f t="shared" si="34"/>
        <v>48.042811790999998</v>
      </c>
      <c r="R7" s="26">
        <f t="shared" si="35"/>
        <v>67.839999999999989</v>
      </c>
      <c r="S7" s="15">
        <f t="shared" si="36"/>
        <v>9.6336084005498499</v>
      </c>
      <c r="T7" s="13"/>
      <c r="U7" s="13"/>
      <c r="V7" s="12" t="s">
        <v>34</v>
      </c>
      <c r="W7" s="26">
        <f t="shared" si="37"/>
        <v>58.10118480725</v>
      </c>
      <c r="X7" s="26">
        <f t="shared" si="38"/>
        <v>48.042811790999998</v>
      </c>
      <c r="Y7" s="26">
        <f t="shared" si="39"/>
        <v>67.839999999999989</v>
      </c>
      <c r="Z7" s="15">
        <f t="shared" si="40"/>
        <v>12.590980178886884</v>
      </c>
      <c r="AA7" s="29" t="s">
        <v>2</v>
      </c>
      <c r="AB7" s="4">
        <f t="shared" ref="AB7:AO7" si="94">AB94-AB93</f>
        <v>0.78877551000000068</v>
      </c>
      <c r="AC7" s="4">
        <f t="shared" si="94"/>
        <v>1.2190476199999978</v>
      </c>
      <c r="AD7" s="4">
        <f t="shared" si="94"/>
        <v>0.99628117900000213</v>
      </c>
      <c r="AE7" s="4">
        <f t="shared" si="94"/>
        <v>0.95981859399999792</v>
      </c>
      <c r="AF7" s="4">
        <f t="shared" si="94"/>
        <v>2.6244897959999989</v>
      </c>
      <c r="AG7" s="4">
        <f t="shared" si="94"/>
        <v>0.94678004600000065</v>
      </c>
      <c r="AH7" s="4">
        <f t="shared" si="94"/>
        <v>0.95510204099999996</v>
      </c>
      <c r="AI7" s="4">
        <f t="shared" si="94"/>
        <v>0.88362811800000074</v>
      </c>
      <c r="AJ7" s="4">
        <f t="shared" si="94"/>
        <v>0.81015873000000127</v>
      </c>
      <c r="AK7" s="4">
        <f t="shared" si="94"/>
        <v>1.041995465000003</v>
      </c>
      <c r="AL7" s="4">
        <f t="shared" si="94"/>
        <v>0.73557823199999817</v>
      </c>
      <c r="AM7" s="4">
        <f t="shared" si="94"/>
        <v>1.225351474</v>
      </c>
      <c r="AN7" s="4">
        <f t="shared" si="94"/>
        <v>0.97913832200000073</v>
      </c>
      <c r="AO7" s="4">
        <f t="shared" si="94"/>
        <v>1.0565079359999991</v>
      </c>
      <c r="AP7" s="26">
        <f t="shared" si="42"/>
        <v>1.0873323616428572</v>
      </c>
      <c r="AQ7" s="26">
        <f t="shared" si="43"/>
        <v>0.73557823199999817</v>
      </c>
      <c r="AR7" s="26">
        <f t="shared" si="44"/>
        <v>2.6244897959999989</v>
      </c>
      <c r="AS7" s="15">
        <f t="shared" si="45"/>
        <v>42.734891379060144</v>
      </c>
      <c r="AT7" s="26">
        <f t="shared" si="46"/>
        <v>1.2320266442499999</v>
      </c>
      <c r="AU7" s="26">
        <f t="shared" si="47"/>
        <v>0.88362811800000074</v>
      </c>
      <c r="AV7" s="26">
        <f t="shared" si="48"/>
        <v>2.6244897959999989</v>
      </c>
      <c r="AW7" s="15">
        <f t="shared" si="49"/>
        <v>46.816389561910484</v>
      </c>
      <c r="AX7" s="4"/>
      <c r="AY7" s="4"/>
    </row>
    <row r="8" spans="1:51" x14ac:dyDescent="0.35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>
        <f>SUM(P2:P5)</f>
        <v>55.80538710721428</v>
      </c>
      <c r="R8" s="8"/>
      <c r="S8" s="8"/>
      <c r="T8" s="8"/>
      <c r="U8" s="8"/>
      <c r="V8" s="8"/>
      <c r="W8" s="8"/>
      <c r="X8" s="8"/>
      <c r="Y8" s="8"/>
      <c r="Z8" s="8"/>
      <c r="AA8" s="29" t="s">
        <v>3</v>
      </c>
      <c r="AB8" s="4">
        <f t="shared" ref="AB8:AO8" si="95">AB95-AB94</f>
        <v>1.9786167799999994</v>
      </c>
      <c r="AC8" s="4">
        <f t="shared" si="95"/>
        <v>1.8850793650000028</v>
      </c>
      <c r="AD8" s="4">
        <f t="shared" si="95"/>
        <v>1.6315646259999994</v>
      </c>
      <c r="AE8" s="4">
        <f t="shared" si="95"/>
        <v>1.8075283450000015</v>
      </c>
      <c r="AF8" s="4">
        <f t="shared" si="95"/>
        <v>2.3541043080000001</v>
      </c>
      <c r="AG8" s="4">
        <f t="shared" si="95"/>
        <v>2.0531065759999994</v>
      </c>
      <c r="AH8" s="4">
        <f t="shared" si="95"/>
        <v>1.73877551</v>
      </c>
      <c r="AI8" s="4">
        <f t="shared" si="95"/>
        <v>1.9641043079999996</v>
      </c>
      <c r="AJ8" s="4">
        <f t="shared" si="95"/>
        <v>1.5147392289999999</v>
      </c>
      <c r="AK8" s="4">
        <f t="shared" si="95"/>
        <v>2.0296598629999991</v>
      </c>
      <c r="AL8" s="4">
        <f t="shared" si="95"/>
        <v>2.3020408160000017</v>
      </c>
      <c r="AM8" s="4">
        <f t="shared" si="95"/>
        <v>1.1457596370000012</v>
      </c>
      <c r="AN8" s="4">
        <f t="shared" si="95"/>
        <v>2.319478458999999</v>
      </c>
      <c r="AO8" s="4">
        <f t="shared" si="95"/>
        <v>2.5204535149999998</v>
      </c>
      <c r="AP8" s="26">
        <f t="shared" si="42"/>
        <v>1.9460722383571429</v>
      </c>
      <c r="AQ8" s="26">
        <f t="shared" si="43"/>
        <v>1.1457596370000012</v>
      </c>
      <c r="AR8" s="26">
        <f t="shared" si="44"/>
        <v>2.5204535149999998</v>
      </c>
      <c r="AS8" s="15">
        <f t="shared" si="45"/>
        <v>18.980724962262833</v>
      </c>
      <c r="AT8" s="26">
        <f t="shared" si="46"/>
        <v>1.8722647390000005</v>
      </c>
      <c r="AU8" s="26">
        <f t="shared" si="47"/>
        <v>1.1457596370000012</v>
      </c>
      <c r="AV8" s="26">
        <f t="shared" si="48"/>
        <v>2.3541043080000001</v>
      </c>
      <c r="AW8" s="15">
        <f t="shared" si="49"/>
        <v>18.59080829618965</v>
      </c>
      <c r="AX8" s="4"/>
      <c r="AY8" s="4"/>
    </row>
    <row r="9" spans="1:51" x14ac:dyDescent="0.35"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15"/>
      <c r="R9" s="8"/>
      <c r="S9" s="8"/>
      <c r="T9" s="8"/>
      <c r="U9" s="8"/>
      <c r="V9" s="8"/>
      <c r="W9" s="8"/>
      <c r="X9" s="8"/>
      <c r="Y9" s="8"/>
      <c r="Z9" s="19"/>
      <c r="AA9" s="29" t="s">
        <v>6</v>
      </c>
      <c r="AB9" s="4">
        <f t="shared" ref="AB9:AO9" si="96">AB96-AB95</f>
        <v>3.6174149659999983</v>
      </c>
      <c r="AC9" s="4">
        <f t="shared" si="96"/>
        <v>3.3510204080000001</v>
      </c>
      <c r="AD9" s="4">
        <f t="shared" si="96"/>
        <v>2.5545578229999997</v>
      </c>
      <c r="AE9" s="4">
        <f t="shared" si="96"/>
        <v>3.3224489790000007</v>
      </c>
      <c r="AF9" s="4">
        <f t="shared" si="96"/>
        <v>4.8039002269999997</v>
      </c>
      <c r="AG9" s="4">
        <f t="shared" si="96"/>
        <v>3.1927437639999994</v>
      </c>
      <c r="AH9" s="4">
        <f t="shared" si="96"/>
        <v>3.5512018139999988</v>
      </c>
      <c r="AI9" s="4">
        <f t="shared" si="96"/>
        <v>2.6894557819999996</v>
      </c>
      <c r="AJ9" s="4">
        <f t="shared" si="96"/>
        <v>3.0610430839999978</v>
      </c>
      <c r="AK9" s="4">
        <f t="shared" si="96"/>
        <v>3.8494331069999994</v>
      </c>
      <c r="AL9" s="4">
        <f t="shared" si="96"/>
        <v>4.1742403629999991</v>
      </c>
      <c r="AM9" s="4">
        <f t="shared" si="96"/>
        <v>3.2439002269999975</v>
      </c>
      <c r="AN9" s="4">
        <f t="shared" si="96"/>
        <v>4.228934240000001</v>
      </c>
      <c r="AO9" s="4">
        <f t="shared" si="96"/>
        <v>3.2584126980000008</v>
      </c>
      <c r="AP9" s="26">
        <f t="shared" si="42"/>
        <v>3.4927648201428565</v>
      </c>
      <c r="AQ9" s="26">
        <f t="shared" si="43"/>
        <v>2.5545578229999997</v>
      </c>
      <c r="AR9" s="26">
        <f t="shared" si="44"/>
        <v>4.8039002269999997</v>
      </c>
      <c r="AS9" s="15">
        <f t="shared" si="45"/>
        <v>17.468614145953516</v>
      </c>
      <c r="AT9" s="26">
        <f t="shared" si="46"/>
        <v>3.5005130384999994</v>
      </c>
      <c r="AU9" s="26">
        <f t="shared" si="47"/>
        <v>2.6894557819999996</v>
      </c>
      <c r="AV9" s="26">
        <f t="shared" si="48"/>
        <v>4.8039002269999997</v>
      </c>
      <c r="AW9" s="15">
        <f t="shared" si="49"/>
        <v>17.727392932717088</v>
      </c>
      <c r="AX9" s="4"/>
      <c r="AY9" s="4"/>
    </row>
    <row r="10" spans="1:51" x14ac:dyDescent="0.35">
      <c r="A10" s="39" t="s">
        <v>35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24" t="s">
        <v>29</v>
      </c>
      <c r="M10" s="24" t="s">
        <v>30</v>
      </c>
      <c r="N10" s="24" t="s">
        <v>31</v>
      </c>
      <c r="O10" s="24" t="s">
        <v>32</v>
      </c>
      <c r="P10" s="12" t="s">
        <v>38</v>
      </c>
      <c r="Q10" s="12" t="s">
        <v>39</v>
      </c>
      <c r="R10" s="12" t="s">
        <v>40</v>
      </c>
      <c r="S10" s="12" t="s">
        <v>46</v>
      </c>
      <c r="T10" s="12" t="s">
        <v>9</v>
      </c>
      <c r="U10" s="12" t="s">
        <v>50</v>
      </c>
      <c r="V10" s="12" t="s">
        <v>35</v>
      </c>
      <c r="W10" s="12" t="s">
        <v>42</v>
      </c>
      <c r="X10" s="12" t="s">
        <v>43</v>
      </c>
      <c r="Y10" s="12" t="s">
        <v>44</v>
      </c>
      <c r="Z10" s="12" t="s">
        <v>47</v>
      </c>
      <c r="AA10" s="29" t="s">
        <v>13</v>
      </c>
      <c r="AB10" s="4">
        <f t="shared" ref="AB10:AO10" si="97">AB97-AB96</f>
        <v>7.459886620999999</v>
      </c>
      <c r="AC10" s="4">
        <f t="shared" si="97"/>
        <v>8.6408163259999959</v>
      </c>
      <c r="AD10" s="4">
        <f t="shared" si="97"/>
        <v>13.948117914000001</v>
      </c>
      <c r="AE10" s="4">
        <f t="shared" si="97"/>
        <v>15.326258503999998</v>
      </c>
      <c r="AF10" s="4">
        <f t="shared" si="97"/>
        <v>9.6175056690000034</v>
      </c>
      <c r="AG10" s="4">
        <f t="shared" si="97"/>
        <v>11.308480725000003</v>
      </c>
      <c r="AH10" s="4">
        <f t="shared" si="97"/>
        <v>11.837233559999998</v>
      </c>
      <c r="AI10" s="4">
        <f t="shared" si="97"/>
        <v>8.933129251999997</v>
      </c>
      <c r="AJ10" s="4">
        <f t="shared" si="97"/>
        <v>14.288979592000004</v>
      </c>
      <c r="AK10" s="4">
        <f t="shared" si="97"/>
        <v>15.431088434999999</v>
      </c>
      <c r="AL10" s="4">
        <f t="shared" si="97"/>
        <v>14.595192743999998</v>
      </c>
      <c r="AM10" s="4">
        <f t="shared" si="97"/>
        <v>7.5858503400000004</v>
      </c>
      <c r="AN10" s="4">
        <f t="shared" si="97"/>
        <v>13.638820861999999</v>
      </c>
      <c r="AO10" s="4">
        <f t="shared" si="97"/>
        <v>15.613968253999996</v>
      </c>
      <c r="AP10" s="26">
        <f t="shared" si="42"/>
        <v>12.016094914142856</v>
      </c>
      <c r="AQ10" s="26">
        <f t="shared" si="43"/>
        <v>7.459886620999999</v>
      </c>
      <c r="AR10" s="26">
        <f t="shared" si="44"/>
        <v>15.613968253999996</v>
      </c>
      <c r="AS10" s="15">
        <f t="shared" si="45"/>
        <v>25.422940057290955</v>
      </c>
      <c r="AT10" s="26">
        <f t="shared" si="46"/>
        <v>11.085045351375001</v>
      </c>
      <c r="AU10" s="26">
        <f t="shared" si="47"/>
        <v>7.5858503400000004</v>
      </c>
      <c r="AV10" s="26">
        <f t="shared" si="48"/>
        <v>15.431088434999999</v>
      </c>
      <c r="AW10" s="15">
        <f t="shared" si="49"/>
        <v>26.954742837285018</v>
      </c>
      <c r="AX10" s="4"/>
      <c r="AY10" s="4"/>
    </row>
    <row r="11" spans="1:51" x14ac:dyDescent="0.35">
      <c r="A11" s="2">
        <v>1</v>
      </c>
      <c r="B11" s="8">
        <f t="shared" ref="B11:C11" si="98">B2/B$7*100</f>
        <v>37.838576828223161</v>
      </c>
      <c r="C11" s="8">
        <f t="shared" si="98"/>
        <v>37.028723916673194</v>
      </c>
      <c r="D11" s="8">
        <f t="shared" ref="D11:O11" si="99">D2/D$7*100</f>
        <v>26.611544040589536</v>
      </c>
      <c r="E11" s="8">
        <f t="shared" si="99"/>
        <v>30.412922118097345</v>
      </c>
      <c r="F11" s="8">
        <f t="shared" si="99"/>
        <v>35.045645616155667</v>
      </c>
      <c r="G11" s="8">
        <f t="shared" si="99"/>
        <v>30.98375031993556</v>
      </c>
      <c r="H11" s="8">
        <f t="shared" si="99"/>
        <v>31.377172293713336</v>
      </c>
      <c r="I11" s="8">
        <f t="shared" si="99"/>
        <v>34.272307000111077</v>
      </c>
      <c r="J11" s="8">
        <f t="shared" si="99"/>
        <v>27.810799115941208</v>
      </c>
      <c r="K11" s="8">
        <f t="shared" si="99"/>
        <v>34.856422222138825</v>
      </c>
      <c r="L11" s="8">
        <f t="shared" si="99"/>
        <v>34.320546132146667</v>
      </c>
      <c r="M11" s="8">
        <f t="shared" si="99"/>
        <v>41.090606494860225</v>
      </c>
      <c r="N11" s="8">
        <f t="shared" si="99"/>
        <v>35.163733183496582</v>
      </c>
      <c r="O11" s="8">
        <f t="shared" si="99"/>
        <v>35.423225235508667</v>
      </c>
      <c r="P11" s="15">
        <f>AVERAGE(B11:O11)</f>
        <v>33.731141036970783</v>
      </c>
      <c r="Q11" s="15">
        <f>MIN(B11:O11)</f>
        <v>26.611544040589536</v>
      </c>
      <c r="R11" s="15">
        <f>MAX(B11:O11)</f>
        <v>41.090606494860225</v>
      </c>
      <c r="S11" s="15">
        <f>STDEV(B11:O11)</f>
        <v>3.9252215311296932</v>
      </c>
      <c r="T11" s="28">
        <v>31.512605042016805</v>
      </c>
      <c r="U11" s="15">
        <f>T11-P11</f>
        <v>-2.218535994953978</v>
      </c>
      <c r="V11" s="12">
        <v>1</v>
      </c>
      <c r="W11" s="15">
        <f>AVERAGE(C11,E11:I11,K11,M11)</f>
        <v>34.383443747710658</v>
      </c>
      <c r="X11" s="15">
        <f>MIN(C11,E11:I11,K11,M11)</f>
        <v>30.412922118097345</v>
      </c>
      <c r="Y11" s="15">
        <f>MAX(C11,E11:I11,K11,M11)</f>
        <v>41.090606494860225</v>
      </c>
      <c r="Z11" s="15">
        <f>STDEV(C11,E11:I11,K11,M11)</f>
        <v>3.5660850099388179</v>
      </c>
      <c r="AA11" s="29" t="s">
        <v>0</v>
      </c>
      <c r="AB11" s="4">
        <f t="shared" ref="AB11:AO11" si="100">AB98-AB97</f>
        <v>2.7899999999999991</v>
      </c>
      <c r="AC11" s="4">
        <f t="shared" si="100"/>
        <v>2.8225850339999994</v>
      </c>
      <c r="AD11" s="4">
        <f t="shared" si="100"/>
        <v>3.0619501139999983</v>
      </c>
      <c r="AE11" s="4">
        <f t="shared" si="100"/>
        <v>3.0418140590000036</v>
      </c>
      <c r="AF11" s="4">
        <f t="shared" si="100"/>
        <v>3.2314739229999958</v>
      </c>
      <c r="AG11" s="4">
        <f t="shared" si="100"/>
        <v>1.8896145129999979</v>
      </c>
      <c r="AH11" s="4">
        <f t="shared" si="100"/>
        <v>2.8074376420000036</v>
      </c>
      <c r="AI11" s="4">
        <f t="shared" si="100"/>
        <v>2.3070068030000002</v>
      </c>
      <c r="AJ11" s="4">
        <f t="shared" si="100"/>
        <v>3.1096598639999939</v>
      </c>
      <c r="AK11" s="4">
        <f t="shared" si="100"/>
        <v>2.1304308389999989</v>
      </c>
      <c r="AL11" s="4">
        <f t="shared" si="100"/>
        <v>2.287596372000003</v>
      </c>
      <c r="AM11" s="4">
        <f t="shared" si="100"/>
        <v>2.4723809520000017</v>
      </c>
      <c r="AN11" s="4">
        <f t="shared" si="100"/>
        <v>2.0941496590000028</v>
      </c>
      <c r="AO11" s="4">
        <f t="shared" si="100"/>
        <v>1.8938775510000028</v>
      </c>
      <c r="AP11" s="26">
        <f t="shared" si="42"/>
        <v>2.5671412375</v>
      </c>
      <c r="AQ11" s="26">
        <f t="shared" si="43"/>
        <v>1.8896145129999979</v>
      </c>
      <c r="AR11" s="26">
        <f t="shared" si="44"/>
        <v>3.2314739229999958</v>
      </c>
      <c r="AS11" s="15">
        <f t="shared" si="45"/>
        <v>18.271073111842288</v>
      </c>
      <c r="AT11" s="26">
        <f t="shared" si="46"/>
        <v>2.5878429706250001</v>
      </c>
      <c r="AU11" s="26">
        <f t="shared" si="47"/>
        <v>1.8896145129999979</v>
      </c>
      <c r="AV11" s="26">
        <f t="shared" si="48"/>
        <v>3.2314739229999958</v>
      </c>
      <c r="AW11" s="15">
        <f t="shared" si="49"/>
        <v>17.962995674895012</v>
      </c>
      <c r="AX11" s="4"/>
      <c r="AY11" s="4"/>
    </row>
    <row r="12" spans="1:51" x14ac:dyDescent="0.35">
      <c r="A12" s="2">
        <v>2</v>
      </c>
      <c r="B12" s="8">
        <f t="shared" ref="B12:C12" si="101">B3/B$7*100</f>
        <v>24.054857039160531</v>
      </c>
      <c r="C12" s="8">
        <f t="shared" si="101"/>
        <v>27.247693655735837</v>
      </c>
      <c r="D12" s="8">
        <f t="shared" ref="D12:O12" si="102">D3/D$7*100</f>
        <v>33.440460429663673</v>
      </c>
      <c r="E12" s="8">
        <f t="shared" si="102"/>
        <v>35.016608314844106</v>
      </c>
      <c r="F12" s="8">
        <f t="shared" si="102"/>
        <v>28.596698113207552</v>
      </c>
      <c r="G12" s="8">
        <f t="shared" si="102"/>
        <v>36.428157425786921</v>
      </c>
      <c r="H12" s="8">
        <f t="shared" si="102"/>
        <v>27.265602935316739</v>
      </c>
      <c r="I12" s="8">
        <f t="shared" si="102"/>
        <v>26.107310885920882</v>
      </c>
      <c r="J12" s="8">
        <f t="shared" si="102"/>
        <v>30.874382273705102</v>
      </c>
      <c r="K12" s="8">
        <f t="shared" si="102"/>
        <v>36.465755562179645</v>
      </c>
      <c r="L12" s="8">
        <f t="shared" si="102"/>
        <v>38.231643710729379</v>
      </c>
      <c r="M12" s="8">
        <f t="shared" si="102"/>
        <v>26.764408400225388</v>
      </c>
      <c r="N12" s="8">
        <f t="shared" si="102"/>
        <v>36.808991229218876</v>
      </c>
      <c r="O12" s="8">
        <f t="shared" si="102"/>
        <v>39.114988304047912</v>
      </c>
      <c r="P12" s="15">
        <f t="shared" ref="P12:P15" si="103">AVERAGE(B12:O12)</f>
        <v>31.886968448553038</v>
      </c>
      <c r="Q12" s="15">
        <f t="shared" ref="Q12:Q15" si="104">MIN(B12:O12)</f>
        <v>24.054857039160531</v>
      </c>
      <c r="R12" s="15">
        <f t="shared" ref="R12:R15" si="105">MAX(B12:O12)</f>
        <v>39.114988304047912</v>
      </c>
      <c r="S12" s="15">
        <f t="shared" ref="S12:S15" si="106">STDEV(B12:O12)</f>
        <v>5.1607936690211034</v>
      </c>
      <c r="T12" s="28">
        <v>40.336134453781511</v>
      </c>
      <c r="U12" s="15">
        <f t="shared" ref="U12:U15" si="107">T12-P12</f>
        <v>8.4491660052284736</v>
      </c>
      <c r="V12" s="12">
        <v>2</v>
      </c>
      <c r="W12" s="15">
        <f t="shared" ref="W12:W15" si="108">AVERAGE(C12,E12:I12,K12,M12)</f>
        <v>30.486529411652139</v>
      </c>
      <c r="X12" s="15">
        <f t="shared" ref="X12:X15" si="109">MIN(C12,E12:I12,K12,M12)</f>
        <v>26.107310885920882</v>
      </c>
      <c r="Y12" s="15">
        <f t="shared" ref="Y12:Y15" si="110">MAX(C12,E12:I12,K12,M12)</f>
        <v>36.465755562179645</v>
      </c>
      <c r="Z12" s="15">
        <f t="shared" ref="Z12:Z15" si="111">STDEV(C12,E12:I12,K12,M12)</f>
        <v>4.6143151505907456</v>
      </c>
      <c r="AA12" s="29" t="s">
        <v>1</v>
      </c>
      <c r="AB12" s="4">
        <f t="shared" ref="AB12:AO12" si="112">AB99-AB98</f>
        <v>3.146938776000006</v>
      </c>
      <c r="AC12" s="4">
        <f t="shared" si="112"/>
        <v>3.1622675740000048</v>
      </c>
      <c r="AD12" s="4">
        <f t="shared" si="112"/>
        <v>2.5752380950000031</v>
      </c>
      <c r="AE12" s="4">
        <f t="shared" si="112"/>
        <v>3.326802721</v>
      </c>
      <c r="AF12" s="4">
        <f t="shared" si="112"/>
        <v>4.8163265299999978</v>
      </c>
      <c r="AG12" s="4">
        <f t="shared" si="112"/>
        <v>2.9340589569999977</v>
      </c>
      <c r="AH12" s="4">
        <f t="shared" si="112"/>
        <v>5.0307482989999954</v>
      </c>
      <c r="AI12" s="4">
        <f t="shared" si="112"/>
        <v>3.1110657589999988</v>
      </c>
      <c r="AJ12" s="4">
        <f t="shared" si="112"/>
        <v>4.7368707480000012</v>
      </c>
      <c r="AK12" s="4">
        <f t="shared" si="112"/>
        <v>2.8354421770000044</v>
      </c>
      <c r="AL12" s="4">
        <f t="shared" si="112"/>
        <v>2.7527891149999988</v>
      </c>
      <c r="AM12" s="4">
        <f t="shared" si="112"/>
        <v>2.7834920640000007</v>
      </c>
      <c r="AN12" s="4">
        <f t="shared" si="112"/>
        <v>2.6253061229999943</v>
      </c>
      <c r="AO12" s="4">
        <f t="shared" si="112"/>
        <v>3.4481632660000017</v>
      </c>
      <c r="AP12" s="26">
        <f t="shared" si="42"/>
        <v>3.3775364431428576</v>
      </c>
      <c r="AQ12" s="26">
        <f t="shared" si="43"/>
        <v>2.5752380950000031</v>
      </c>
      <c r="AR12" s="26">
        <f t="shared" si="44"/>
        <v>5.0307482989999954</v>
      </c>
      <c r="AS12" s="15">
        <f t="shared" si="45"/>
        <v>25.004816007582864</v>
      </c>
      <c r="AT12" s="26">
        <f t="shared" si="46"/>
        <v>3.500025510125</v>
      </c>
      <c r="AU12" s="26">
        <f t="shared" si="47"/>
        <v>2.7834920640000007</v>
      </c>
      <c r="AV12" s="26">
        <f t="shared" si="48"/>
        <v>5.0307482989999954</v>
      </c>
      <c r="AW12" s="15">
        <f t="shared" si="49"/>
        <v>25.660860356821718</v>
      </c>
      <c r="AX12" s="4"/>
      <c r="AY12" s="4"/>
    </row>
    <row r="13" spans="1:51" x14ac:dyDescent="0.35">
      <c r="A13" s="2">
        <v>3</v>
      </c>
      <c r="B13" s="8">
        <f t="shared" ref="B13:C13" si="113">B4/B$7*100</f>
        <v>16.80303180268006</v>
      </c>
      <c r="C13" s="8">
        <f t="shared" si="113"/>
        <v>16.82301515334553</v>
      </c>
      <c r="D13" s="8">
        <f t="shared" ref="D13:O13" si="114">D4/D$7*100</f>
        <v>18.983534560759381</v>
      </c>
      <c r="E13" s="8">
        <f t="shared" si="114"/>
        <v>17.114109262027224</v>
      </c>
      <c r="F13" s="8">
        <f t="shared" si="114"/>
        <v>19.405804774469335</v>
      </c>
      <c r="G13" s="8">
        <f t="shared" si="114"/>
        <v>14.615460134902825</v>
      </c>
      <c r="H13" s="8">
        <f t="shared" si="114"/>
        <v>18.397127338659395</v>
      </c>
      <c r="I13" s="8">
        <f t="shared" si="114"/>
        <v>18.805752157438359</v>
      </c>
      <c r="J13" s="8">
        <f t="shared" si="114"/>
        <v>19.70060890310819</v>
      </c>
      <c r="K13" s="8">
        <f t="shared" si="114"/>
        <v>13.778235841773931</v>
      </c>
      <c r="L13" s="8">
        <f t="shared" si="114"/>
        <v>14.389377252157963</v>
      </c>
      <c r="M13" s="8">
        <f t="shared" si="114"/>
        <v>17.579535840801224</v>
      </c>
      <c r="N13" s="8">
        <f t="shared" si="114"/>
        <v>13.951371784382676</v>
      </c>
      <c r="O13" s="8">
        <f t="shared" si="114"/>
        <v>14.069789493945228</v>
      </c>
      <c r="P13" s="15">
        <f t="shared" si="103"/>
        <v>16.744053878603662</v>
      </c>
      <c r="Q13" s="15">
        <f t="shared" si="104"/>
        <v>13.778235841773931</v>
      </c>
      <c r="R13" s="15">
        <f t="shared" si="105"/>
        <v>19.70060890310819</v>
      </c>
      <c r="S13" s="15">
        <f t="shared" si="106"/>
        <v>2.1924976703587671</v>
      </c>
      <c r="T13" s="28">
        <v>11.76470588235294</v>
      </c>
      <c r="U13" s="15">
        <f t="shared" si="107"/>
        <v>-4.9793479962507217</v>
      </c>
      <c r="V13" s="12">
        <v>3</v>
      </c>
      <c r="W13" s="15">
        <f t="shared" si="108"/>
        <v>17.064880062927227</v>
      </c>
      <c r="X13" s="15">
        <f t="shared" si="109"/>
        <v>13.778235841773931</v>
      </c>
      <c r="Y13" s="15">
        <f t="shared" si="110"/>
        <v>19.405804774469335</v>
      </c>
      <c r="Z13" s="15">
        <f t="shared" si="111"/>
        <v>1.9789220693789589</v>
      </c>
      <c r="AA13" s="29" t="s">
        <v>14</v>
      </c>
      <c r="AB13" s="4">
        <f t="shared" ref="AB13:AO13" si="115">AB100-AB99</f>
        <v>2.0255102039999997</v>
      </c>
      <c r="AC13" s="4">
        <f t="shared" si="115"/>
        <v>2.5222675739999971</v>
      </c>
      <c r="AD13" s="4">
        <f t="shared" si="115"/>
        <v>2.4923809519999978</v>
      </c>
      <c r="AE13" s="4">
        <f t="shared" si="115"/>
        <v>2.5077551019999973</v>
      </c>
      <c r="AF13" s="4">
        <f t="shared" si="115"/>
        <v>3.0766439910000045</v>
      </c>
      <c r="AG13" s="4">
        <f t="shared" si="115"/>
        <v>1.562970521000004</v>
      </c>
      <c r="AH13" s="4">
        <f t="shared" si="115"/>
        <v>2.226825397000006</v>
      </c>
      <c r="AI13" s="4">
        <f t="shared" si="115"/>
        <v>2.5004761910000042</v>
      </c>
      <c r="AJ13" s="4">
        <f t="shared" si="115"/>
        <v>2.3028571430000042</v>
      </c>
      <c r="AK13" s="4">
        <f t="shared" si="115"/>
        <v>2.1534013610000002</v>
      </c>
      <c r="AL13" s="4">
        <f t="shared" si="115"/>
        <v>2.1490702950000014</v>
      </c>
      <c r="AM13" s="4">
        <f t="shared" si="115"/>
        <v>2.5600680269999998</v>
      </c>
      <c r="AN13" s="4">
        <f t="shared" si="115"/>
        <v>2.0462585030000042</v>
      </c>
      <c r="AO13" s="4">
        <f t="shared" si="115"/>
        <v>1.9134693869999992</v>
      </c>
      <c r="AP13" s="26">
        <f t="shared" si="42"/>
        <v>2.2885681891428584</v>
      </c>
      <c r="AQ13" s="26">
        <f t="shared" si="43"/>
        <v>1.562970521000004</v>
      </c>
      <c r="AR13" s="26">
        <f t="shared" si="44"/>
        <v>3.0766439910000045</v>
      </c>
      <c r="AS13" s="15">
        <f t="shared" si="45"/>
        <v>15.897203571436799</v>
      </c>
      <c r="AT13" s="26">
        <f t="shared" si="46"/>
        <v>2.3888010205000016</v>
      </c>
      <c r="AU13" s="26">
        <f t="shared" si="47"/>
        <v>1.562970521000004</v>
      </c>
      <c r="AV13" s="26">
        <f t="shared" si="48"/>
        <v>3.0766439910000045</v>
      </c>
      <c r="AW13" s="15">
        <f t="shared" si="49"/>
        <v>18.113241464767839</v>
      </c>
      <c r="AX13" s="4"/>
      <c r="AY13" s="4"/>
    </row>
    <row r="14" spans="1:51" x14ac:dyDescent="0.35">
      <c r="A14" s="2">
        <v>4</v>
      </c>
      <c r="B14" s="8">
        <f t="shared" ref="B14:C14" si="116">B5/B$7*100</f>
        <v>16.753744147295073</v>
      </c>
      <c r="C14" s="8">
        <f t="shared" si="116"/>
        <v>13.934415493307121</v>
      </c>
      <c r="D14" s="8">
        <f t="shared" ref="D14:O14" si="117">D5/D$7*100</f>
        <v>16.087456299260651</v>
      </c>
      <c r="E14" s="8">
        <f t="shared" si="117"/>
        <v>13.16059252341573</v>
      </c>
      <c r="F14" s="8">
        <f t="shared" si="117"/>
        <v>13.322998225235864</v>
      </c>
      <c r="G14" s="8">
        <f t="shared" si="117"/>
        <v>12.590433324997724</v>
      </c>
      <c r="H14" s="8">
        <f t="shared" si="117"/>
        <v>17.978584963074997</v>
      </c>
      <c r="I14" s="8">
        <f t="shared" si="117"/>
        <v>15.082109398579165</v>
      </c>
      <c r="J14" s="8">
        <f t="shared" si="117"/>
        <v>17.852054439314159</v>
      </c>
      <c r="K14" s="8">
        <f t="shared" si="117"/>
        <v>10.506039392913207</v>
      </c>
      <c r="L14" s="8">
        <f t="shared" si="117"/>
        <v>9.6757535071754344</v>
      </c>
      <c r="M14" s="8">
        <f t="shared" si="117"/>
        <v>10.03714737686167</v>
      </c>
      <c r="N14" s="8">
        <f t="shared" si="117"/>
        <v>12.669299268888382</v>
      </c>
      <c r="O14" s="8">
        <f t="shared" si="117"/>
        <v>8.6396105951293993</v>
      </c>
      <c r="P14" s="15">
        <f t="shared" si="103"/>
        <v>13.44930278253204</v>
      </c>
      <c r="Q14" s="15">
        <f t="shared" si="104"/>
        <v>8.6396105951293993</v>
      </c>
      <c r="R14" s="15">
        <f t="shared" si="105"/>
        <v>17.978584963074997</v>
      </c>
      <c r="S14" s="15">
        <f t="shared" si="106"/>
        <v>3.0357229954499472</v>
      </c>
      <c r="T14" s="28">
        <v>13.025210084033615</v>
      </c>
      <c r="U14" s="15">
        <f t="shared" si="107"/>
        <v>-0.42409269849842524</v>
      </c>
      <c r="V14" s="12">
        <v>4</v>
      </c>
      <c r="W14" s="15">
        <f t="shared" si="108"/>
        <v>13.326540087298184</v>
      </c>
      <c r="X14" s="15">
        <f t="shared" si="109"/>
        <v>10.03714737686167</v>
      </c>
      <c r="Y14" s="15">
        <f t="shared" si="110"/>
        <v>17.978584963074997</v>
      </c>
      <c r="Z14" s="15">
        <f t="shared" si="111"/>
        <v>2.5195745252191295</v>
      </c>
      <c r="AA14" s="29" t="s">
        <v>15</v>
      </c>
      <c r="AB14" s="4">
        <f t="shared" ref="AB14:AO14" si="118">AB101-AB100</f>
        <v>1.7084807259999977</v>
      </c>
      <c r="AC14" s="4">
        <f t="shared" si="118"/>
        <v>0.81328798199999852</v>
      </c>
      <c r="AD14" s="4">
        <f t="shared" si="118"/>
        <v>2.7304761910000011</v>
      </c>
      <c r="AE14" s="4">
        <f t="shared" si="118"/>
        <v>1.5905668930000019</v>
      </c>
      <c r="AF14" s="4">
        <f t="shared" si="118"/>
        <v>2.0404535149999958</v>
      </c>
      <c r="AG14" s="4">
        <f t="shared" si="118"/>
        <v>0.63503401399999859</v>
      </c>
      <c r="AH14" s="4">
        <f t="shared" si="118"/>
        <v>2.1358049889999933</v>
      </c>
      <c r="AI14" s="4">
        <f t="shared" si="118"/>
        <v>2.504784579999999</v>
      </c>
      <c r="AJ14" s="4">
        <f t="shared" si="118"/>
        <v>2.4049659869999971</v>
      </c>
      <c r="AK14" s="4">
        <f t="shared" si="118"/>
        <v>1.3262811789999986</v>
      </c>
      <c r="AL14" s="4">
        <f t="shared" si="118"/>
        <v>1.0181405900000016</v>
      </c>
      <c r="AM14" s="4">
        <f t="shared" si="118"/>
        <v>0.85471655299999583</v>
      </c>
      <c r="AN14" s="4">
        <f t="shared" si="118"/>
        <v>1.2567800459999958</v>
      </c>
      <c r="AO14" s="4">
        <f t="shared" si="118"/>
        <v>0.81959183699999727</v>
      </c>
      <c r="AP14" s="26">
        <f t="shared" si="42"/>
        <v>1.5599546487142837</v>
      </c>
      <c r="AQ14" s="26">
        <f t="shared" si="43"/>
        <v>0.63503401399999859</v>
      </c>
      <c r="AR14" s="26">
        <f t="shared" si="44"/>
        <v>2.7304761910000011</v>
      </c>
      <c r="AS14" s="15">
        <f t="shared" si="45"/>
        <v>45.192191425985826</v>
      </c>
      <c r="AT14" s="26">
        <f t="shared" si="46"/>
        <v>1.4876162131249977</v>
      </c>
      <c r="AU14" s="26">
        <f t="shared" si="47"/>
        <v>0.63503401399999859</v>
      </c>
      <c r="AV14" s="26">
        <f t="shared" si="48"/>
        <v>2.504784579999999</v>
      </c>
      <c r="AW14" s="15">
        <f t="shared" si="49"/>
        <v>46.705489456991813</v>
      </c>
      <c r="AX14" s="4"/>
      <c r="AY14" s="4"/>
    </row>
    <row r="15" spans="1:51" x14ac:dyDescent="0.35">
      <c r="A15" s="2">
        <v>5</v>
      </c>
      <c r="B15" s="8">
        <f>B6/B$7*100</f>
        <v>4.5497901826411749</v>
      </c>
      <c r="C15" s="8">
        <f t="shared" ref="C15" si="119">C6/C$7*100</f>
        <v>4.9661517809383184</v>
      </c>
      <c r="D15" s="8">
        <f t="shared" ref="D15:O15" si="120">D6/D$7*100</f>
        <v>4.8770046697267571</v>
      </c>
      <c r="E15" s="8">
        <f t="shared" si="120"/>
        <v>4.2957677816155959</v>
      </c>
      <c r="F15" s="8">
        <f t="shared" si="120"/>
        <v>3.6288532709315908</v>
      </c>
      <c r="G15" s="8">
        <f t="shared" si="120"/>
        <v>5.3821987943769782</v>
      </c>
      <c r="H15" s="8">
        <f t="shared" si="120"/>
        <v>4.981512469235553</v>
      </c>
      <c r="I15" s="8">
        <f t="shared" si="120"/>
        <v>5.7325205579505187</v>
      </c>
      <c r="J15" s="8">
        <f t="shared" si="120"/>
        <v>3.7621552679313317</v>
      </c>
      <c r="K15" s="8">
        <f t="shared" si="120"/>
        <v>4.3935469809944001</v>
      </c>
      <c r="L15" s="8">
        <f t="shared" si="120"/>
        <v>3.3826793977905472</v>
      </c>
      <c r="M15" s="8">
        <f t="shared" si="120"/>
        <v>4.5283018872514962</v>
      </c>
      <c r="N15" s="8">
        <f t="shared" si="120"/>
        <v>1.4066045340134885</v>
      </c>
      <c r="O15" s="8">
        <f t="shared" si="120"/>
        <v>2.7523863713687917</v>
      </c>
      <c r="P15" s="15">
        <f t="shared" si="103"/>
        <v>4.1885338533404672</v>
      </c>
      <c r="Q15" s="15">
        <f t="shared" si="104"/>
        <v>1.4066045340134885</v>
      </c>
      <c r="R15" s="15">
        <f t="shared" si="105"/>
        <v>5.7325205579505187</v>
      </c>
      <c r="S15" s="15">
        <f t="shared" si="106"/>
        <v>1.1355039024064297</v>
      </c>
      <c r="T15" s="28">
        <v>3.3613445378151261</v>
      </c>
      <c r="U15" s="15">
        <f t="shared" si="107"/>
        <v>-0.82718931552534114</v>
      </c>
      <c r="V15" s="12">
        <v>5</v>
      </c>
      <c r="W15" s="15">
        <f t="shared" si="108"/>
        <v>4.7386066904118058</v>
      </c>
      <c r="X15" s="15">
        <f t="shared" si="109"/>
        <v>3.6288532709315908</v>
      </c>
      <c r="Y15" s="15">
        <f t="shared" si="110"/>
        <v>5.7325205579505187</v>
      </c>
      <c r="Z15" s="15">
        <f t="shared" si="111"/>
        <v>0.66588381895988236</v>
      </c>
      <c r="AA15" s="29" t="s">
        <v>7</v>
      </c>
      <c r="AB15" s="4">
        <f t="shared" ref="AB15:AO15" si="121">AB102-AB101</f>
        <v>7.1838775510000019</v>
      </c>
      <c r="AC15" s="4">
        <f t="shared" si="121"/>
        <v>6.9877551020000013</v>
      </c>
      <c r="AD15" s="4">
        <f t="shared" si="121"/>
        <v>7.9152834459999966</v>
      </c>
      <c r="AE15" s="4">
        <f t="shared" si="121"/>
        <v>6.9387755109999958</v>
      </c>
      <c r="AF15" s="4">
        <f t="shared" si="121"/>
        <v>7.4767800450000053</v>
      </c>
      <c r="AG15" s="4">
        <f t="shared" si="121"/>
        <v>5.1785034010000004</v>
      </c>
      <c r="AH15" s="4">
        <f t="shared" si="121"/>
        <v>7.8576643990000008</v>
      </c>
      <c r="AI15" s="4">
        <f t="shared" si="121"/>
        <v>6.7174149659999998</v>
      </c>
      <c r="AJ15" s="4">
        <f t="shared" si="121"/>
        <v>7.619092969999997</v>
      </c>
      <c r="AK15" s="4">
        <f t="shared" si="121"/>
        <v>6.060997731999997</v>
      </c>
      <c r="AL15" s="4">
        <f t="shared" si="121"/>
        <v>4.9159410429999966</v>
      </c>
      <c r="AM15" s="4">
        <f t="shared" si="121"/>
        <v>4.4393650800000017</v>
      </c>
      <c r="AN15" s="4">
        <f t="shared" si="121"/>
        <v>5.9681179130000004</v>
      </c>
      <c r="AO15" s="4">
        <f t="shared" si="121"/>
        <v>4.8214058960000017</v>
      </c>
      <c r="AP15" s="26">
        <f t="shared" si="42"/>
        <v>6.4343553610714279</v>
      </c>
      <c r="AQ15" s="26">
        <f t="shared" si="43"/>
        <v>4.4393650800000017</v>
      </c>
      <c r="AR15" s="26">
        <f t="shared" si="44"/>
        <v>7.9152834459999966</v>
      </c>
      <c r="AS15" s="15">
        <f t="shared" si="45"/>
        <v>18.656320591983128</v>
      </c>
      <c r="AT15" s="26">
        <f t="shared" si="46"/>
        <v>6.4571570295000003</v>
      </c>
      <c r="AU15" s="26">
        <f t="shared" si="47"/>
        <v>4.4393650800000017</v>
      </c>
      <c r="AV15" s="26">
        <f t="shared" si="48"/>
        <v>7.8576643990000008</v>
      </c>
      <c r="AW15" s="15">
        <f t="shared" si="49"/>
        <v>17.989775841248658</v>
      </c>
      <c r="AX15" s="4"/>
      <c r="AY15" s="4"/>
    </row>
    <row r="16" spans="1:51" x14ac:dyDescent="0.35">
      <c r="B16" s="5">
        <f>SUM(B11:B15)</f>
        <v>100</v>
      </c>
      <c r="C16" s="5">
        <f t="shared" ref="C16:P16" si="122">SUM(C11:C15)</f>
        <v>99.999999999999986</v>
      </c>
      <c r="D16" s="5">
        <f t="shared" ref="D16:O16" si="123">SUM(D11:D15)</f>
        <v>100</v>
      </c>
      <c r="E16" s="5">
        <f t="shared" si="123"/>
        <v>100</v>
      </c>
      <c r="F16" s="5">
        <f t="shared" si="123"/>
        <v>100</v>
      </c>
      <c r="G16" s="5">
        <f t="shared" si="123"/>
        <v>100.00000000000001</v>
      </c>
      <c r="H16" s="5">
        <f t="shared" si="123"/>
        <v>100.00000000000001</v>
      </c>
      <c r="I16" s="5">
        <f t="shared" si="123"/>
        <v>100</v>
      </c>
      <c r="J16" s="5">
        <f t="shared" si="123"/>
        <v>100</v>
      </c>
      <c r="K16" s="5">
        <f t="shared" si="123"/>
        <v>100.00000000000001</v>
      </c>
      <c r="L16" s="5">
        <f t="shared" si="123"/>
        <v>99.999999999999986</v>
      </c>
      <c r="M16" s="5">
        <f t="shared" si="123"/>
        <v>100.00000000000001</v>
      </c>
      <c r="N16" s="5">
        <f t="shared" si="123"/>
        <v>99.999999999999986</v>
      </c>
      <c r="O16" s="5">
        <f t="shared" si="123"/>
        <v>99.999999999999986</v>
      </c>
      <c r="P16" s="5">
        <f t="shared" si="122"/>
        <v>100</v>
      </c>
      <c r="T16" s="11">
        <v>100</v>
      </c>
      <c r="W16" s="5">
        <f t="shared" ref="W16" si="124">SUM(W11:W15)</f>
        <v>100.00000000000001</v>
      </c>
      <c r="AA16" s="29" t="s">
        <v>8</v>
      </c>
      <c r="AB16" s="4">
        <f t="shared" ref="AB16:AO16" si="125">AB103-AB102</f>
        <v>2.4586848069999974</v>
      </c>
      <c r="AC16" s="4">
        <f t="shared" si="125"/>
        <v>0.73229024900000184</v>
      </c>
      <c r="AD16" s="4">
        <f t="shared" si="125"/>
        <v>1.2879818600000021</v>
      </c>
      <c r="AE16" s="4">
        <f t="shared" si="125"/>
        <v>1.1102040809999991</v>
      </c>
      <c r="AF16" s="4">
        <f t="shared" si="125"/>
        <v>1.5615419510000024</v>
      </c>
      <c r="AG16" s="4">
        <f t="shared" si="125"/>
        <v>0.87029478499999868</v>
      </c>
      <c r="AH16" s="4">
        <f t="shared" si="125"/>
        <v>4.0655782309999964</v>
      </c>
      <c r="AI16" s="4">
        <f t="shared" si="125"/>
        <v>1.6420408170000016</v>
      </c>
      <c r="AJ16" s="4">
        <f t="shared" si="125"/>
        <v>3.7572562360000035</v>
      </c>
      <c r="AK16" s="4">
        <f t="shared" si="125"/>
        <v>0.37882086200000487</v>
      </c>
      <c r="AL16" s="4">
        <f t="shared" si="125"/>
        <v>0.60303854800000067</v>
      </c>
      <c r="AM16" s="4">
        <f t="shared" si="125"/>
        <v>0.5112018140000032</v>
      </c>
      <c r="AN16" s="4">
        <f t="shared" si="125"/>
        <v>1.317142858000004</v>
      </c>
      <c r="AO16" s="4">
        <f t="shared" si="125"/>
        <v>0.13714285700000062</v>
      </c>
      <c r="AP16" s="26">
        <f t="shared" si="42"/>
        <v>1.4595157111428583</v>
      </c>
      <c r="AQ16" s="26">
        <f t="shared" si="43"/>
        <v>0.13714285700000062</v>
      </c>
      <c r="AR16" s="26">
        <f t="shared" si="44"/>
        <v>4.0655782309999964</v>
      </c>
      <c r="AS16" s="15">
        <f t="shared" si="45"/>
        <v>82.197993811942709</v>
      </c>
      <c r="AT16" s="26">
        <f t="shared" si="46"/>
        <v>1.358996598750001</v>
      </c>
      <c r="AU16" s="26">
        <f t="shared" si="47"/>
        <v>0.37882086200000487</v>
      </c>
      <c r="AV16" s="26">
        <f t="shared" si="48"/>
        <v>4.0655782309999964</v>
      </c>
      <c r="AW16" s="15">
        <f t="shared" si="49"/>
        <v>87.15292545923846</v>
      </c>
      <c r="AX16" s="4"/>
      <c r="AY16" s="4"/>
    </row>
    <row r="17" spans="1:62" x14ac:dyDescent="0.35">
      <c r="B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5"/>
      <c r="Q17" s="15"/>
      <c r="AA17" s="29" t="s">
        <v>16</v>
      </c>
      <c r="AB17" s="4">
        <f t="shared" ref="AB17:AO17" si="126">AB104-AB103</f>
        <v>0.60371882100000107</v>
      </c>
      <c r="AC17" s="4">
        <f t="shared" si="126"/>
        <v>0.52244898000000006</v>
      </c>
      <c r="AD17" s="4">
        <f t="shared" si="126"/>
        <v>0.64580498899999839</v>
      </c>
      <c r="AE17" s="4">
        <f t="shared" si="126"/>
        <v>0.40634920700000521</v>
      </c>
      <c r="AF17" s="4">
        <f t="shared" si="126"/>
        <v>0.7456916099999944</v>
      </c>
      <c r="AG17" s="4">
        <f t="shared" si="126"/>
        <v>0.43176870700000336</v>
      </c>
      <c r="AH17" s="4">
        <f t="shared" si="126"/>
        <v>0.89303854900001056</v>
      </c>
      <c r="AI17" s="4">
        <f t="shared" si="126"/>
        <v>0.71111111100000102</v>
      </c>
      <c r="AJ17" s="4">
        <f t="shared" si="126"/>
        <v>0.78439909299999755</v>
      </c>
      <c r="AK17" s="4">
        <f t="shared" si="126"/>
        <v>0.68151927399999579</v>
      </c>
      <c r="AL17" s="4">
        <f t="shared" si="126"/>
        <v>0.53873015899999643</v>
      </c>
      <c r="AM17" s="4">
        <f t="shared" si="126"/>
        <v>0.61061224499999867</v>
      </c>
      <c r="AN17" s="4">
        <f t="shared" si="126"/>
        <v>0.80884353700000133</v>
      </c>
      <c r="AO17" s="4">
        <f t="shared" si="126"/>
        <v>0.53333333300000163</v>
      </c>
      <c r="AP17" s="26">
        <f t="shared" si="42"/>
        <v>0.63695497250000044</v>
      </c>
      <c r="AQ17" s="26">
        <f t="shared" si="43"/>
        <v>0.40634920700000521</v>
      </c>
      <c r="AR17" s="26">
        <f t="shared" si="44"/>
        <v>0.89303854900001056</v>
      </c>
      <c r="AS17" s="15">
        <f t="shared" si="45"/>
        <v>22.492353485962347</v>
      </c>
      <c r="AT17" s="26">
        <f t="shared" si="46"/>
        <v>0.62531746037500113</v>
      </c>
      <c r="AU17" s="26">
        <f t="shared" si="47"/>
        <v>0.40634920700000521</v>
      </c>
      <c r="AV17" s="26">
        <f t="shared" si="48"/>
        <v>0.89303854900001056</v>
      </c>
      <c r="AW17" s="15">
        <f t="shared" si="49"/>
        <v>26.546384970635721</v>
      </c>
      <c r="AX17" s="4"/>
      <c r="AY17" s="4"/>
    </row>
    <row r="18" spans="1:62" x14ac:dyDescent="0.35">
      <c r="A18" s="39" t="s">
        <v>51</v>
      </c>
      <c r="B18" s="14" t="s">
        <v>19</v>
      </c>
      <c r="C18" s="14" t="s">
        <v>20</v>
      </c>
      <c r="D18" s="14" t="s">
        <v>21</v>
      </c>
      <c r="E18" s="14" t="s">
        <v>22</v>
      </c>
      <c r="F18" s="14" t="s">
        <v>23</v>
      </c>
      <c r="G18" s="14" t="s">
        <v>24</v>
      </c>
      <c r="H18" s="14" t="s">
        <v>25</v>
      </c>
      <c r="I18" s="14" t="s">
        <v>26</v>
      </c>
      <c r="J18" s="14" t="s">
        <v>27</v>
      </c>
      <c r="K18" s="14" t="s">
        <v>28</v>
      </c>
      <c r="L18" s="24" t="s">
        <v>29</v>
      </c>
      <c r="M18" s="24" t="s">
        <v>30</v>
      </c>
      <c r="N18" s="24" t="s">
        <v>31</v>
      </c>
      <c r="O18" s="24" t="s">
        <v>32</v>
      </c>
      <c r="P18" s="12" t="s">
        <v>38</v>
      </c>
      <c r="Q18" s="12" t="s">
        <v>39</v>
      </c>
      <c r="R18" s="12" t="s">
        <v>40</v>
      </c>
      <c r="S18" s="12" t="s">
        <v>48</v>
      </c>
      <c r="T18" s="12"/>
      <c r="U18" s="12"/>
      <c r="V18" s="12" t="s">
        <v>33</v>
      </c>
      <c r="W18" s="12" t="s">
        <v>42</v>
      </c>
      <c r="X18" s="12" t="s">
        <v>43</v>
      </c>
      <c r="Y18" s="12" t="s">
        <v>44</v>
      </c>
      <c r="Z18" s="12" t="s">
        <v>49</v>
      </c>
      <c r="AA18" s="29" t="s">
        <v>17</v>
      </c>
      <c r="AB18" s="4">
        <f t="shared" ref="AB18:AM18" si="127">AB105-AB104</f>
        <v>1.2366439910000011</v>
      </c>
      <c r="AC18" s="4">
        <f t="shared" si="127"/>
        <v>1.1411791379999983</v>
      </c>
      <c r="AD18" s="4">
        <f t="shared" si="127"/>
        <v>1.5020408160000045</v>
      </c>
      <c r="AE18" s="4">
        <f t="shared" si="127"/>
        <v>1.0390929699999987</v>
      </c>
      <c r="AF18" s="4">
        <f t="shared" si="127"/>
        <v>1.0848299320000052</v>
      </c>
      <c r="AG18" s="4">
        <f t="shared" si="127"/>
        <v>1.4196825399999966</v>
      </c>
      <c r="AH18" s="4">
        <f t="shared" si="127"/>
        <v>0.98507936499999005</v>
      </c>
      <c r="AI18" s="4">
        <f t="shared" si="127"/>
        <v>1.1233560089999983</v>
      </c>
      <c r="AJ18" s="4">
        <f t="shared" si="127"/>
        <v>1.0253061219999964</v>
      </c>
      <c r="AK18" s="4">
        <f t="shared" si="127"/>
        <v>1.2631519279999992</v>
      </c>
      <c r="AL18" s="4">
        <f t="shared" si="127"/>
        <v>0.61122449000000501</v>
      </c>
      <c r="AM18" s="4">
        <f t="shared" si="127"/>
        <v>0.63346938699999811</v>
      </c>
      <c r="AN18" s="4"/>
      <c r="AO18" s="4">
        <f>AO105-AO104</f>
        <v>0.37587301599999989</v>
      </c>
      <c r="AP18" s="26">
        <f>AVERAGE(AB18:AO18)</f>
        <v>1.0339176695384609</v>
      </c>
      <c r="AQ18" s="26">
        <f t="shared" si="43"/>
        <v>0.37587301599999989</v>
      </c>
      <c r="AR18" s="26">
        <f t="shared" si="44"/>
        <v>1.5020408160000045</v>
      </c>
      <c r="AS18" s="15">
        <f t="shared" si="45"/>
        <v>31.318724682928028</v>
      </c>
      <c r="AT18" s="26">
        <f t="shared" si="46"/>
        <v>1.0862301586249981</v>
      </c>
      <c r="AU18" s="26">
        <f t="shared" si="47"/>
        <v>0.63346938699999811</v>
      </c>
      <c r="AV18" s="26">
        <f t="shared" si="48"/>
        <v>1.4196825399999966</v>
      </c>
      <c r="AW18" s="15">
        <f t="shared" si="49"/>
        <v>21.002978106925081</v>
      </c>
      <c r="AX18" s="4"/>
      <c r="AY18" s="4"/>
    </row>
    <row r="19" spans="1:62" x14ac:dyDescent="0.35">
      <c r="A19" s="2">
        <v>1</v>
      </c>
      <c r="B19" s="10">
        <f t="shared" ref="B19:C19" si="128">B2/86400</f>
        <v>2.5205866297453708E-4</v>
      </c>
      <c r="C19" s="10">
        <f t="shared" si="128"/>
        <v>2.3744121104166666E-4</v>
      </c>
      <c r="D19" s="10">
        <f t="shared" ref="D19:O19" si="129">D2/86400</f>
        <v>1.7620202401620369E-4</v>
      </c>
      <c r="E19" s="10">
        <f t="shared" si="129"/>
        <v>2.1528302679398151E-4</v>
      </c>
      <c r="F19" s="10">
        <f t="shared" si="129"/>
        <v>2.7517321743055558E-4</v>
      </c>
      <c r="G19" s="10">
        <f t="shared" si="129"/>
        <v>1.7228547282407408E-4</v>
      </c>
      <c r="H19" s="10">
        <f t="shared" si="129"/>
        <v>2.4084572100694447E-4</v>
      </c>
      <c r="I19" s="10">
        <f t="shared" si="129"/>
        <v>2.198596413888889E-4</v>
      </c>
      <c r="J19" s="10">
        <f t="shared" si="129"/>
        <v>2.0512303686342595E-4</v>
      </c>
      <c r="K19" s="10">
        <f t="shared" si="129"/>
        <v>2.4728835979166664E-4</v>
      </c>
      <c r="L19" s="10">
        <f t="shared" si="129"/>
        <v>2.265762786574074E-4</v>
      </c>
      <c r="M19" s="10">
        <f t="shared" si="129"/>
        <v>2.3457052574074074E-4</v>
      </c>
      <c r="N19" s="10">
        <f t="shared" si="129"/>
        <v>2.3403118962962962E-4</v>
      </c>
      <c r="O19" s="10">
        <f t="shared" si="129"/>
        <v>2.3530696229166669E-4</v>
      </c>
      <c r="P19" s="34">
        <f>P2/86400</f>
        <v>2.2657466646081346E-4</v>
      </c>
      <c r="Q19" s="34">
        <f t="shared" ref="Q19:R19" si="130">Q2/86400</f>
        <v>1.7228547282407408E-4</v>
      </c>
      <c r="R19" s="34">
        <f t="shared" si="130"/>
        <v>2.7517321743055558E-4</v>
      </c>
      <c r="S19" s="15">
        <f>S2</f>
        <v>12.287019172921285</v>
      </c>
      <c r="T19" s="35"/>
      <c r="U19" s="35"/>
      <c r="V19" s="12">
        <v>1</v>
      </c>
      <c r="W19" s="34">
        <f>W2/86400</f>
        <v>2.3034339700231483E-4</v>
      </c>
      <c r="X19" s="34">
        <f t="shared" ref="X19:Y19" si="131">X2/86400</f>
        <v>1.7228547282407408E-4</v>
      </c>
      <c r="Y19" s="34">
        <f t="shared" si="131"/>
        <v>2.7517321743055558E-4</v>
      </c>
      <c r="Z19" s="15">
        <f>Z2</f>
        <v>12.90235910447163</v>
      </c>
      <c r="AA19" s="29" t="s">
        <v>18</v>
      </c>
      <c r="AB19" s="4">
        <f t="shared" ref="AB19:AM19" si="132">AB106-AB105</f>
        <v>0.77825396800000135</v>
      </c>
      <c r="AC19" s="4">
        <f t="shared" si="132"/>
        <v>1.0877551020000027</v>
      </c>
      <c r="AD19" s="4">
        <f t="shared" si="132"/>
        <v>0.64217687099999665</v>
      </c>
      <c r="AE19" s="4">
        <f t="shared" si="132"/>
        <v>1.1818367349999974</v>
      </c>
      <c r="AF19" s="4">
        <f t="shared" si="132"/>
        <v>0.63129251699999145</v>
      </c>
      <c r="AG19" s="4">
        <f t="shared" si="132"/>
        <v>0.73430839000000248</v>
      </c>
      <c r="AH19" s="4">
        <f t="shared" si="132"/>
        <v>1.4255782310000029</v>
      </c>
      <c r="AI19" s="4">
        <f t="shared" si="132"/>
        <v>1.3428571429999963</v>
      </c>
      <c r="AJ19" s="4">
        <f t="shared" si="132"/>
        <v>0.58775510200000269</v>
      </c>
      <c r="AK19" s="4">
        <f t="shared" si="132"/>
        <v>0.74841269800000276</v>
      </c>
      <c r="AL19" s="4">
        <f t="shared" si="132"/>
        <v>0.77950113400000021</v>
      </c>
      <c r="AM19" s="4">
        <f t="shared" si="132"/>
        <v>0.98938775599999929</v>
      </c>
      <c r="AN19" s="4"/>
      <c r="AO19" s="4">
        <f>AO106-AO105</f>
        <v>0.67047619099999878</v>
      </c>
      <c r="AP19" s="26">
        <f t="shared" si="42"/>
        <v>0.89227629523076879</v>
      </c>
      <c r="AQ19" s="26">
        <f t="shared" si="43"/>
        <v>0.58775510200000269</v>
      </c>
      <c r="AR19" s="26">
        <f t="shared" si="44"/>
        <v>1.4255782310000029</v>
      </c>
      <c r="AS19" s="15">
        <f t="shared" si="45"/>
        <v>31.746560052073569</v>
      </c>
      <c r="AT19" s="26">
        <f t="shared" si="46"/>
        <v>1.0176785714999994</v>
      </c>
      <c r="AU19" s="26">
        <f t="shared" si="47"/>
        <v>0.63129251699999145</v>
      </c>
      <c r="AV19" s="26">
        <f t="shared" si="48"/>
        <v>1.4255782310000029</v>
      </c>
      <c r="AW19" s="15">
        <f t="shared" si="49"/>
        <v>28.932866957931868</v>
      </c>
      <c r="AX19" s="4"/>
      <c r="AY19" s="4"/>
    </row>
    <row r="20" spans="1:62" x14ac:dyDescent="0.35">
      <c r="A20" s="2">
        <v>2</v>
      </c>
      <c r="B20" s="10">
        <f t="shared" ref="B20:C20" si="133">B3/86400</f>
        <v>1.6023951246527774E-4</v>
      </c>
      <c r="C20" s="10">
        <f t="shared" si="133"/>
        <v>1.7472180230324071E-4</v>
      </c>
      <c r="D20" s="10">
        <f t="shared" ref="D20:R20" si="134">D3/86400</f>
        <v>2.2141807340277783E-4</v>
      </c>
      <c r="E20" s="10">
        <f t="shared" si="134"/>
        <v>2.4787100025462964E-4</v>
      </c>
      <c r="F20" s="10">
        <f t="shared" si="134"/>
        <v>2.2453703703703706E-4</v>
      </c>
      <c r="G20" s="10">
        <f t="shared" si="134"/>
        <v>2.0255915637731482E-4</v>
      </c>
      <c r="H20" s="10">
        <f t="shared" si="134"/>
        <v>2.09286029224537E-4</v>
      </c>
      <c r="I20" s="10">
        <f t="shared" si="134"/>
        <v>1.6748052615740737E-4</v>
      </c>
      <c r="J20" s="10">
        <f t="shared" si="134"/>
        <v>2.2771898883101855E-4</v>
      </c>
      <c r="K20" s="10">
        <f t="shared" si="134"/>
        <v>2.5870575081018521E-4</v>
      </c>
      <c r="L20" s="10">
        <f t="shared" si="134"/>
        <v>2.5239643697916661E-4</v>
      </c>
      <c r="M20" s="10">
        <f t="shared" si="134"/>
        <v>1.5278775090277777E-4</v>
      </c>
      <c r="N20" s="10">
        <f t="shared" si="134"/>
        <v>2.4498115605324071E-4</v>
      </c>
      <c r="O20" s="10">
        <f t="shared" si="134"/>
        <v>2.5983035188657404E-4</v>
      </c>
      <c r="P20" s="34">
        <f t="shared" si="134"/>
        <v>2.1460954090608462E-4</v>
      </c>
      <c r="Q20" s="34">
        <f t="shared" si="134"/>
        <v>1.5278775090277777E-4</v>
      </c>
      <c r="R20" s="34">
        <f t="shared" si="134"/>
        <v>2.5983035188657404E-4</v>
      </c>
      <c r="S20" s="15">
        <f t="shared" ref="S20:S24" si="135">S3</f>
        <v>17.590428436314347</v>
      </c>
      <c r="T20" s="32"/>
      <c r="U20" s="32"/>
      <c r="V20" s="12">
        <v>2</v>
      </c>
      <c r="W20" s="34">
        <f t="shared" ref="W20:Y20" si="136">W3/86400</f>
        <v>2.0474363163339117E-4</v>
      </c>
      <c r="X20" s="34">
        <f t="shared" si="136"/>
        <v>1.5278775090277777E-4</v>
      </c>
      <c r="Y20" s="34">
        <f t="shared" si="136"/>
        <v>2.5870575081018521E-4</v>
      </c>
      <c r="Z20" s="15">
        <f t="shared" ref="Z20:Z24" si="137">Z3</f>
        <v>18.624249566462474</v>
      </c>
      <c r="AA20" s="17" t="s">
        <v>34</v>
      </c>
      <c r="AB20" s="4">
        <f t="shared" ref="AB20:AC20" si="138">SUM(AB2:AB19)</f>
        <v>57.554671202000002</v>
      </c>
      <c r="AC20" s="4">
        <f t="shared" si="138"/>
        <v>55.402721088</v>
      </c>
      <c r="AD20" s="4">
        <f t="shared" ref="AD20:AO20" si="139">SUM(AD2:AD19)</f>
        <v>57.207709750999996</v>
      </c>
      <c r="AE20" s="4">
        <f t="shared" si="139"/>
        <v>61.159705215999999</v>
      </c>
      <c r="AF20" s="4">
        <f t="shared" si="139"/>
        <v>67.839999999999989</v>
      </c>
      <c r="AG20" s="4">
        <f t="shared" si="139"/>
        <v>48.042811790999998</v>
      </c>
      <c r="AH20" s="4">
        <f t="shared" si="139"/>
        <v>66.319138321999986</v>
      </c>
      <c r="AI20" s="4">
        <f t="shared" si="139"/>
        <v>55.426303854999993</v>
      </c>
      <c r="AJ20" s="4">
        <f t="shared" si="139"/>
        <v>63.725714285000002</v>
      </c>
      <c r="AK20" s="4">
        <f t="shared" si="139"/>
        <v>61.296349206000002</v>
      </c>
      <c r="AL20" s="4">
        <f t="shared" si="139"/>
        <v>57.039274377000005</v>
      </c>
      <c r="AM20" s="4">
        <f t="shared" si="139"/>
        <v>49.322448979999997</v>
      </c>
      <c r="AN20" s="4">
        <f t="shared" si="139"/>
        <v>57.503265306000003</v>
      </c>
      <c r="AO20" s="4">
        <f t="shared" si="139"/>
        <v>57.393197279000006</v>
      </c>
      <c r="AP20" s="26">
        <f>AVERAGE(AB20:AO20)</f>
        <v>58.230950761285712</v>
      </c>
      <c r="AQ20" s="26">
        <f t="shared" si="43"/>
        <v>48.042811790999998</v>
      </c>
      <c r="AR20" s="26">
        <f>MAX(AB20:AO20)</f>
        <v>67.839999999999989</v>
      </c>
      <c r="AS20" s="15">
        <f t="shared" si="45"/>
        <v>9.6336084005498499</v>
      </c>
      <c r="AT20" s="26">
        <f t="shared" si="46"/>
        <v>58.10118480725</v>
      </c>
      <c r="AU20" s="26">
        <f t="shared" si="47"/>
        <v>48.042811790999998</v>
      </c>
      <c r="AV20" s="26">
        <f t="shared" si="48"/>
        <v>67.839999999999989</v>
      </c>
      <c r="AW20" s="15">
        <f t="shared" si="49"/>
        <v>12.590980178886884</v>
      </c>
      <c r="AX20" s="24"/>
      <c r="AY20" s="24"/>
    </row>
    <row r="21" spans="1:62" x14ac:dyDescent="0.35">
      <c r="A21" s="2">
        <v>3</v>
      </c>
      <c r="B21" s="10">
        <f t="shared" ref="B21:C21" si="140">B4/86400</f>
        <v>1.1193205678240744E-4</v>
      </c>
      <c r="C21" s="10">
        <f t="shared" si="140"/>
        <v>1.0787509449074073E-4</v>
      </c>
      <c r="D21" s="10">
        <f t="shared" ref="D21:R21" si="141">D4/86400</f>
        <v>1.2569496935185186E-4</v>
      </c>
      <c r="E21" s="10">
        <f t="shared" si="141"/>
        <v>1.2114512471064817E-4</v>
      </c>
      <c r="F21" s="10">
        <f t="shared" si="141"/>
        <v>1.5237150415509253E-4</v>
      </c>
      <c r="G21" s="10">
        <f t="shared" si="141"/>
        <v>8.1269421354166643E-5</v>
      </c>
      <c r="H21" s="10">
        <f t="shared" si="141"/>
        <v>1.4121315193287034E-4</v>
      </c>
      <c r="I21" s="10">
        <f t="shared" si="141"/>
        <v>1.2064043209490743E-4</v>
      </c>
      <c r="J21" s="10">
        <f t="shared" si="141"/>
        <v>1.45305020162037E-4</v>
      </c>
      <c r="K21" s="10">
        <f t="shared" si="141"/>
        <v>9.7749485601851877E-5</v>
      </c>
      <c r="L21" s="10">
        <f t="shared" si="141"/>
        <v>9.4995328379629689E-5</v>
      </c>
      <c r="M21" s="10">
        <f t="shared" si="141"/>
        <v>1.0035483328703701E-4</v>
      </c>
      <c r="N21" s="10">
        <f t="shared" si="141"/>
        <v>9.2852943645833306E-5</v>
      </c>
      <c r="O21" s="10">
        <f t="shared" si="141"/>
        <v>9.346182917824075E-5</v>
      </c>
      <c r="P21" s="34">
        <f t="shared" si="141"/>
        <v>1.1334722822337965E-4</v>
      </c>
      <c r="Q21" s="34">
        <f t="shared" si="141"/>
        <v>8.1269421354166643E-5</v>
      </c>
      <c r="R21" s="34">
        <f t="shared" si="141"/>
        <v>1.5237150415509253E-4</v>
      </c>
      <c r="S21" s="15">
        <f t="shared" si="135"/>
        <v>19.286267843734556</v>
      </c>
      <c r="T21" s="32"/>
      <c r="U21" s="32"/>
      <c r="V21" s="12">
        <v>3</v>
      </c>
      <c r="W21" s="34">
        <f t="shared" ref="W21:Y21" si="142">W4/86400</f>
        <v>1.1532738095341435E-4</v>
      </c>
      <c r="X21" s="34">
        <f t="shared" si="142"/>
        <v>8.1269421354166643E-5</v>
      </c>
      <c r="Y21" s="34">
        <f t="shared" si="142"/>
        <v>1.5237150415509253E-4</v>
      </c>
      <c r="Z21" s="15">
        <f t="shared" si="137"/>
        <v>20.343290008595208</v>
      </c>
      <c r="AA21" s="17"/>
      <c r="AB21" s="14">
        <f t="shared" ref="AB21:AP21" si="143">AB20/86400</f>
        <v>6.6614202780092594E-4</v>
      </c>
      <c r="AC21" s="14">
        <f t="shared" si="143"/>
        <v>6.4123519777777775E-4</v>
      </c>
      <c r="AD21" s="14">
        <f t="shared" ref="AD21:AO21" si="144">AD20/86400</f>
        <v>6.621262702662037E-4</v>
      </c>
      <c r="AE21" s="14">
        <f t="shared" si="144"/>
        <v>7.0786695851851849E-4</v>
      </c>
      <c r="AF21" s="14">
        <f t="shared" si="144"/>
        <v>7.851851851851851E-4</v>
      </c>
      <c r="AG21" s="14">
        <f t="shared" si="144"/>
        <v>5.560510623958333E-4</v>
      </c>
      <c r="AH21" s="14">
        <f t="shared" si="144"/>
        <v>7.675826194675924E-4</v>
      </c>
      <c r="AI21" s="14">
        <f t="shared" si="144"/>
        <v>6.4150814646990733E-4</v>
      </c>
      <c r="AJ21" s="14">
        <f t="shared" si="144"/>
        <v>7.3756613755787041E-4</v>
      </c>
      <c r="AK21" s="14">
        <f t="shared" si="144"/>
        <v>7.0944848618055556E-4</v>
      </c>
      <c r="AL21" s="14">
        <f t="shared" si="144"/>
        <v>6.6017678677083344E-4</v>
      </c>
      <c r="AM21" s="14">
        <f t="shared" si="144"/>
        <v>5.7086167800925918E-4</v>
      </c>
      <c r="AN21" s="14">
        <f t="shared" si="144"/>
        <v>6.6554705215277781E-4</v>
      </c>
      <c r="AO21" s="14">
        <f t="shared" si="144"/>
        <v>6.6427311665509265E-4</v>
      </c>
      <c r="AP21" s="14">
        <f t="shared" si="143"/>
        <v>6.7396933751488091E-4</v>
      </c>
      <c r="AQ21" s="14"/>
      <c r="AR21" s="14"/>
      <c r="AS21" s="14"/>
      <c r="AT21" s="14"/>
      <c r="AU21" s="14"/>
      <c r="AV21" s="14"/>
      <c r="AW21" s="14"/>
      <c r="AX21" s="14"/>
      <c r="AY21" s="14"/>
      <c r="AZ21" s="18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5">
      <c r="A22" s="2">
        <v>4</v>
      </c>
      <c r="B22" s="10">
        <f t="shared" ref="B22:C22" si="145">B5/86400</f>
        <v>1.1160373099537036E-4</v>
      </c>
      <c r="C22" s="10">
        <f t="shared" si="145"/>
        <v>8.9352376747685222E-5</v>
      </c>
      <c r="D22" s="10">
        <f t="shared" ref="D22:R22" si="146">D5/86400</f>
        <v>1.0651927437499999E-4</v>
      </c>
      <c r="E22" s="10">
        <f t="shared" si="146"/>
        <v>9.3159486018518461E-5</v>
      </c>
      <c r="F22" s="10">
        <f t="shared" si="146"/>
        <v>1.0461020828703713E-4</v>
      </c>
      <c r="G22" s="10">
        <f t="shared" si="146"/>
        <v>7.0009238263888884E-5</v>
      </c>
      <c r="H22" s="10">
        <f t="shared" si="146"/>
        <v>1.3800049340277775E-4</v>
      </c>
      <c r="I22" s="10">
        <f t="shared" si="146"/>
        <v>9.675296045138891E-5</v>
      </c>
      <c r="J22" s="10">
        <f t="shared" si="146"/>
        <v>1.3167070840277778E-4</v>
      </c>
      <c r="K22" s="10">
        <f t="shared" si="146"/>
        <v>7.4534937430555573E-5</v>
      </c>
      <c r="L22" s="10">
        <f t="shared" si="146"/>
        <v>6.3877078599537007E-5</v>
      </c>
      <c r="M22" s="10">
        <f t="shared" si="146"/>
        <v>5.729822793981487E-5</v>
      </c>
      <c r="N22" s="10">
        <f t="shared" si="146"/>
        <v>8.4320147812500052E-5</v>
      </c>
      <c r="O22" s="10">
        <f t="shared" si="146"/>
        <v>5.7390610567129656E-5</v>
      </c>
      <c r="P22" s="34">
        <f t="shared" si="146"/>
        <v>9.1364248520998703E-5</v>
      </c>
      <c r="Q22" s="34">
        <f t="shared" si="146"/>
        <v>5.729822793981487E-5</v>
      </c>
      <c r="R22" s="34">
        <f t="shared" si="146"/>
        <v>1.3800049340277775E-4</v>
      </c>
      <c r="S22" s="15">
        <f t="shared" si="135"/>
        <v>28.003384837749561</v>
      </c>
      <c r="T22" s="32"/>
      <c r="U22" s="32"/>
      <c r="V22" s="12">
        <v>4</v>
      </c>
      <c r="W22" s="34">
        <f t="shared" ref="W22:Y22" si="147">W5/86400</f>
        <v>9.0464741067708345E-5</v>
      </c>
      <c r="X22" s="34">
        <f t="shared" si="147"/>
        <v>5.729822793981487E-5</v>
      </c>
      <c r="Y22" s="34">
        <f t="shared" si="147"/>
        <v>1.3800049340277775E-4</v>
      </c>
      <c r="Z22" s="15">
        <f t="shared" si="137"/>
        <v>27.333348381037297</v>
      </c>
      <c r="AA22" s="17"/>
      <c r="AB22" s="9"/>
      <c r="AE22" s="3"/>
      <c r="AH22" s="3"/>
      <c r="AI22" s="3"/>
      <c r="AJ22" s="3"/>
      <c r="AK22" s="3"/>
      <c r="AL22" s="3"/>
      <c r="AM22" s="3"/>
      <c r="AN22" s="3"/>
      <c r="AO22" s="3"/>
      <c r="AP22" s="16">
        <f>SUM(AP2:AP19)</f>
        <v>58.368536044483513</v>
      </c>
      <c r="AQ22" s="16"/>
      <c r="AR22" s="16"/>
      <c r="AS22" s="16"/>
      <c r="AT22" s="16"/>
      <c r="AU22" s="16"/>
      <c r="AV22" s="16"/>
      <c r="AZ22" s="18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5">
      <c r="A23" s="2">
        <v>5</v>
      </c>
      <c r="B23" s="10">
        <f t="shared" ref="B23:C23" si="148">B6/86400</f>
        <v>3.0308064583333373E-5</v>
      </c>
      <c r="C23" s="10">
        <f t="shared" si="148"/>
        <v>3.1844713194444456E-5</v>
      </c>
      <c r="D23" s="10">
        <f t="shared" ref="D23:R23" si="149">D6/86400</f>
        <v>3.2291929120370362E-5</v>
      </c>
      <c r="E23" s="10">
        <f t="shared" si="149"/>
        <v>3.0408320740740754E-5</v>
      </c>
      <c r="F23" s="10">
        <f t="shared" si="149"/>
        <v>2.8493218275462859E-5</v>
      </c>
      <c r="G23" s="10">
        <f t="shared" si="149"/>
        <v>2.9927773576388917E-5</v>
      </c>
      <c r="H23" s="10">
        <f t="shared" si="149"/>
        <v>3.8237223900463003E-5</v>
      </c>
      <c r="I23" s="10">
        <f t="shared" si="149"/>
        <v>3.6774586377314764E-5</v>
      </c>
      <c r="J23" s="10">
        <f t="shared" si="149"/>
        <v>2.7748383298611071E-5</v>
      </c>
      <c r="K23" s="10">
        <f t="shared" si="149"/>
        <v>3.1169952546296268E-5</v>
      </c>
      <c r="L23" s="10">
        <f t="shared" si="149"/>
        <v>2.233166415509261E-5</v>
      </c>
      <c r="M23" s="10">
        <f t="shared" si="149"/>
        <v>2.5850340138888844E-5</v>
      </c>
      <c r="N23" s="10">
        <f t="shared" si="149"/>
        <v>9.3616150115740899E-6</v>
      </c>
      <c r="O23" s="10">
        <f t="shared" si="149"/>
        <v>1.8283362731481486E-5</v>
      </c>
      <c r="P23" s="34">
        <f t="shared" si="149"/>
        <v>2.8073653403604491E-5</v>
      </c>
      <c r="Q23" s="34">
        <f t="shared" si="149"/>
        <v>9.3616150115740899E-6</v>
      </c>
      <c r="R23" s="34">
        <f t="shared" si="149"/>
        <v>3.8237223900463003E-5</v>
      </c>
      <c r="S23" s="15">
        <f t="shared" si="135"/>
        <v>26.484696232184852</v>
      </c>
      <c r="T23" s="32"/>
      <c r="U23" s="32"/>
      <c r="V23" s="12">
        <v>5</v>
      </c>
      <c r="W23" s="34">
        <f t="shared" ref="W23:Y23" si="150">W6/86400</f>
        <v>3.1588266093749983E-5</v>
      </c>
      <c r="X23" s="34">
        <f t="shared" si="150"/>
        <v>2.5850340138888844E-5</v>
      </c>
      <c r="Y23" s="34">
        <f t="shared" si="150"/>
        <v>3.8237223900463003E-5</v>
      </c>
      <c r="Z23" s="15">
        <f t="shared" si="137"/>
        <v>12.99768683662845</v>
      </c>
      <c r="AA23" s="17"/>
      <c r="AB23" s="9"/>
      <c r="AE23" s="3"/>
      <c r="AH23" s="3"/>
      <c r="AI23" s="3"/>
      <c r="AJ23" s="3"/>
      <c r="AK23" s="3"/>
      <c r="AL23" s="3"/>
      <c r="AM23" s="3"/>
      <c r="AN23" s="3"/>
      <c r="AO23" s="3"/>
      <c r="AP23" s="16"/>
      <c r="AQ23" s="16"/>
      <c r="AR23" s="16"/>
      <c r="AS23" s="16"/>
      <c r="AT23" s="16"/>
      <c r="AU23" s="16"/>
      <c r="AV23" s="16"/>
      <c r="AX23" s="10"/>
      <c r="AY23" s="10"/>
      <c r="AZ23" s="18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5">
      <c r="B24" s="14">
        <f t="shared" ref="B24:C24" si="151">B7/86400</f>
        <v>6.6614202780092594E-4</v>
      </c>
      <c r="C24" s="14">
        <f t="shared" si="151"/>
        <v>6.4123519777777775E-4</v>
      </c>
      <c r="D24" s="14">
        <f t="shared" ref="D24:R24" si="152">D7/86400</f>
        <v>6.621262702662037E-4</v>
      </c>
      <c r="E24" s="14">
        <f t="shared" si="152"/>
        <v>7.0786695851851849E-4</v>
      </c>
      <c r="F24" s="14">
        <f t="shared" si="152"/>
        <v>7.851851851851851E-4</v>
      </c>
      <c r="G24" s="14">
        <f t="shared" si="152"/>
        <v>5.560510623958333E-4</v>
      </c>
      <c r="H24" s="14">
        <f t="shared" si="152"/>
        <v>7.675826194675924E-4</v>
      </c>
      <c r="I24" s="14">
        <f t="shared" si="152"/>
        <v>6.4150814646990733E-4</v>
      </c>
      <c r="J24" s="14">
        <f t="shared" si="152"/>
        <v>7.3756613755787041E-4</v>
      </c>
      <c r="K24" s="14">
        <f t="shared" si="152"/>
        <v>7.0944848618055556E-4</v>
      </c>
      <c r="L24" s="14">
        <f t="shared" si="152"/>
        <v>6.6017678677083344E-4</v>
      </c>
      <c r="M24" s="14">
        <f t="shared" si="152"/>
        <v>5.7086167800925918E-4</v>
      </c>
      <c r="N24" s="14">
        <f t="shared" si="152"/>
        <v>6.6554705215277781E-4</v>
      </c>
      <c r="O24" s="14">
        <f t="shared" si="152"/>
        <v>6.6427311665509265E-4</v>
      </c>
      <c r="P24" s="36">
        <f t="shared" si="152"/>
        <v>6.7396933751488091E-4</v>
      </c>
      <c r="Q24" s="36">
        <f t="shared" si="152"/>
        <v>5.560510623958333E-4</v>
      </c>
      <c r="R24" s="36">
        <f t="shared" si="152"/>
        <v>7.851851851851851E-4</v>
      </c>
      <c r="S24" s="37">
        <f t="shared" si="135"/>
        <v>9.6336084005498499</v>
      </c>
      <c r="T24" s="5"/>
      <c r="U24" s="5"/>
      <c r="V24" s="5" t="s">
        <v>34</v>
      </c>
      <c r="W24" s="36">
        <f t="shared" ref="W24:Y24" si="153">W7/86400</f>
        <v>6.7246741675057865E-4</v>
      </c>
      <c r="X24" s="36">
        <f t="shared" si="153"/>
        <v>5.560510623958333E-4</v>
      </c>
      <c r="Y24" s="36">
        <f t="shared" si="153"/>
        <v>7.851851851851851E-4</v>
      </c>
      <c r="Z24" s="37">
        <f t="shared" si="137"/>
        <v>12.590980178886884</v>
      </c>
      <c r="AA24" s="2" t="s">
        <v>35</v>
      </c>
      <c r="AB24" s="14" t="s">
        <v>19</v>
      </c>
      <c r="AC24" s="14" t="s">
        <v>20</v>
      </c>
      <c r="AD24" s="14" t="s">
        <v>21</v>
      </c>
      <c r="AE24" s="14" t="s">
        <v>22</v>
      </c>
      <c r="AF24" s="14" t="s">
        <v>23</v>
      </c>
      <c r="AG24" s="14" t="s">
        <v>24</v>
      </c>
      <c r="AH24" s="14" t="s">
        <v>25</v>
      </c>
      <c r="AI24" s="14" t="s">
        <v>26</v>
      </c>
      <c r="AJ24" s="14" t="s">
        <v>27</v>
      </c>
      <c r="AK24" s="14" t="s">
        <v>28</v>
      </c>
      <c r="AL24" s="24" t="s">
        <v>29</v>
      </c>
      <c r="AM24" s="24" t="s">
        <v>30</v>
      </c>
      <c r="AN24" s="24" t="s">
        <v>31</v>
      </c>
      <c r="AO24" s="24" t="s">
        <v>32</v>
      </c>
      <c r="AP24" s="12" t="s">
        <v>38</v>
      </c>
      <c r="AQ24" s="12" t="s">
        <v>39</v>
      </c>
      <c r="AR24" s="12" t="s">
        <v>40</v>
      </c>
      <c r="AS24" s="12" t="s">
        <v>46</v>
      </c>
      <c r="AT24" s="12" t="s">
        <v>42</v>
      </c>
      <c r="AU24" s="12" t="s">
        <v>43</v>
      </c>
      <c r="AV24" s="12" t="s">
        <v>44</v>
      </c>
      <c r="AW24" s="12" t="s">
        <v>47</v>
      </c>
      <c r="AX24" s="5"/>
      <c r="AY24" s="5"/>
    </row>
    <row r="25" spans="1:62" x14ac:dyDescent="0.35">
      <c r="B25" s="1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3"/>
      <c r="R25" s="5"/>
      <c r="S25" s="5"/>
      <c r="T25" s="5"/>
      <c r="U25" s="5"/>
      <c r="V25" s="5"/>
      <c r="W25" s="5"/>
      <c r="X25" s="5"/>
      <c r="Y25" s="5"/>
      <c r="AA25" s="29" t="s">
        <v>4</v>
      </c>
      <c r="AB25" s="4">
        <f t="shared" ref="AB25:AO25" si="154">AB2/AB$20*100</f>
        <v>4.5759508568063563</v>
      </c>
      <c r="AC25" s="4">
        <f t="shared" si="154"/>
        <v>4.753689741730831</v>
      </c>
      <c r="AD25" s="4">
        <f t="shared" si="154"/>
        <v>2.6171884288268124</v>
      </c>
      <c r="AE25" s="4">
        <f t="shared" si="154"/>
        <v>2.9097456090001574</v>
      </c>
      <c r="AF25" s="4">
        <f t="shared" si="154"/>
        <v>3.5160762411556608</v>
      </c>
      <c r="AG25" s="4">
        <f t="shared" si="154"/>
        <v>3.4832877690008477</v>
      </c>
      <c r="AH25" s="4">
        <f t="shared" si="154"/>
        <v>3.5835105041038031</v>
      </c>
      <c r="AI25" s="4">
        <f t="shared" si="154"/>
        <v>3.7009368735219268</v>
      </c>
      <c r="AJ25" s="4">
        <f t="shared" si="154"/>
        <v>2.2955523675382841</v>
      </c>
      <c r="AK25" s="4">
        <f t="shared" si="154"/>
        <v>5.2134365250046475</v>
      </c>
      <c r="AL25" s="4">
        <f t="shared" si="154"/>
        <v>5.3008787366678041</v>
      </c>
      <c r="AM25" s="4">
        <f t="shared" si="154"/>
        <v>4.2370076125932066</v>
      </c>
      <c r="AN25" s="4">
        <f t="shared" si="154"/>
        <v>3.7149817782210381</v>
      </c>
      <c r="AO25" s="4">
        <f t="shared" si="154"/>
        <v>4.0356533279380251</v>
      </c>
      <c r="AP25" s="15">
        <f>AVERAGE(AB25:AO25)</f>
        <v>3.8527068837221004</v>
      </c>
      <c r="AQ25" s="15">
        <f t="shared" ref="AQ25" si="155">MIN(AB25:AO25)</f>
        <v>2.2955523675382841</v>
      </c>
      <c r="AR25" s="15">
        <f>MAX(AB25:AO25)</f>
        <v>5.3008787366678041</v>
      </c>
      <c r="AS25" s="15">
        <f t="shared" ref="AS25" si="156">STDEV(AB25:AO25)</f>
        <v>0.90594052222922039</v>
      </c>
      <c r="AT25" s="15">
        <f t="shared" ref="AT25" si="157">AVERAGE(AC25,AE25:AI25,AK25,AM25)</f>
        <v>3.9247113595138852</v>
      </c>
      <c r="AU25" s="15">
        <f t="shared" ref="AU25" si="158">MIN(AC25,AE25:AI25,AK25,AM25)</f>
        <v>2.9097456090001574</v>
      </c>
      <c r="AV25" s="15">
        <f t="shared" ref="AV25" si="159">MAX(AC25,AE25:AI25,AK25,AM25)</f>
        <v>5.2134365250046475</v>
      </c>
      <c r="AW25" s="15">
        <f t="shared" ref="AW25" si="160">STDEV(AC25,AE25:AI25,AK25,AM25)</f>
        <v>0.75630989730080567</v>
      </c>
      <c r="AX25" s="33"/>
    </row>
    <row r="26" spans="1:62" x14ac:dyDescent="0.35">
      <c r="A26" s="38" t="s">
        <v>52</v>
      </c>
      <c r="B26"/>
      <c r="C26" s="36" t="s">
        <v>20</v>
      </c>
      <c r="D26" s="36"/>
      <c r="E26" s="36" t="s">
        <v>22</v>
      </c>
      <c r="F26" s="36" t="s">
        <v>23</v>
      </c>
      <c r="G26" s="36" t="s">
        <v>24</v>
      </c>
      <c r="H26" s="36" t="s">
        <v>25</v>
      </c>
      <c r="I26" s="36" t="s">
        <v>26</v>
      </c>
      <c r="J26" s="36"/>
      <c r="K26" s="36" t="s">
        <v>28</v>
      </c>
      <c r="L26" s="27"/>
      <c r="M26" s="27" t="s">
        <v>30</v>
      </c>
      <c r="N26" s="3"/>
      <c r="O26" s="3"/>
      <c r="P26"/>
      <c r="Q26" s="20"/>
      <c r="Z26" s="1"/>
      <c r="AA26" s="29" t="s">
        <v>5</v>
      </c>
      <c r="AB26" s="4">
        <f t="shared" ref="AB26:AO26" si="161">AB3/AB$20*100</f>
        <v>5.0197367297263007</v>
      </c>
      <c r="AC26" s="4">
        <f t="shared" si="161"/>
        <v>4.4800389642551428</v>
      </c>
      <c r="AD26" s="4">
        <f t="shared" si="161"/>
        <v>3.8958959285396686</v>
      </c>
      <c r="AE26" s="4">
        <f t="shared" si="161"/>
        <v>4.0813557164546026</v>
      </c>
      <c r="AF26" s="4">
        <f t="shared" si="161"/>
        <v>4.5884942025353777</v>
      </c>
      <c r="AG26" s="4">
        <f t="shared" si="161"/>
        <v>4.6880427894145944</v>
      </c>
      <c r="AH26" s="4">
        <f t="shared" si="161"/>
        <v>4.1183393438240223</v>
      </c>
      <c r="AI26" s="4">
        <f t="shared" si="161"/>
        <v>3.5463731951931017</v>
      </c>
      <c r="AJ26" s="4">
        <f t="shared" si="161"/>
        <v>4.5364487247190688</v>
      </c>
      <c r="AK26" s="4">
        <f t="shared" si="161"/>
        <v>4.7832747430788327</v>
      </c>
      <c r="AL26" s="4">
        <f t="shared" si="161"/>
        <v>4.2227736613199935</v>
      </c>
      <c r="AM26" s="4">
        <f t="shared" si="161"/>
        <v>7.2426348891323853</v>
      </c>
      <c r="AN26" s="4">
        <f t="shared" si="161"/>
        <v>4.4430879192758033</v>
      </c>
      <c r="AO26" s="4">
        <f t="shared" si="161"/>
        <v>4.5951071486393253</v>
      </c>
      <c r="AP26" s="15">
        <f t="shared" ref="AP26:AP42" si="162">AVERAGE(AB26:AO26)</f>
        <v>4.5886859968648732</v>
      </c>
      <c r="AQ26" s="15">
        <f t="shared" ref="AQ26:AQ42" si="163">MIN(AB26:AO26)</f>
        <v>3.5463731951931017</v>
      </c>
      <c r="AR26" s="15">
        <f t="shared" ref="AR26:AR42" si="164">MAX(AB26:AO26)</f>
        <v>7.2426348891323853</v>
      </c>
      <c r="AS26" s="15">
        <f t="shared" ref="AS26:AS42" si="165">STDEV(AB26:AO26)</f>
        <v>0.85447396629410211</v>
      </c>
      <c r="AT26" s="15">
        <f t="shared" ref="AT26:AT42" si="166">AVERAGE(AC26,AE26:AI26,AK26,AM26)</f>
        <v>4.6910692304860069</v>
      </c>
      <c r="AU26" s="15">
        <f t="shared" ref="AU26:AU42" si="167">MIN(AC26,AE26:AI26,AK26,AM26)</f>
        <v>3.5463731951931017</v>
      </c>
      <c r="AV26" s="15">
        <f t="shared" ref="AV26:AV42" si="168">MAX(AC26,AE26:AI26,AK26,AM26)</f>
        <v>7.2426348891323853</v>
      </c>
      <c r="AW26" s="15">
        <f t="shared" ref="AW26:AW42" si="169">STDEV(AC26,AE26:AI26,AK26,AM26)</f>
        <v>1.1073877138427981</v>
      </c>
      <c r="AX26" s="26"/>
    </row>
    <row r="27" spans="1:62" x14ac:dyDescent="0.35">
      <c r="A27" s="2">
        <v>1</v>
      </c>
      <c r="B27"/>
      <c r="C27" s="15">
        <f>(C2-$W2)/$W2*100</f>
        <v>3.0814054718835751</v>
      </c>
      <c r="D27" s="15"/>
      <c r="E27" s="15">
        <f t="shared" ref="E27:M27" si="170">(E2-$W2)/$W2*100</f>
        <v>-6.5382252777065597</v>
      </c>
      <c r="F27" s="15">
        <f t="shared" si="170"/>
        <v>19.462168662811827</v>
      </c>
      <c r="G27" s="15">
        <f t="shared" si="170"/>
        <v>-25.204943980945671</v>
      </c>
      <c r="H27" s="15">
        <f t="shared" si="170"/>
        <v>4.5594204745205253</v>
      </c>
      <c r="I27" s="15">
        <f t="shared" si="170"/>
        <v>-4.5513592965378411</v>
      </c>
      <c r="J27" s="15"/>
      <c r="K27" s="15">
        <f t="shared" si="170"/>
        <v>7.3563918088702804</v>
      </c>
      <c r="L27" s="15"/>
      <c r="M27" s="15">
        <f t="shared" si="170"/>
        <v>1.8351421371038599</v>
      </c>
      <c r="N27" s="3"/>
      <c r="O27" s="3"/>
      <c r="P27" s="24"/>
      <c r="Q27" s="20"/>
      <c r="R27" s="1"/>
      <c r="S27" s="1"/>
      <c r="T27" s="1"/>
      <c r="U27" s="1"/>
      <c r="V27" s="1"/>
      <c r="W27" s="1"/>
      <c r="X27" s="1"/>
      <c r="Y27" s="1"/>
      <c r="Z27" s="10"/>
      <c r="AA27" s="29" t="s">
        <v>10</v>
      </c>
      <c r="AB27" s="4">
        <f t="shared" ref="AB27:AO27" si="171">AB4/AB$20*100</f>
        <v>15.736472193911638</v>
      </c>
      <c r="AC27" s="4">
        <f t="shared" si="171"/>
        <v>15.898881002629786</v>
      </c>
      <c r="AD27" s="4">
        <f t="shared" si="171"/>
        <v>9.5504308593729306</v>
      </c>
      <c r="AE27" s="4">
        <f t="shared" si="171"/>
        <v>12.316736634677767</v>
      </c>
      <c r="AF27" s="4">
        <f t="shared" si="171"/>
        <v>14.232568027712267</v>
      </c>
      <c r="AG27" s="4">
        <f t="shared" si="171"/>
        <v>13.913516290593586</v>
      </c>
      <c r="AH27" s="4">
        <f t="shared" si="171"/>
        <v>12.389620175861491</v>
      </c>
      <c r="AI27" s="4">
        <f t="shared" si="171"/>
        <v>13.113979461836875</v>
      </c>
      <c r="AJ27" s="4">
        <f t="shared" si="171"/>
        <v>11.623511193414</v>
      </c>
      <c r="AK27" s="4">
        <f t="shared" si="171"/>
        <v>13.526346298595573</v>
      </c>
      <c r="AL27" s="4">
        <f t="shared" si="171"/>
        <v>13.329161750461724</v>
      </c>
      <c r="AM27" s="4">
        <f t="shared" si="171"/>
        <v>19.047408878276674</v>
      </c>
      <c r="AN27" s="4">
        <f t="shared" si="171"/>
        <v>13.359548940603251</v>
      </c>
      <c r="AO27" s="4">
        <f t="shared" si="171"/>
        <v>13.873190467667792</v>
      </c>
      <c r="AP27" s="15">
        <f t="shared" si="162"/>
        <v>13.707955155401098</v>
      </c>
      <c r="AQ27" s="15">
        <f t="shared" si="163"/>
        <v>9.5504308593729306</v>
      </c>
      <c r="AR27" s="15">
        <f t="shared" si="164"/>
        <v>19.047408878276674</v>
      </c>
      <c r="AS27" s="15">
        <f t="shared" si="165"/>
        <v>2.2140052721392953</v>
      </c>
      <c r="AT27" s="15">
        <f t="shared" si="166"/>
        <v>14.304882096273001</v>
      </c>
      <c r="AU27" s="15">
        <f t="shared" si="167"/>
        <v>12.316736634677767</v>
      </c>
      <c r="AV27" s="15">
        <f t="shared" si="168"/>
        <v>19.047408878276674</v>
      </c>
      <c r="AW27" s="15">
        <f t="shared" si="169"/>
        <v>2.2308264638619679</v>
      </c>
      <c r="AX27" s="26"/>
    </row>
    <row r="28" spans="1:62" x14ac:dyDescent="0.35">
      <c r="A28" s="2">
        <v>2</v>
      </c>
      <c r="B28"/>
      <c r="C28" s="15">
        <f t="shared" ref="C28:M31" si="172">(C3-$W3)/$W3*100</f>
        <v>-14.663132176880994</v>
      </c>
      <c r="D28" s="15"/>
      <c r="E28" s="15">
        <f t="shared" si="172"/>
        <v>21.064083057030668</v>
      </c>
      <c r="F28" s="15">
        <f t="shared" si="172"/>
        <v>9.6674095529806081</v>
      </c>
      <c r="G28" s="15">
        <f t="shared" si="172"/>
        <v>-1.0669319668940058</v>
      </c>
      <c r="H28" s="15">
        <f t="shared" si="172"/>
        <v>2.2185782067592341</v>
      </c>
      <c r="I28" s="15">
        <f t="shared" si="172"/>
        <v>-18.19988498724404</v>
      </c>
      <c r="J28" s="15"/>
      <c r="K28" s="15">
        <f t="shared" si="172"/>
        <v>26.355945113554125</v>
      </c>
      <c r="L28" s="15"/>
      <c r="M28" s="15">
        <f t="shared" si="172"/>
        <v>-25.376066799305537</v>
      </c>
      <c r="N28" s="3"/>
      <c r="O28" s="3"/>
      <c r="P28"/>
      <c r="Q28" s="20"/>
      <c r="R28" s="10"/>
      <c r="S28" s="10"/>
      <c r="T28" s="10"/>
      <c r="U28" s="10"/>
      <c r="V28" s="10"/>
      <c r="W28" s="10"/>
      <c r="X28" s="10"/>
      <c r="Y28" s="10"/>
      <c r="Z28" s="10"/>
      <c r="AA28" s="29" t="s">
        <v>11</v>
      </c>
      <c r="AB28" s="4">
        <f t="shared" ref="AB28:AO28" si="173">AB5/AB$20*100</f>
        <v>6.2231276892005534</v>
      </c>
      <c r="AC28" s="4">
        <f t="shared" si="173"/>
        <v>6.9896367975304337</v>
      </c>
      <c r="AD28" s="4">
        <f t="shared" si="173"/>
        <v>3.7849107758804323</v>
      </c>
      <c r="AE28" s="4">
        <f t="shared" si="173"/>
        <v>4.7585166977532083</v>
      </c>
      <c r="AF28" s="4">
        <f t="shared" si="173"/>
        <v>7.6455739519457566</v>
      </c>
      <c r="AG28" s="4">
        <f t="shared" si="173"/>
        <v>5.3587880788490638</v>
      </c>
      <c r="AH28" s="4">
        <f t="shared" si="173"/>
        <v>5.4867653622588044</v>
      </c>
      <c r="AI28" s="4">
        <f t="shared" si="173"/>
        <v>6.3685717799881258</v>
      </c>
      <c r="AJ28" s="4">
        <f t="shared" si="173"/>
        <v>5.0357541394484819</v>
      </c>
      <c r="AK28" s="4">
        <f t="shared" si="173"/>
        <v>6.2216975715524327</v>
      </c>
      <c r="AL28" s="4">
        <f t="shared" si="173"/>
        <v>6.5300513000598581</v>
      </c>
      <c r="AM28" s="4">
        <f t="shared" si="173"/>
        <v>5.4808930089748316</v>
      </c>
      <c r="AN28" s="4">
        <f t="shared" si="173"/>
        <v>7.1965153126151389</v>
      </c>
      <c r="AO28" s="4">
        <f t="shared" si="173"/>
        <v>7.8500537338917526</v>
      </c>
      <c r="AP28" s="15">
        <f t="shared" si="162"/>
        <v>6.0664897285677757</v>
      </c>
      <c r="AQ28" s="15">
        <f t="shared" si="163"/>
        <v>3.7849107758804323</v>
      </c>
      <c r="AR28" s="15">
        <f t="shared" si="164"/>
        <v>7.8500537338917526</v>
      </c>
      <c r="AS28" s="15">
        <f t="shared" si="165"/>
        <v>1.1541627336265656</v>
      </c>
      <c r="AT28" s="15">
        <f t="shared" si="166"/>
        <v>6.0388054061065821</v>
      </c>
      <c r="AU28" s="15">
        <f t="shared" si="167"/>
        <v>4.7585166977532083</v>
      </c>
      <c r="AV28" s="15">
        <f t="shared" si="168"/>
        <v>7.6455739519457566</v>
      </c>
      <c r="AW28" s="15">
        <f t="shared" si="169"/>
        <v>0.95210729402370731</v>
      </c>
      <c r="AX28" s="26"/>
    </row>
    <row r="29" spans="1:62" x14ac:dyDescent="0.35">
      <c r="A29" s="2">
        <v>3</v>
      </c>
      <c r="B29"/>
      <c r="C29" s="15">
        <f t="shared" si="172"/>
        <v>-6.4618535520926406</v>
      </c>
      <c r="D29" s="15"/>
      <c r="E29" s="15">
        <f t="shared" si="172"/>
        <v>5.0445468449369004</v>
      </c>
      <c r="F29" s="15">
        <f t="shared" si="172"/>
        <v>32.120839730715701</v>
      </c>
      <c r="G29" s="15">
        <f t="shared" si="172"/>
        <v>-29.531546903857265</v>
      </c>
      <c r="H29" s="15">
        <f t="shared" si="172"/>
        <v>22.445468513598136</v>
      </c>
      <c r="I29" s="15">
        <f t="shared" si="172"/>
        <v>4.6069295058727162</v>
      </c>
      <c r="J29" s="15"/>
      <c r="K29" s="15">
        <f t="shared" si="172"/>
        <v>-15.24173635631502</v>
      </c>
      <c r="L29" s="15"/>
      <c r="M29" s="15">
        <f t="shared" si="172"/>
        <v>-12.982647782858599</v>
      </c>
      <c r="N29" s="3"/>
      <c r="O29" s="3"/>
      <c r="P29"/>
      <c r="Q29" s="20"/>
      <c r="R29" s="10"/>
      <c r="S29" s="10"/>
      <c r="T29" s="10"/>
      <c r="U29" s="10"/>
      <c r="V29" s="10"/>
      <c r="W29" s="10"/>
      <c r="X29" s="10"/>
      <c r="Y29" s="10"/>
      <c r="Z29" s="10"/>
      <c r="AA29" s="29" t="s">
        <v>12</v>
      </c>
      <c r="AB29" s="4">
        <f t="shared" ref="AB29:AO29" si="174">AB6/AB$20*100</f>
        <v>6.2832893585783118</v>
      </c>
      <c r="AC29" s="4">
        <f t="shared" si="174"/>
        <v>4.9064774105270024</v>
      </c>
      <c r="AD29" s="4">
        <f t="shared" si="174"/>
        <v>6.7631180479696944</v>
      </c>
      <c r="AE29" s="4">
        <f t="shared" si="174"/>
        <v>6.3465674602116131</v>
      </c>
      <c r="AF29" s="4">
        <f t="shared" si="174"/>
        <v>5.0629331928066064</v>
      </c>
      <c r="AG29" s="4">
        <f t="shared" si="174"/>
        <v>3.5401153920774675</v>
      </c>
      <c r="AH29" s="4">
        <f t="shared" si="174"/>
        <v>5.7989369076652126</v>
      </c>
      <c r="AI29" s="4">
        <f t="shared" si="174"/>
        <v>7.5424456895710517</v>
      </c>
      <c r="AJ29" s="4">
        <f t="shared" si="174"/>
        <v>4.3195326908213723</v>
      </c>
      <c r="AK29" s="4">
        <f t="shared" si="174"/>
        <v>5.1116670839073368</v>
      </c>
      <c r="AL29" s="4">
        <f t="shared" si="174"/>
        <v>4.9376806836372893</v>
      </c>
      <c r="AM29" s="4">
        <f t="shared" si="174"/>
        <v>5.0826621058831316</v>
      </c>
      <c r="AN29" s="4">
        <f t="shared" si="174"/>
        <v>6.4495992327813516</v>
      </c>
      <c r="AO29" s="4">
        <f t="shared" si="174"/>
        <v>5.0692205573717652</v>
      </c>
      <c r="AP29" s="15">
        <f t="shared" si="162"/>
        <v>5.5153032724149442</v>
      </c>
      <c r="AQ29" s="15">
        <f t="shared" si="163"/>
        <v>3.5401153920774675</v>
      </c>
      <c r="AR29" s="15">
        <f t="shared" si="164"/>
        <v>7.5424456895710517</v>
      </c>
      <c r="AS29" s="15">
        <f t="shared" si="165"/>
        <v>1.0630069148564754</v>
      </c>
      <c r="AT29" s="15">
        <f t="shared" si="166"/>
        <v>5.4239756553311773</v>
      </c>
      <c r="AU29" s="15">
        <f t="shared" si="167"/>
        <v>3.5401153920774675</v>
      </c>
      <c r="AV29" s="15">
        <f t="shared" si="168"/>
        <v>7.5424456895710517</v>
      </c>
      <c r="AW29" s="15">
        <f t="shared" si="169"/>
        <v>1.1735662396890902</v>
      </c>
      <c r="AX29" s="26"/>
    </row>
    <row r="30" spans="1:62" x14ac:dyDescent="0.35">
      <c r="A30" s="2">
        <v>4</v>
      </c>
      <c r="B30"/>
      <c r="C30" s="15">
        <f t="shared" si="172"/>
        <v>-1.2296109035348672</v>
      </c>
      <c r="D30" s="15"/>
      <c r="E30" s="15">
        <f t="shared" si="172"/>
        <v>2.978779266933655</v>
      </c>
      <c r="F30" s="15">
        <f t="shared" si="172"/>
        <v>15.636442499450256</v>
      </c>
      <c r="G30" s="15">
        <f t="shared" si="172"/>
        <v>-22.611575031767952</v>
      </c>
      <c r="H30" s="15">
        <f t="shared" si="172"/>
        <v>52.546165250714928</v>
      </c>
      <c r="I30" s="15">
        <f t="shared" si="172"/>
        <v>6.9510168375700525</v>
      </c>
      <c r="J30" s="15"/>
      <c r="K30" s="15">
        <f t="shared" si="172"/>
        <v>-17.608853404256259</v>
      </c>
      <c r="L30" s="15"/>
      <c r="M30" s="15">
        <f t="shared" si="172"/>
        <v>-36.662364515109807</v>
      </c>
      <c r="N30" s="3"/>
      <c r="O30" s="3"/>
      <c r="P30"/>
      <c r="Q30" s="20"/>
      <c r="R30" s="10"/>
      <c r="S30" s="10"/>
      <c r="T30" s="10"/>
      <c r="U30" s="10"/>
      <c r="V30" s="10"/>
      <c r="W30" s="10"/>
      <c r="X30" s="10"/>
      <c r="Y30" s="10"/>
      <c r="Z30" s="10"/>
      <c r="AA30" s="29" t="s">
        <v>2</v>
      </c>
      <c r="AB30" s="4">
        <f t="shared" ref="AB30:AO30" si="175">AB7/AB$20*100</f>
        <v>1.370480438037132</v>
      </c>
      <c r="AC30" s="4">
        <f t="shared" si="175"/>
        <v>2.200338893217356</v>
      </c>
      <c r="AD30" s="4">
        <f t="shared" si="175"/>
        <v>1.741515581267588</v>
      </c>
      <c r="AE30" s="4">
        <f t="shared" si="175"/>
        <v>1.5693643234711008</v>
      </c>
      <c r="AF30" s="4">
        <f t="shared" si="175"/>
        <v>3.8686465153301874</v>
      </c>
      <c r="AG30" s="4">
        <f t="shared" si="175"/>
        <v>1.9707007369151608</v>
      </c>
      <c r="AH30" s="4">
        <f t="shared" si="175"/>
        <v>1.4401605104738895</v>
      </c>
      <c r="AI30" s="4">
        <f t="shared" si="175"/>
        <v>1.5942396597681281</v>
      </c>
      <c r="AJ30" s="4">
        <f t="shared" si="175"/>
        <v>1.2713215365099477</v>
      </c>
      <c r="AK30" s="4">
        <f t="shared" si="175"/>
        <v>1.6999307112045867</v>
      </c>
      <c r="AL30" s="4">
        <f t="shared" si="175"/>
        <v>1.2895995610642026</v>
      </c>
      <c r="AM30" s="4">
        <f t="shared" si="175"/>
        <v>2.4843686786454455</v>
      </c>
      <c r="AN30" s="4">
        <f t="shared" si="175"/>
        <v>1.702752559858258</v>
      </c>
      <c r="AO30" s="4">
        <f t="shared" si="175"/>
        <v>1.8408243242907327</v>
      </c>
      <c r="AP30" s="15">
        <f t="shared" si="162"/>
        <v>1.8603031450038368</v>
      </c>
      <c r="AQ30" s="15">
        <f t="shared" si="163"/>
        <v>1.2713215365099477</v>
      </c>
      <c r="AR30" s="15">
        <f t="shared" si="164"/>
        <v>3.8686465153301874</v>
      </c>
      <c r="AS30" s="15">
        <f t="shared" si="165"/>
        <v>0.67140652854571403</v>
      </c>
      <c r="AT30" s="15">
        <f t="shared" si="166"/>
        <v>2.1034687536282322</v>
      </c>
      <c r="AU30" s="15">
        <f t="shared" si="167"/>
        <v>1.4401605104738895</v>
      </c>
      <c r="AV30" s="15">
        <f t="shared" si="168"/>
        <v>3.8686465153301874</v>
      </c>
      <c r="AW30" s="15">
        <f t="shared" si="169"/>
        <v>0.79600350348814786</v>
      </c>
      <c r="AX30" s="26"/>
    </row>
    <row r="31" spans="1:62" x14ac:dyDescent="0.35">
      <c r="A31" s="2">
        <v>5</v>
      </c>
      <c r="B31"/>
      <c r="C31" s="15">
        <f t="shared" si="172"/>
        <v>0.81184291639613859</v>
      </c>
      <c r="D31" s="15"/>
      <c r="E31" s="15">
        <f t="shared" si="172"/>
        <v>-3.7353913301455015</v>
      </c>
      <c r="F31" s="15">
        <f t="shared" si="172"/>
        <v>-9.7980934094369516</v>
      </c>
      <c r="G31" s="15">
        <f t="shared" si="172"/>
        <v>-5.2566750971165508</v>
      </c>
      <c r="H31" s="15">
        <f t="shared" si="172"/>
        <v>21.048821695308483</v>
      </c>
      <c r="I31" s="15">
        <f t="shared" si="172"/>
        <v>16.418502579953064</v>
      </c>
      <c r="J31" s="15"/>
      <c r="K31" s="15">
        <f t="shared" si="172"/>
        <v>-1.3242687845297101</v>
      </c>
      <c r="L31" s="15"/>
      <c r="M31" s="15">
        <f t="shared" si="172"/>
        <v>-18.164738570428973</v>
      </c>
      <c r="N31" s="3"/>
      <c r="O31" s="3"/>
      <c r="P31"/>
      <c r="Q31" s="20"/>
      <c r="R31" s="10"/>
      <c r="S31" s="10"/>
      <c r="T31" s="10"/>
      <c r="U31" s="10"/>
      <c r="V31" s="10"/>
      <c r="W31" s="10"/>
      <c r="X31" s="10"/>
      <c r="Y31" s="10"/>
      <c r="Z31" s="10"/>
      <c r="AA31" s="29" t="s">
        <v>3</v>
      </c>
      <c r="AB31" s="4">
        <f t="shared" ref="AB31:AO31" si="176">AB8/AB$20*100</f>
        <v>3.4378039847636961</v>
      </c>
      <c r="AC31" s="4">
        <f t="shared" si="176"/>
        <v>3.4025032128039348</v>
      </c>
      <c r="AD31" s="4">
        <f t="shared" si="176"/>
        <v>2.8520013003517928</v>
      </c>
      <c r="AE31" s="4">
        <f t="shared" si="176"/>
        <v>2.9554235727858509</v>
      </c>
      <c r="AF31" s="4">
        <f t="shared" si="176"/>
        <v>3.4700830011792458</v>
      </c>
      <c r="AG31" s="4">
        <f t="shared" si="176"/>
        <v>4.2734937849424828</v>
      </c>
      <c r="AH31" s="4">
        <f t="shared" si="176"/>
        <v>2.6218306721020794</v>
      </c>
      <c r="AI31" s="4">
        <f t="shared" si="176"/>
        <v>3.5436321230047496</v>
      </c>
      <c r="AJ31" s="4">
        <f t="shared" si="176"/>
        <v>2.376967046968895</v>
      </c>
      <c r="AK31" s="4">
        <f t="shared" si="176"/>
        <v>3.3112247128762533</v>
      </c>
      <c r="AL31" s="4">
        <f t="shared" si="176"/>
        <v>4.0358872744150043</v>
      </c>
      <c r="AM31" s="4">
        <f t="shared" si="176"/>
        <v>2.3229982709589319</v>
      </c>
      <c r="AN31" s="4">
        <f t="shared" si="176"/>
        <v>4.0336465184316754</v>
      </c>
      <c r="AO31" s="4">
        <f t="shared" si="176"/>
        <v>4.3915544602743815</v>
      </c>
      <c r="AP31" s="15">
        <f t="shared" si="162"/>
        <v>3.3592178525613545</v>
      </c>
      <c r="AQ31" s="15">
        <f t="shared" si="163"/>
        <v>2.3229982709589319</v>
      </c>
      <c r="AR31" s="15">
        <f t="shared" si="164"/>
        <v>4.3915544602743815</v>
      </c>
      <c r="AS31" s="15">
        <f t="shared" si="165"/>
        <v>0.67217404476032838</v>
      </c>
      <c r="AT31" s="15">
        <f t="shared" si="166"/>
        <v>3.2376486688316906</v>
      </c>
      <c r="AU31" s="15">
        <f t="shared" si="167"/>
        <v>2.3229982709589319</v>
      </c>
      <c r="AV31" s="15">
        <f t="shared" si="168"/>
        <v>4.2734937849424828</v>
      </c>
      <c r="AW31" s="15">
        <f t="shared" si="169"/>
        <v>0.60340525506029197</v>
      </c>
      <c r="AX31" s="26"/>
    </row>
    <row r="32" spans="1:62" x14ac:dyDescent="0.35">
      <c r="A32" s="30"/>
      <c r="B3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/>
      <c r="Q32" s="20"/>
      <c r="R32" s="10"/>
      <c r="S32" s="10"/>
      <c r="T32" s="10"/>
      <c r="U32" s="10"/>
      <c r="V32" s="10"/>
      <c r="W32" s="10"/>
      <c r="X32" s="10"/>
      <c r="Y32" s="10"/>
      <c r="Z32" s="10"/>
      <c r="AA32" s="29" t="s">
        <v>6</v>
      </c>
      <c r="AB32" s="4">
        <f t="shared" ref="AB32:AO32" si="177">AB9/AB$20*100</f>
        <v>6.2851804909178162</v>
      </c>
      <c r="AC32" s="4">
        <f t="shared" si="177"/>
        <v>6.0484762159557848</v>
      </c>
      <c r="AD32" s="4">
        <f t="shared" si="177"/>
        <v>4.4654083061861183</v>
      </c>
      <c r="AE32" s="4">
        <f t="shared" si="177"/>
        <v>5.4324149654841936</v>
      </c>
      <c r="AF32" s="4">
        <f t="shared" si="177"/>
        <v>7.0812208534787739</v>
      </c>
      <c r="AG32" s="4">
        <f t="shared" si="177"/>
        <v>6.6456221960724315</v>
      </c>
      <c r="AH32" s="4">
        <f t="shared" si="177"/>
        <v>5.3547164571979398</v>
      </c>
      <c r="AI32" s="4">
        <f t="shared" si="177"/>
        <v>4.8523094540740956</v>
      </c>
      <c r="AJ32" s="4">
        <f t="shared" si="177"/>
        <v>4.803466102098314</v>
      </c>
      <c r="AK32" s="4">
        <f t="shared" si="177"/>
        <v>6.2800365060292975</v>
      </c>
      <c r="AL32" s="4">
        <f t="shared" si="177"/>
        <v>7.3181862998649612</v>
      </c>
      <c r="AM32" s="4">
        <f t="shared" si="177"/>
        <v>6.5769244919598027</v>
      </c>
      <c r="AN32" s="4">
        <f t="shared" si="177"/>
        <v>7.3542506108061758</v>
      </c>
      <c r="AO32" s="4">
        <f t="shared" si="177"/>
        <v>5.6773500213974728</v>
      </c>
      <c r="AP32" s="15">
        <f t="shared" si="162"/>
        <v>6.0125402122516549</v>
      </c>
      <c r="AQ32" s="15">
        <f t="shared" si="163"/>
        <v>4.4654083061861183</v>
      </c>
      <c r="AR32" s="15">
        <f t="shared" si="164"/>
        <v>7.3542506108061758</v>
      </c>
      <c r="AS32" s="15">
        <f t="shared" si="165"/>
        <v>0.94448684564144469</v>
      </c>
      <c r="AT32" s="15">
        <f t="shared" si="166"/>
        <v>6.0339651425315397</v>
      </c>
      <c r="AU32" s="15">
        <f t="shared" si="167"/>
        <v>4.8523094540740956</v>
      </c>
      <c r="AV32" s="15">
        <f t="shared" si="168"/>
        <v>7.0812208534787739</v>
      </c>
      <c r="AW32" s="15">
        <f t="shared" si="169"/>
        <v>0.76026188868160127</v>
      </c>
      <c r="AX32" s="26"/>
    </row>
    <row r="33" spans="1:51" x14ac:dyDescent="0.35">
      <c r="A33" s="30"/>
      <c r="B3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/>
      <c r="Q33" s="20"/>
      <c r="R33" s="10"/>
      <c r="S33" s="10"/>
      <c r="T33" s="10"/>
      <c r="U33" s="10"/>
      <c r="V33" s="10"/>
      <c r="W33" s="10"/>
      <c r="X33" s="10"/>
      <c r="Y33" s="10"/>
      <c r="Z33" s="10"/>
      <c r="AA33" s="29" t="s">
        <v>13</v>
      </c>
      <c r="AB33" s="4">
        <f t="shared" ref="AB33:AO33" si="178">AB10/AB$20*100</f>
        <v>12.96139212544189</v>
      </c>
      <c r="AC33" s="4">
        <f t="shared" si="178"/>
        <v>15.596375333758761</v>
      </c>
      <c r="AD33" s="4">
        <f t="shared" si="178"/>
        <v>24.381535241858177</v>
      </c>
      <c r="AE33" s="4">
        <f t="shared" si="178"/>
        <v>25.059405453102958</v>
      </c>
      <c r="AF33" s="4">
        <f t="shared" si="178"/>
        <v>14.176747743219348</v>
      </c>
      <c r="AG33" s="4">
        <f t="shared" si="178"/>
        <v>23.538340707856847</v>
      </c>
      <c r="AH33" s="4">
        <f t="shared" si="178"/>
        <v>17.848895295542828</v>
      </c>
      <c r="AI33" s="4">
        <f t="shared" si="178"/>
        <v>16.117129649073906</v>
      </c>
      <c r="AJ33" s="4">
        <f t="shared" si="178"/>
        <v>22.422627588127948</v>
      </c>
      <c r="AK33" s="4">
        <f t="shared" si="178"/>
        <v>25.174563632069503</v>
      </c>
      <c r="AL33" s="4">
        <f t="shared" si="178"/>
        <v>25.58797057538521</v>
      </c>
      <c r="AM33" s="4">
        <f t="shared" si="178"/>
        <v>15.380116958661205</v>
      </c>
      <c r="AN33" s="4">
        <f t="shared" si="178"/>
        <v>23.718341540122761</v>
      </c>
      <c r="AO33" s="4">
        <f t="shared" si="178"/>
        <v>27.205259498085322</v>
      </c>
      <c r="AP33" s="15">
        <f t="shared" si="162"/>
        <v>20.65490723873619</v>
      </c>
      <c r="AQ33" s="15">
        <f t="shared" si="163"/>
        <v>12.96139212544189</v>
      </c>
      <c r="AR33" s="15">
        <f t="shared" si="164"/>
        <v>27.205259498085322</v>
      </c>
      <c r="AS33" s="15">
        <f t="shared" si="165"/>
        <v>4.99857324332155</v>
      </c>
      <c r="AT33" s="15">
        <f t="shared" si="166"/>
        <v>19.11144684666067</v>
      </c>
      <c r="AU33" s="15">
        <f t="shared" si="167"/>
        <v>14.176747743219348</v>
      </c>
      <c r="AV33" s="15">
        <f t="shared" si="168"/>
        <v>25.174563632069503</v>
      </c>
      <c r="AW33" s="15">
        <f t="shared" si="169"/>
        <v>4.6740432727709091</v>
      </c>
      <c r="AX33" s="26"/>
    </row>
    <row r="34" spans="1:51" x14ac:dyDescent="0.35">
      <c r="A34" s="38" t="s">
        <v>53</v>
      </c>
      <c r="B34" s="14" t="s">
        <v>19</v>
      </c>
      <c r="C34" s="14" t="s">
        <v>20</v>
      </c>
      <c r="D34" s="14" t="s">
        <v>21</v>
      </c>
      <c r="E34" s="14" t="s">
        <v>22</v>
      </c>
      <c r="F34" s="14" t="s">
        <v>23</v>
      </c>
      <c r="G34" s="14" t="s">
        <v>24</v>
      </c>
      <c r="H34" s="14" t="s">
        <v>25</v>
      </c>
      <c r="I34" s="14" t="s">
        <v>26</v>
      </c>
      <c r="J34" s="14" t="s">
        <v>27</v>
      </c>
      <c r="K34" s="14" t="s">
        <v>28</v>
      </c>
      <c r="L34" s="24" t="s">
        <v>29</v>
      </c>
      <c r="M34" s="24" t="s">
        <v>30</v>
      </c>
      <c r="N34" s="24" t="s">
        <v>31</v>
      </c>
      <c r="O34" s="24" t="s">
        <v>32</v>
      </c>
      <c r="Q34" s="20"/>
      <c r="R34" s="10"/>
      <c r="S34" s="10"/>
      <c r="T34" s="10"/>
      <c r="U34" s="10"/>
      <c r="V34" s="10"/>
      <c r="W34" s="10"/>
      <c r="X34" s="10"/>
      <c r="Y34" s="10"/>
      <c r="Z34" s="10"/>
      <c r="AA34" s="29" t="s">
        <v>0</v>
      </c>
      <c r="AB34" s="4">
        <f t="shared" ref="AB34:AO34" si="179">AB11/AB$20*100</f>
        <v>4.847564831372102</v>
      </c>
      <c r="AC34" s="4">
        <f t="shared" si="179"/>
        <v>5.094668598527301</v>
      </c>
      <c r="AD34" s="4">
        <f t="shared" si="179"/>
        <v>5.3523382203680603</v>
      </c>
      <c r="AE34" s="4">
        <f t="shared" si="179"/>
        <v>4.9735590586271075</v>
      </c>
      <c r="AF34" s="4">
        <f t="shared" si="179"/>
        <v>4.7633754761202773</v>
      </c>
      <c r="AG34" s="4">
        <f t="shared" si="179"/>
        <v>3.9331888425272918</v>
      </c>
      <c r="AH34" s="4">
        <f t="shared" si="179"/>
        <v>4.2332239426408451</v>
      </c>
      <c r="AI34" s="4">
        <f t="shared" si="179"/>
        <v>4.162295954345665</v>
      </c>
      <c r="AJ34" s="4">
        <f t="shared" si="179"/>
        <v>4.8797567809011708</v>
      </c>
      <c r="AK34" s="4">
        <f t="shared" si="179"/>
        <v>3.475624350546902</v>
      </c>
      <c r="AL34" s="4">
        <f t="shared" si="179"/>
        <v>4.0105635932185564</v>
      </c>
      <c r="AM34" s="4">
        <f t="shared" si="179"/>
        <v>5.0126889542782838</v>
      </c>
      <c r="AN34" s="4">
        <f t="shared" si="179"/>
        <v>3.641792597091865</v>
      </c>
      <c r="AO34" s="4">
        <f t="shared" si="179"/>
        <v>3.2998293191325079</v>
      </c>
      <c r="AP34" s="15">
        <f t="shared" si="162"/>
        <v>4.4057478942641382</v>
      </c>
      <c r="AQ34" s="15">
        <f t="shared" si="163"/>
        <v>3.2998293191325079</v>
      </c>
      <c r="AR34" s="15">
        <f t="shared" si="164"/>
        <v>5.3523382203680603</v>
      </c>
      <c r="AS34" s="15">
        <f t="shared" si="165"/>
        <v>0.66503588777390066</v>
      </c>
      <c r="AT34" s="15">
        <f t="shared" si="166"/>
        <v>4.4560781472017092</v>
      </c>
      <c r="AU34" s="15">
        <f t="shared" si="167"/>
        <v>3.475624350546902</v>
      </c>
      <c r="AV34" s="15">
        <f t="shared" si="168"/>
        <v>5.094668598527301</v>
      </c>
      <c r="AW34" s="15">
        <f t="shared" si="169"/>
        <v>0.59166910911617454</v>
      </c>
      <c r="AX34" s="26"/>
    </row>
    <row r="35" spans="1:51" x14ac:dyDescent="0.35">
      <c r="A35" s="2">
        <v>1</v>
      </c>
      <c r="B35" s="15">
        <f>(B2-$P2)/$P2*100</f>
        <v>11.247504812340138</v>
      </c>
      <c r="C35" s="15">
        <f t="shared" ref="C35:O35" si="180">(C2-$P2)/$P2*100</f>
        <v>4.7960104060144761</v>
      </c>
      <c r="D35" s="15">
        <f t="shared" si="180"/>
        <v>-22.232248305360216</v>
      </c>
      <c r="E35" s="15">
        <f t="shared" si="180"/>
        <v>-4.9836285067575572</v>
      </c>
      <c r="F35" s="15">
        <f t="shared" si="180"/>
        <v>21.449243081263607</v>
      </c>
      <c r="G35" s="15">
        <f t="shared" si="180"/>
        <v>-23.960840143674581</v>
      </c>
      <c r="H35" s="15">
        <f t="shared" si="180"/>
        <v>6.298609976592072</v>
      </c>
      <c r="I35" s="15">
        <f t="shared" si="180"/>
        <v>-2.9637139830396406</v>
      </c>
      <c r="J35" s="15">
        <f t="shared" si="180"/>
        <v>-9.4677970544856151</v>
      </c>
      <c r="K35" s="15">
        <f t="shared" si="180"/>
        <v>9.1421047438397878</v>
      </c>
      <c r="L35" s="15">
        <f t="shared" si="180"/>
        <v>7.1155201026886958E-4</v>
      </c>
      <c r="M35" s="15">
        <f t="shared" si="180"/>
        <v>3.5290173455072376</v>
      </c>
      <c r="N35" s="15">
        <f t="shared" si="180"/>
        <v>3.2909783274935536</v>
      </c>
      <c r="O35" s="15">
        <f t="shared" si="180"/>
        <v>3.8540477482567614</v>
      </c>
      <c r="Q35" s="20"/>
      <c r="R35" s="10"/>
      <c r="S35" s="10"/>
      <c r="T35" s="10"/>
      <c r="U35" s="10"/>
      <c r="V35" s="10"/>
      <c r="W35" s="10"/>
      <c r="X35" s="10"/>
      <c r="Y35" s="10"/>
      <c r="Z35" s="10"/>
      <c r="AA35" s="29" t="s">
        <v>1</v>
      </c>
      <c r="AB35" s="4">
        <f t="shared" ref="AB35:AO35" si="181">AB12/AB$20*100</f>
        <v>5.4677382569959869</v>
      </c>
      <c r="AC35" s="4">
        <f t="shared" si="181"/>
        <v>5.7077838631376157</v>
      </c>
      <c r="AD35" s="4">
        <f t="shared" si="181"/>
        <v>4.5015577554299622</v>
      </c>
      <c r="AE35" s="4">
        <f t="shared" si="181"/>
        <v>5.4395336099979676</v>
      </c>
      <c r="AF35" s="4">
        <f t="shared" si="181"/>
        <v>7.0995379274764128</v>
      </c>
      <c r="AG35" s="4">
        <f t="shared" si="181"/>
        <v>6.1071757618267535</v>
      </c>
      <c r="AH35" s="4">
        <f t="shared" si="181"/>
        <v>7.5856659575010639</v>
      </c>
      <c r="AI35" s="4">
        <f t="shared" si="181"/>
        <v>5.6129771293045554</v>
      </c>
      <c r="AJ35" s="4">
        <f t="shared" si="181"/>
        <v>7.4332171889283689</v>
      </c>
      <c r="AK35" s="4">
        <f t="shared" si="181"/>
        <v>4.6257929121861254</v>
      </c>
      <c r="AL35" s="4">
        <f t="shared" si="181"/>
        <v>4.8261292680644763</v>
      </c>
      <c r="AM35" s="4">
        <f t="shared" si="181"/>
        <v>5.6434587526841833</v>
      </c>
      <c r="AN35" s="4">
        <f t="shared" si="181"/>
        <v>4.5654905143726934</v>
      </c>
      <c r="AO35" s="4">
        <f t="shared" si="181"/>
        <v>6.00796510645291</v>
      </c>
      <c r="AP35" s="15">
        <f t="shared" si="162"/>
        <v>5.7588588574542205</v>
      </c>
      <c r="AQ35" s="15">
        <f t="shared" si="163"/>
        <v>4.5015577554299622</v>
      </c>
      <c r="AR35" s="15">
        <f t="shared" si="164"/>
        <v>7.5856659575010639</v>
      </c>
      <c r="AS35" s="15">
        <f t="shared" si="165"/>
        <v>1.0192071987991906</v>
      </c>
      <c r="AT35" s="15">
        <f t="shared" si="166"/>
        <v>5.9777407392643349</v>
      </c>
      <c r="AU35" s="15">
        <f t="shared" si="167"/>
        <v>4.6257929121861254</v>
      </c>
      <c r="AV35" s="15">
        <f t="shared" si="168"/>
        <v>7.5856659575010639</v>
      </c>
      <c r="AW35" s="15">
        <f t="shared" si="169"/>
        <v>0.94836019059919885</v>
      </c>
      <c r="AX35" s="26"/>
    </row>
    <row r="36" spans="1:51" x14ac:dyDescent="0.35">
      <c r="A36" s="2">
        <v>2</v>
      </c>
      <c r="B36" s="15">
        <f t="shared" ref="B36:O39" si="182">(B3-$P3)/$P3*100</f>
        <v>-25.334394832240832</v>
      </c>
      <c r="C36" s="15">
        <f t="shared" si="182"/>
        <v>-18.586190732451737</v>
      </c>
      <c r="D36" s="15">
        <f t="shared" si="182"/>
        <v>3.1725208804545573</v>
      </c>
      <c r="E36" s="15">
        <f t="shared" si="182"/>
        <v>15.498593029981155</v>
      </c>
      <c r="F36" s="15">
        <f t="shared" si="182"/>
        <v>4.6258409989781466</v>
      </c>
      <c r="G36" s="15">
        <f t="shared" si="182"/>
        <v>-5.6150274018074438</v>
      </c>
      <c r="H36" s="15">
        <f t="shared" si="182"/>
        <v>-2.480556856452738</v>
      </c>
      <c r="I36" s="15">
        <f t="shared" si="182"/>
        <v>-21.960353929139341</v>
      </c>
      <c r="J36" s="15">
        <f t="shared" si="182"/>
        <v>6.1085112384033105</v>
      </c>
      <c r="K36" s="15">
        <f t="shared" si="182"/>
        <v>20.547180576374068</v>
      </c>
      <c r="L36" s="15">
        <f t="shared" si="182"/>
        <v>17.607276877600679</v>
      </c>
      <c r="M36" s="15">
        <f t="shared" si="182"/>
        <v>-28.806636341653007</v>
      </c>
      <c r="N36" s="15">
        <f t="shared" si="182"/>
        <v>14.152033977113373</v>
      </c>
      <c r="O36" s="15">
        <f t="shared" si="182"/>
        <v>21.071202514839964</v>
      </c>
      <c r="R36" s="10"/>
      <c r="S36" s="10"/>
      <c r="T36" s="10"/>
      <c r="U36" s="10"/>
      <c r="V36" s="10"/>
      <c r="W36" s="10"/>
      <c r="X36" s="10"/>
      <c r="Y36" s="10"/>
      <c r="Z36" s="14"/>
      <c r="AA36" s="29" t="s">
        <v>14</v>
      </c>
      <c r="AB36" s="4">
        <f t="shared" ref="AB36:AO36" si="183">AB13/AB$20*100</f>
        <v>3.5192802976687219</v>
      </c>
      <c r="AC36" s="4">
        <f t="shared" si="183"/>
        <v>4.5526059451009706</v>
      </c>
      <c r="AD36" s="4">
        <f t="shared" si="183"/>
        <v>4.3567221321186187</v>
      </c>
      <c r="AE36" s="4">
        <f t="shared" si="183"/>
        <v>4.1003387657662271</v>
      </c>
      <c r="AF36" s="4">
        <f t="shared" si="183"/>
        <v>4.5351473923938759</v>
      </c>
      <c r="AG36" s="4">
        <f t="shared" si="183"/>
        <v>3.2532869387399175</v>
      </c>
      <c r="AH36" s="4">
        <f t="shared" si="183"/>
        <v>3.3577417519933359</v>
      </c>
      <c r="AI36" s="4">
        <f t="shared" si="183"/>
        <v>4.5113529445179426</v>
      </c>
      <c r="AJ36" s="4">
        <f t="shared" si="183"/>
        <v>3.6137015784569391</v>
      </c>
      <c r="AK36" s="4">
        <f t="shared" si="183"/>
        <v>3.5130988858129486</v>
      </c>
      <c r="AL36" s="4">
        <f t="shared" si="183"/>
        <v>3.7677027249606332</v>
      </c>
      <c r="AM36" s="4">
        <f t="shared" si="183"/>
        <v>5.1904722493363913</v>
      </c>
      <c r="AN36" s="4">
        <f t="shared" si="183"/>
        <v>3.5585083596748266</v>
      </c>
      <c r="AO36" s="4">
        <f t="shared" si="183"/>
        <v>3.3339654832230994</v>
      </c>
      <c r="AP36" s="15">
        <f t="shared" si="162"/>
        <v>3.9402803892688896</v>
      </c>
      <c r="AQ36" s="15">
        <f t="shared" si="163"/>
        <v>3.2532869387399175</v>
      </c>
      <c r="AR36" s="15">
        <f t="shared" si="164"/>
        <v>5.1904722493363913</v>
      </c>
      <c r="AS36" s="15">
        <f t="shared" si="165"/>
        <v>0.59728849452004218</v>
      </c>
      <c r="AT36" s="15">
        <f t="shared" si="166"/>
        <v>4.1267556092077005</v>
      </c>
      <c r="AU36" s="15">
        <f t="shared" si="167"/>
        <v>3.2532869387399175</v>
      </c>
      <c r="AV36" s="15">
        <f t="shared" si="168"/>
        <v>5.1904722493363913</v>
      </c>
      <c r="AW36" s="15">
        <f t="shared" si="169"/>
        <v>0.69273194286208206</v>
      </c>
      <c r="AX36" s="26"/>
    </row>
    <row r="37" spans="1:51" x14ac:dyDescent="0.35">
      <c r="A37" s="2">
        <v>3</v>
      </c>
      <c r="B37" s="15">
        <f t="shared" si="182"/>
        <v>-1.2485276112647816</v>
      </c>
      <c r="C37" s="15">
        <f t="shared" si="182"/>
        <v>-4.827761400441716</v>
      </c>
      <c r="D37" s="15">
        <f t="shared" si="182"/>
        <v>10.893730108810283</v>
      </c>
      <c r="E37" s="15">
        <f t="shared" si="182"/>
        <v>6.8796534414593671</v>
      </c>
      <c r="F37" s="15">
        <f t="shared" si="182"/>
        <v>34.428963586833888</v>
      </c>
      <c r="G37" s="15">
        <f t="shared" si="182"/>
        <v>-28.300477543213926</v>
      </c>
      <c r="H37" s="15">
        <f t="shared" si="182"/>
        <v>24.584565627466244</v>
      </c>
      <c r="I37" s="15">
        <f t="shared" si="182"/>
        <v>6.4343910176212464</v>
      </c>
      <c r="J37" s="15">
        <f t="shared" si="182"/>
        <v>28.194594997661849</v>
      </c>
      <c r="K37" s="15">
        <f t="shared" si="182"/>
        <v>-13.761026948791752</v>
      </c>
      <c r="L37" s="15">
        <f t="shared" si="182"/>
        <v>-16.190867771007909</v>
      </c>
      <c r="M37" s="15">
        <f t="shared" si="182"/>
        <v>-11.462472563279443</v>
      </c>
      <c r="N37" s="15">
        <f t="shared" si="182"/>
        <v>-18.080975511070392</v>
      </c>
      <c r="O37" s="15">
        <f t="shared" si="182"/>
        <v>-17.543789430783111</v>
      </c>
      <c r="R37" s="14"/>
      <c r="S37" s="14"/>
      <c r="T37" s="14"/>
      <c r="U37" s="14"/>
      <c r="V37" s="14"/>
      <c r="W37" s="14"/>
      <c r="X37" s="14"/>
      <c r="Y37" s="14"/>
      <c r="Z37" s="21"/>
      <c r="AA37" s="29" t="s">
        <v>15</v>
      </c>
      <c r="AB37" s="4">
        <f t="shared" ref="AB37:AO37" si="184">AB14/AB$20*100</f>
        <v>2.9684484166432501</v>
      </c>
      <c r="AC37" s="4">
        <f t="shared" si="184"/>
        <v>1.4679567465796428</v>
      </c>
      <c r="AD37" s="4">
        <f t="shared" si="184"/>
        <v>4.7729164528427432</v>
      </c>
      <c r="AE37" s="4">
        <f t="shared" si="184"/>
        <v>2.6006778276359213</v>
      </c>
      <c r="AF37" s="4">
        <f t="shared" si="184"/>
        <v>3.0077439784787678</v>
      </c>
      <c r="AG37" s="4">
        <f t="shared" si="184"/>
        <v>1.3218085918088611</v>
      </c>
      <c r="AH37" s="4">
        <f t="shared" si="184"/>
        <v>3.2204956865241487</v>
      </c>
      <c r="AI37" s="4">
        <f t="shared" si="184"/>
        <v>4.5191261292701972</v>
      </c>
      <c r="AJ37" s="4">
        <f t="shared" si="184"/>
        <v>3.7739333548217084</v>
      </c>
      <c r="AK37" s="4">
        <f t="shared" si="184"/>
        <v>2.1637196932279541</v>
      </c>
      <c r="AL37" s="4">
        <f t="shared" si="184"/>
        <v>1.7849816659142974</v>
      </c>
      <c r="AM37" s="4">
        <f t="shared" si="184"/>
        <v>1.7329158845023673</v>
      </c>
      <c r="AN37" s="4">
        <f t="shared" si="184"/>
        <v>2.1855803132432916</v>
      </c>
      <c r="AO37" s="4">
        <f t="shared" si="184"/>
        <v>1.4280295851367097</v>
      </c>
      <c r="AP37" s="15">
        <f t="shared" si="162"/>
        <v>2.6391667376164194</v>
      </c>
      <c r="AQ37" s="15">
        <f t="shared" si="163"/>
        <v>1.3218085918088611</v>
      </c>
      <c r="AR37" s="15">
        <f t="shared" si="164"/>
        <v>4.7729164528427432</v>
      </c>
      <c r="AS37" s="15">
        <f t="shared" si="165"/>
        <v>1.1271223603667</v>
      </c>
      <c r="AT37" s="15">
        <f t="shared" si="166"/>
        <v>2.5043055672534829</v>
      </c>
      <c r="AU37" s="15">
        <f t="shared" si="167"/>
        <v>1.3218085918088611</v>
      </c>
      <c r="AV37" s="15">
        <f t="shared" si="168"/>
        <v>4.5191261292701972</v>
      </c>
      <c r="AW37" s="15">
        <f t="shared" si="169"/>
        <v>1.0702821247438095</v>
      </c>
      <c r="AX37" s="26"/>
    </row>
    <row r="38" spans="1:51" x14ac:dyDescent="0.35">
      <c r="A38" s="2">
        <v>4</v>
      </c>
      <c r="B38" s="15">
        <f t="shared" si="182"/>
        <v>22.15251895791593</v>
      </c>
      <c r="C38" s="15">
        <f t="shared" si="182"/>
        <v>-2.2020339529756883</v>
      </c>
      <c r="D38" s="15">
        <f t="shared" si="182"/>
        <v>16.587479347042546</v>
      </c>
      <c r="E38" s="15">
        <f t="shared" si="182"/>
        <v>1.9649233990111026</v>
      </c>
      <c r="F38" s="15">
        <f t="shared" si="182"/>
        <v>14.497968275844833</v>
      </c>
      <c r="G38" s="15">
        <f t="shared" si="182"/>
        <v>-23.373486459752026</v>
      </c>
      <c r="H38" s="15">
        <f t="shared" si="182"/>
        <v>51.044304130691117</v>
      </c>
      <c r="I38" s="15">
        <f t="shared" si="182"/>
        <v>5.8980531418169431</v>
      </c>
      <c r="J38" s="15">
        <f t="shared" si="182"/>
        <v>44.116227664823668</v>
      </c>
      <c r="K38" s="15">
        <f t="shared" si="182"/>
        <v>-18.420018073672612</v>
      </c>
      <c r="L38" s="15">
        <f t="shared" si="182"/>
        <v>-30.085258037386676</v>
      </c>
      <c r="M38" s="15">
        <f t="shared" si="182"/>
        <v>-37.28594185651761</v>
      </c>
      <c r="N38" s="15">
        <f t="shared" si="182"/>
        <v>-7.7099093163116974</v>
      </c>
      <c r="O38" s="15">
        <f t="shared" si="182"/>
        <v>-37.184827220530046</v>
      </c>
      <c r="R38" s="21"/>
      <c r="S38" s="21"/>
      <c r="T38" s="21"/>
      <c r="U38" s="21"/>
      <c r="V38" s="21"/>
      <c r="W38" s="21"/>
      <c r="X38" s="21"/>
      <c r="Y38" s="21"/>
      <c r="Z38" s="21"/>
      <c r="AA38" s="29" t="s">
        <v>7</v>
      </c>
      <c r="AB38" s="4">
        <f t="shared" ref="AB38:AO38" si="185">AB15/AB$20*100</f>
        <v>12.481832318677837</v>
      </c>
      <c r="AC38" s="4">
        <f t="shared" si="185"/>
        <v>12.6126568601222</v>
      </c>
      <c r="AD38" s="4">
        <f t="shared" si="185"/>
        <v>13.83604321943973</v>
      </c>
      <c r="AE38" s="4">
        <f t="shared" si="185"/>
        <v>11.345338383326187</v>
      </c>
      <c r="AF38" s="4">
        <f t="shared" si="185"/>
        <v>11.021197000294821</v>
      </c>
      <c r="AG38" s="4">
        <f t="shared" si="185"/>
        <v>10.778934887341679</v>
      </c>
      <c r="AH38" s="4">
        <f t="shared" si="185"/>
        <v>11.848260694897155</v>
      </c>
      <c r="AI38" s="4">
        <f t="shared" si="185"/>
        <v>12.119543427563451</v>
      </c>
      <c r="AJ38" s="4">
        <f t="shared" si="185"/>
        <v>11.956073078953951</v>
      </c>
      <c r="AK38" s="4">
        <f t="shared" si="185"/>
        <v>9.8880240185768109</v>
      </c>
      <c r="AL38" s="4">
        <f t="shared" si="185"/>
        <v>8.6185196019643886</v>
      </c>
      <c r="AM38" s="4">
        <f t="shared" si="185"/>
        <v>9.000698813232372</v>
      </c>
      <c r="AN38" s="4">
        <f t="shared" si="185"/>
        <v>10.37874611335728</v>
      </c>
      <c r="AO38" s="4">
        <f t="shared" si="185"/>
        <v>8.40065743778338</v>
      </c>
      <c r="AP38" s="15">
        <f t="shared" si="162"/>
        <v>11.020466132537946</v>
      </c>
      <c r="AQ38" s="15">
        <f t="shared" si="163"/>
        <v>8.40065743778338</v>
      </c>
      <c r="AR38" s="15">
        <f t="shared" si="164"/>
        <v>13.83604321943973</v>
      </c>
      <c r="AS38" s="15">
        <f t="shared" si="165"/>
        <v>1.6157167070983003</v>
      </c>
      <c r="AT38" s="15">
        <f t="shared" si="166"/>
        <v>11.076831760669336</v>
      </c>
      <c r="AU38" s="15">
        <f t="shared" si="167"/>
        <v>9.000698813232372</v>
      </c>
      <c r="AV38" s="15">
        <f t="shared" si="168"/>
        <v>12.6126568601222</v>
      </c>
      <c r="AW38" s="15">
        <f t="shared" si="169"/>
        <v>1.1909560625308824</v>
      </c>
      <c r="AX38" s="26"/>
    </row>
    <row r="39" spans="1:51" x14ac:dyDescent="0.35">
      <c r="A39" s="2">
        <v>5</v>
      </c>
      <c r="B39" s="15">
        <f t="shared" si="182"/>
        <v>7.9591036749139237</v>
      </c>
      <c r="C39" s="15">
        <f t="shared" si="182"/>
        <v>13.432736155230096</v>
      </c>
      <c r="D39" s="15">
        <f t="shared" si="182"/>
        <v>15.025745513493701</v>
      </c>
      <c r="E39" s="15">
        <f t="shared" si="182"/>
        <v>8.3162219878247381</v>
      </c>
      <c r="F39" s="15">
        <f t="shared" si="182"/>
        <v>1.4945146818849684</v>
      </c>
      <c r="G39" s="15">
        <f t="shared" si="182"/>
        <v>6.6044848033436496</v>
      </c>
      <c r="H39" s="15">
        <f t="shared" si="182"/>
        <v>36.203234223706595</v>
      </c>
      <c r="I39" s="15">
        <f t="shared" si="182"/>
        <v>30.993233579613559</v>
      </c>
      <c r="J39" s="15">
        <f t="shared" si="182"/>
        <v>-1.1586311917338714</v>
      </c>
      <c r="K39" s="15">
        <f t="shared" si="182"/>
        <v>11.029199150454113</v>
      </c>
      <c r="L39" s="15">
        <f t="shared" si="182"/>
        <v>-20.453302482442997</v>
      </c>
      <c r="M39" s="15">
        <f t="shared" si="182"/>
        <v>-7.9195722507216946</v>
      </c>
      <c r="N39" s="15">
        <f t="shared" si="182"/>
        <v>-66.653378251182247</v>
      </c>
      <c r="O39" s="15">
        <f t="shared" si="182"/>
        <v>-34.873589594384576</v>
      </c>
      <c r="R39" s="21"/>
      <c r="S39" s="21"/>
      <c r="T39" s="21"/>
      <c r="U39" s="21"/>
      <c r="V39" s="21"/>
      <c r="W39" s="21"/>
      <c r="X39" s="21"/>
      <c r="Y39" s="21"/>
      <c r="Z39" s="21"/>
      <c r="AA39" s="29" t="s">
        <v>8</v>
      </c>
      <c r="AB39" s="4">
        <f t="shared" ref="AB39:AO39" si="186">AB16/AB$20*100</f>
        <v>4.2719118286172382</v>
      </c>
      <c r="AC39" s="4">
        <f t="shared" si="186"/>
        <v>1.3217586331849192</v>
      </c>
      <c r="AD39" s="4">
        <f t="shared" si="186"/>
        <v>2.2514130798209209</v>
      </c>
      <c r="AE39" s="4">
        <f t="shared" si="186"/>
        <v>1.8152541400895412</v>
      </c>
      <c r="AF39" s="4">
        <f t="shared" si="186"/>
        <v>2.3018012249410416</v>
      </c>
      <c r="AG39" s="4">
        <f t="shared" si="186"/>
        <v>1.8114984376560439</v>
      </c>
      <c r="AH39" s="4">
        <f t="shared" si="186"/>
        <v>6.1303242681778416</v>
      </c>
      <c r="AI39" s="4">
        <f t="shared" si="186"/>
        <v>2.9625659710157159</v>
      </c>
      <c r="AJ39" s="4">
        <f t="shared" si="186"/>
        <v>5.8959813603602091</v>
      </c>
      <c r="AK39" s="4">
        <f t="shared" si="186"/>
        <v>0.61801537433639508</v>
      </c>
      <c r="AL39" s="4">
        <f t="shared" si="186"/>
        <v>1.057233905211046</v>
      </c>
      <c r="AM39" s="4">
        <f t="shared" si="186"/>
        <v>1.0364485636292977</v>
      </c>
      <c r="AN39" s="4">
        <f t="shared" si="186"/>
        <v>2.2905531555311014</v>
      </c>
      <c r="AO39" s="4">
        <f t="shared" si="186"/>
        <v>0.2389531573460201</v>
      </c>
      <c r="AP39" s="15">
        <f t="shared" si="162"/>
        <v>2.428836649994095</v>
      </c>
      <c r="AQ39" s="15">
        <f t="shared" si="163"/>
        <v>0.2389531573460201</v>
      </c>
      <c r="AR39" s="15">
        <f t="shared" si="164"/>
        <v>6.1303242681778416</v>
      </c>
      <c r="AS39" s="15">
        <f t="shared" si="165"/>
        <v>1.8260623747907643</v>
      </c>
      <c r="AT39" s="15">
        <f t="shared" si="166"/>
        <v>2.2497083266288493</v>
      </c>
      <c r="AU39" s="15">
        <f t="shared" si="167"/>
        <v>0.61801537433639508</v>
      </c>
      <c r="AV39" s="15">
        <f t="shared" si="168"/>
        <v>6.1303242681778416</v>
      </c>
      <c r="AW39" s="15">
        <f t="shared" si="169"/>
        <v>1.7298368998530265</v>
      </c>
      <c r="AX39" s="26"/>
    </row>
    <row r="40" spans="1:51" x14ac:dyDescent="0.3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R40" s="21"/>
      <c r="S40" s="21"/>
      <c r="T40" s="21"/>
      <c r="U40" s="21"/>
      <c r="V40" s="21"/>
      <c r="W40" s="21"/>
      <c r="X40" s="21"/>
      <c r="Y40" s="21"/>
      <c r="Z40" s="21"/>
      <c r="AA40" s="29" t="s">
        <v>16</v>
      </c>
      <c r="AB40" s="4">
        <f t="shared" ref="AB40:AO40" si="187">AB17/AB$20*100</f>
        <v>1.0489484317982205</v>
      </c>
      <c r="AC40" s="4">
        <f t="shared" si="187"/>
        <v>0.94300238280743998</v>
      </c>
      <c r="AD40" s="4">
        <f t="shared" si="187"/>
        <v>1.1288775443220913</v>
      </c>
      <c r="AE40" s="4">
        <f t="shared" si="187"/>
        <v>0.66440674552777301</v>
      </c>
      <c r="AF40" s="4">
        <f t="shared" si="187"/>
        <v>1.0991916420990484</v>
      </c>
      <c r="AG40" s="4">
        <f t="shared" si="187"/>
        <v>0.89871656321516102</v>
      </c>
      <c r="AH40" s="4">
        <f t="shared" si="187"/>
        <v>1.3465774308828191</v>
      </c>
      <c r="AI40" s="4">
        <f t="shared" si="187"/>
        <v>1.2829849034500465</v>
      </c>
      <c r="AJ40" s="4">
        <f t="shared" si="187"/>
        <v>1.2308988636705362</v>
      </c>
      <c r="AK40" s="4">
        <f t="shared" si="187"/>
        <v>1.1118431730894753</v>
      </c>
      <c r="AL40" s="4">
        <f t="shared" si="187"/>
        <v>0.94448985349860803</v>
      </c>
      <c r="AM40" s="4">
        <f t="shared" si="187"/>
        <v>1.2380006622290771</v>
      </c>
      <c r="AN40" s="4">
        <f t="shared" si="187"/>
        <v>1.4066045340134885</v>
      </c>
      <c r="AO40" s="4">
        <f t="shared" si="187"/>
        <v>0.92926227895504721</v>
      </c>
      <c r="AP40" s="15">
        <f t="shared" si="162"/>
        <v>1.0909860721113451</v>
      </c>
      <c r="AQ40" s="15">
        <f t="shared" si="163"/>
        <v>0.66440674552777301</v>
      </c>
      <c r="AR40" s="15">
        <f t="shared" si="164"/>
        <v>1.4066045340134885</v>
      </c>
      <c r="AS40" s="15">
        <f t="shared" si="165"/>
        <v>0.20289293289180679</v>
      </c>
      <c r="AT40" s="15">
        <f t="shared" si="166"/>
        <v>1.0730904379126049</v>
      </c>
      <c r="AU40" s="15">
        <f t="shared" si="167"/>
        <v>0.66440674552777301</v>
      </c>
      <c r="AV40" s="15">
        <f t="shared" si="168"/>
        <v>1.3465774308828191</v>
      </c>
      <c r="AW40" s="15">
        <f t="shared" si="169"/>
        <v>0.22759009584723217</v>
      </c>
      <c r="AX40" s="26"/>
    </row>
    <row r="41" spans="1:51" x14ac:dyDescent="0.3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R41" s="21"/>
      <c r="S41" s="21"/>
      <c r="T41" s="21"/>
      <c r="U41" s="21"/>
      <c r="V41" s="21"/>
      <c r="W41" s="21"/>
      <c r="X41" s="21"/>
      <c r="Y41" s="21"/>
      <c r="Z41" s="21"/>
      <c r="AA41" s="29" t="s">
        <v>17</v>
      </c>
      <c r="AB41" s="4">
        <f t="shared" ref="AB41:AM41" si="188">AB18/AB$20*100</f>
        <v>2.1486422651251775</v>
      </c>
      <c r="AC41" s="4">
        <f t="shared" si="188"/>
        <v>2.0597889699088676</v>
      </c>
      <c r="AD41" s="4">
        <f t="shared" si="188"/>
        <v>2.6255915899058495</v>
      </c>
      <c r="AE41" s="4">
        <f t="shared" si="188"/>
        <v>1.698982959990071</v>
      </c>
      <c r="AF41" s="4">
        <f t="shared" si="188"/>
        <v>1.5991007252358569</v>
      </c>
      <c r="AG41" s="4">
        <f t="shared" si="188"/>
        <v>2.9550363250511285</v>
      </c>
      <c r="AH41" s="4">
        <f t="shared" si="188"/>
        <v>1.4853621291294894</v>
      </c>
      <c r="AI41" s="4">
        <f t="shared" si="188"/>
        <v>2.0267561263669949</v>
      </c>
      <c r="AJ41" s="4">
        <f t="shared" si="188"/>
        <v>1.6089362567432794</v>
      </c>
      <c r="AK41" s="4">
        <f t="shared" si="188"/>
        <v>2.0607294632750421</v>
      </c>
      <c r="AL41" s="4">
        <f t="shared" si="188"/>
        <v>1.0715853184949871</v>
      </c>
      <c r="AM41" s="4">
        <f t="shared" si="188"/>
        <v>1.2843429312621253</v>
      </c>
      <c r="AN41" s="4">
        <v>0</v>
      </c>
      <c r="AO41" s="4">
        <f>AO18/AO$20*100</f>
        <v>0.6549086543703162</v>
      </c>
      <c r="AP41" s="15">
        <f t="shared" si="162"/>
        <v>1.6628402653470846</v>
      </c>
      <c r="AQ41" s="15">
        <f t="shared" si="163"/>
        <v>0</v>
      </c>
      <c r="AR41" s="15">
        <f t="shared" si="164"/>
        <v>2.9550363250511285</v>
      </c>
      <c r="AS41" s="15">
        <f t="shared" si="165"/>
        <v>0.76432790352079205</v>
      </c>
      <c r="AT41" s="15">
        <f t="shared" si="166"/>
        <v>1.8962624537774471</v>
      </c>
      <c r="AU41" s="15">
        <f t="shared" si="167"/>
        <v>1.2843429312621253</v>
      </c>
      <c r="AV41" s="15">
        <f t="shared" si="168"/>
        <v>2.9550363250511285</v>
      </c>
      <c r="AW41" s="15">
        <f t="shared" si="169"/>
        <v>0.51579756524364906</v>
      </c>
      <c r="AX41" s="26"/>
    </row>
    <row r="42" spans="1:51" x14ac:dyDescent="0.35">
      <c r="A42" s="38" t="s">
        <v>54</v>
      </c>
      <c r="B42"/>
      <c r="C42" s="36" t="s">
        <v>20</v>
      </c>
      <c r="D42" s="36"/>
      <c r="E42" s="36" t="s">
        <v>22</v>
      </c>
      <c r="F42" s="36" t="s">
        <v>23</v>
      </c>
      <c r="G42" s="36" t="s">
        <v>24</v>
      </c>
      <c r="H42" s="36" t="s">
        <v>25</v>
      </c>
      <c r="I42" s="36" t="s">
        <v>26</v>
      </c>
      <c r="J42" s="36"/>
      <c r="K42" s="36" t="s">
        <v>28</v>
      </c>
      <c r="L42" s="27"/>
      <c r="M42" s="27" t="s">
        <v>30</v>
      </c>
      <c r="N42" s="27"/>
      <c r="O42" s="27"/>
      <c r="P42" s="12" t="s">
        <v>9</v>
      </c>
      <c r="R42" s="21"/>
      <c r="S42" s="21"/>
      <c r="T42" s="21"/>
      <c r="U42" s="21"/>
      <c r="V42" s="21"/>
      <c r="W42" s="21"/>
      <c r="X42" s="21"/>
      <c r="Y42" s="21"/>
      <c r="Z42" s="21"/>
      <c r="AA42" s="29" t="s">
        <v>18</v>
      </c>
      <c r="AB42" s="4">
        <f t="shared" ref="AB42:AM42" si="189">AB19/AB$20*100</f>
        <v>1.3521994857177766</v>
      </c>
      <c r="AC42" s="4">
        <f t="shared" si="189"/>
        <v>1.9633604282220101</v>
      </c>
      <c r="AD42" s="4">
        <f t="shared" si="189"/>
        <v>1.1225355354988169</v>
      </c>
      <c r="AE42" s="4">
        <f t="shared" si="189"/>
        <v>1.9323780760977523</v>
      </c>
      <c r="AF42" s="4">
        <f t="shared" si="189"/>
        <v>0.93056090359668575</v>
      </c>
      <c r="AG42" s="4">
        <f t="shared" si="189"/>
        <v>1.5284459061106881</v>
      </c>
      <c r="AH42" s="4">
        <f t="shared" si="189"/>
        <v>2.1495729092232447</v>
      </c>
      <c r="AI42" s="4">
        <f t="shared" si="189"/>
        <v>2.4227795281334776</v>
      </c>
      <c r="AJ42" s="4">
        <f t="shared" si="189"/>
        <v>0.92232014751751579</v>
      </c>
      <c r="AK42" s="4">
        <f t="shared" si="189"/>
        <v>1.2209743446298826</v>
      </c>
      <c r="AL42" s="4">
        <f t="shared" si="189"/>
        <v>1.366604225796952</v>
      </c>
      <c r="AM42" s="4">
        <f t="shared" si="189"/>
        <v>2.0059582937602936</v>
      </c>
      <c r="AN42" s="4">
        <v>0</v>
      </c>
      <c r="AO42" s="4">
        <f>AO19/AO$20*100</f>
        <v>1.1682154380434282</v>
      </c>
      <c r="AP42" s="15">
        <f t="shared" si="162"/>
        <v>1.4347075158820375</v>
      </c>
      <c r="AQ42" s="15">
        <f t="shared" si="163"/>
        <v>0</v>
      </c>
      <c r="AR42" s="15">
        <f t="shared" si="164"/>
        <v>2.4227795281334776</v>
      </c>
      <c r="AS42" s="15">
        <f t="shared" si="165"/>
        <v>0.62942404746543179</v>
      </c>
      <c r="AT42" s="15">
        <f t="shared" si="166"/>
        <v>1.7692537987217543</v>
      </c>
      <c r="AU42" s="15">
        <f t="shared" si="167"/>
        <v>0.93056090359668575</v>
      </c>
      <c r="AV42" s="15">
        <f t="shared" si="168"/>
        <v>2.4227795281334776</v>
      </c>
      <c r="AW42" s="15">
        <f t="shared" si="169"/>
        <v>0.50057952265762473</v>
      </c>
      <c r="AX42" s="26"/>
    </row>
    <row r="43" spans="1:51" x14ac:dyDescent="0.35">
      <c r="A43" s="2">
        <v>1</v>
      </c>
      <c r="B43"/>
      <c r="C43" s="26">
        <f>C11-$W11</f>
        <v>2.645280168962536</v>
      </c>
      <c r="D43" s="26"/>
      <c r="E43" s="26">
        <f t="shared" ref="E43:M43" si="190">E11-$W11</f>
        <v>-3.9705216296133123</v>
      </c>
      <c r="F43" s="26">
        <f t="shared" si="190"/>
        <v>0.66220186844500972</v>
      </c>
      <c r="G43" s="26">
        <f t="shared" si="190"/>
        <v>-3.3996934277750981</v>
      </c>
      <c r="H43" s="26">
        <f t="shared" si="190"/>
        <v>-3.0062714539973214</v>
      </c>
      <c r="I43" s="26">
        <f t="shared" si="190"/>
        <v>-0.11113674759958059</v>
      </c>
      <c r="J43" s="26"/>
      <c r="K43" s="26">
        <f t="shared" si="190"/>
        <v>0.47297847442816732</v>
      </c>
      <c r="L43" s="26"/>
      <c r="M43" s="26">
        <f t="shared" si="190"/>
        <v>6.7071627471495674</v>
      </c>
      <c r="N43" s="26"/>
      <c r="O43" s="26"/>
      <c r="P43" s="15">
        <f>T11-$W11</f>
        <v>-2.8708387056938527</v>
      </c>
      <c r="R43" s="21"/>
      <c r="S43" s="21"/>
      <c r="T43" s="21"/>
      <c r="U43" s="21"/>
      <c r="V43" s="21"/>
      <c r="W43" s="21"/>
      <c r="X43" s="21"/>
      <c r="Y43" s="21"/>
      <c r="Z43" s="21"/>
      <c r="AA43" s="2" t="s">
        <v>34</v>
      </c>
      <c r="AB43" s="5">
        <f t="shared" ref="AB43:AC43" si="191">SUM(AB25:AB42)</f>
        <v>99.999999999999986</v>
      </c>
      <c r="AC43" s="5">
        <f t="shared" si="191"/>
        <v>100</v>
      </c>
      <c r="AD43" s="5">
        <f t="shared" ref="AD43:AO43" si="192">SUM(AD25:AD42)</f>
        <v>100.00000000000001</v>
      </c>
      <c r="AE43" s="5">
        <f t="shared" si="192"/>
        <v>99.999999999999986</v>
      </c>
      <c r="AF43" s="5">
        <f t="shared" si="192"/>
        <v>100.00000000000001</v>
      </c>
      <c r="AG43" s="5">
        <f t="shared" si="192"/>
        <v>99.999999999999986</v>
      </c>
      <c r="AH43" s="5">
        <f t="shared" si="192"/>
        <v>99.999999999999986</v>
      </c>
      <c r="AI43" s="5">
        <f t="shared" si="192"/>
        <v>100</v>
      </c>
      <c r="AJ43" s="5">
        <f t="shared" si="192"/>
        <v>99.999999999999986</v>
      </c>
      <c r="AK43" s="5">
        <f t="shared" si="192"/>
        <v>100.00000000000001</v>
      </c>
      <c r="AL43" s="5">
        <f t="shared" si="192"/>
        <v>99.999999999999986</v>
      </c>
      <c r="AM43" s="5">
        <f t="shared" si="192"/>
        <v>100.00000000000001</v>
      </c>
      <c r="AN43" s="5">
        <f t="shared" si="192"/>
        <v>100</v>
      </c>
      <c r="AO43" s="5">
        <f t="shared" si="192"/>
        <v>100.00000000000001</v>
      </c>
      <c r="AP43" s="5">
        <f>SUM(AP25:AP42)</f>
        <v>100.00000000000003</v>
      </c>
      <c r="AQ43" s="5"/>
      <c r="AR43" s="5"/>
      <c r="AS43" s="5"/>
      <c r="AT43" s="5"/>
      <c r="AU43" s="5"/>
      <c r="AV43" s="5"/>
      <c r="AW43" s="28"/>
      <c r="AX43" s="26"/>
    </row>
    <row r="44" spans="1:51" x14ac:dyDescent="0.35">
      <c r="A44" s="2">
        <v>2</v>
      </c>
      <c r="B44"/>
      <c r="C44" s="26">
        <f t="shared" ref="C44:M47" si="193">C12-$W12</f>
        <v>-3.2388357559163019</v>
      </c>
      <c r="D44" s="26"/>
      <c r="E44" s="26">
        <f t="shared" si="193"/>
        <v>4.530078903191967</v>
      </c>
      <c r="F44" s="26">
        <f t="shared" si="193"/>
        <v>-1.8898312984445873</v>
      </c>
      <c r="G44" s="26">
        <f t="shared" si="193"/>
        <v>5.9416280141347819</v>
      </c>
      <c r="H44" s="26">
        <f t="shared" si="193"/>
        <v>-3.2209264763354</v>
      </c>
      <c r="I44" s="26">
        <f t="shared" si="193"/>
        <v>-4.3792185257312575</v>
      </c>
      <c r="J44" s="26"/>
      <c r="K44" s="26">
        <f t="shared" si="193"/>
        <v>5.9792261505275057</v>
      </c>
      <c r="L44" s="26"/>
      <c r="M44" s="26">
        <f t="shared" si="193"/>
        <v>-3.7221210114267507</v>
      </c>
      <c r="N44" s="26"/>
      <c r="O44" s="26"/>
      <c r="P44" s="15">
        <f t="shared" ref="P44:P47" si="194">T12-$W12</f>
        <v>9.8496050421293724</v>
      </c>
      <c r="R44" s="21"/>
      <c r="S44" s="21"/>
      <c r="T44" s="21"/>
      <c r="U44" s="21"/>
      <c r="V44" s="21"/>
      <c r="W44" s="21"/>
      <c r="X44" s="21"/>
      <c r="Y44" s="21"/>
      <c r="Z44" s="21"/>
      <c r="AE44" s="3"/>
      <c r="AH44" s="3"/>
      <c r="AI44" s="3"/>
      <c r="AJ44" s="3"/>
      <c r="AK44" s="3"/>
      <c r="AL44" s="3"/>
      <c r="AM44" s="3"/>
      <c r="AN44" s="3"/>
      <c r="AO44" s="3"/>
      <c r="AW44" s="28"/>
      <c r="AX44" s="5"/>
      <c r="AY44" s="5"/>
    </row>
    <row r="45" spans="1:51" x14ac:dyDescent="0.35">
      <c r="A45" s="2">
        <v>3</v>
      </c>
      <c r="B45"/>
      <c r="C45" s="26">
        <f t="shared" si="193"/>
        <v>-0.24186490958169671</v>
      </c>
      <c r="D45" s="26"/>
      <c r="E45" s="26">
        <f t="shared" si="193"/>
        <v>4.9229199099997345E-2</v>
      </c>
      <c r="F45" s="26">
        <f t="shared" si="193"/>
        <v>2.3409247115421081</v>
      </c>
      <c r="G45" s="26">
        <f t="shared" si="193"/>
        <v>-2.4494199280244011</v>
      </c>
      <c r="H45" s="26">
        <f t="shared" si="193"/>
        <v>1.3322472757321684</v>
      </c>
      <c r="I45" s="26">
        <f t="shared" si="193"/>
        <v>1.7408720945111327</v>
      </c>
      <c r="J45" s="26"/>
      <c r="K45" s="26">
        <f t="shared" si="193"/>
        <v>-3.2866442211532956</v>
      </c>
      <c r="L45" s="26"/>
      <c r="M45" s="26">
        <f t="shared" si="193"/>
        <v>0.51465577787399752</v>
      </c>
      <c r="N45" s="26"/>
      <c r="O45" s="26"/>
      <c r="P45" s="15">
        <f t="shared" si="194"/>
        <v>-5.3001741805742864</v>
      </c>
      <c r="R45" s="21"/>
      <c r="S45" s="21"/>
      <c r="T45" s="21"/>
      <c r="U45" s="21"/>
      <c r="V45" s="21"/>
      <c r="W45" s="21"/>
      <c r="X45" s="21"/>
      <c r="Y45" s="21"/>
      <c r="Z45" s="21"/>
      <c r="AA45" s="17" t="s">
        <v>33</v>
      </c>
      <c r="AB45" s="14" t="s">
        <v>19</v>
      </c>
      <c r="AC45" s="14" t="s">
        <v>20</v>
      </c>
      <c r="AD45" s="14" t="s">
        <v>21</v>
      </c>
      <c r="AE45" s="14" t="s">
        <v>22</v>
      </c>
      <c r="AF45" s="14" t="s">
        <v>23</v>
      </c>
      <c r="AG45" s="14" t="s">
        <v>24</v>
      </c>
      <c r="AH45" s="14" t="s">
        <v>25</v>
      </c>
      <c r="AI45" s="14" t="s">
        <v>26</v>
      </c>
      <c r="AJ45" s="14" t="s">
        <v>27</v>
      </c>
      <c r="AK45" s="14" t="s">
        <v>28</v>
      </c>
      <c r="AL45" s="24" t="s">
        <v>29</v>
      </c>
      <c r="AM45" s="24" t="s">
        <v>30</v>
      </c>
      <c r="AN45" s="24" t="s">
        <v>31</v>
      </c>
      <c r="AO45" s="24" t="s">
        <v>32</v>
      </c>
      <c r="AP45" s="12" t="s">
        <v>38</v>
      </c>
      <c r="AQ45" s="12" t="s">
        <v>39</v>
      </c>
      <c r="AR45" s="12" t="s">
        <v>40</v>
      </c>
      <c r="AS45" s="12" t="s">
        <v>41</v>
      </c>
      <c r="AT45" s="12" t="s">
        <v>42</v>
      </c>
      <c r="AU45" s="12" t="s">
        <v>43</v>
      </c>
      <c r="AV45" s="12" t="s">
        <v>44</v>
      </c>
      <c r="AW45" s="12" t="s">
        <v>45</v>
      </c>
      <c r="AX45" s="28"/>
      <c r="AY45" s="28"/>
    </row>
    <row r="46" spans="1:51" x14ac:dyDescent="0.35">
      <c r="A46" s="2">
        <v>4</v>
      </c>
      <c r="B46"/>
      <c r="C46" s="26">
        <f t="shared" si="193"/>
        <v>0.60787540600893664</v>
      </c>
      <c r="D46" s="26"/>
      <c r="E46" s="26">
        <f t="shared" si="193"/>
        <v>-0.16594756388245457</v>
      </c>
      <c r="F46" s="26">
        <f t="shared" si="193"/>
        <v>-3.5418620623204333E-3</v>
      </c>
      <c r="G46" s="26">
        <f t="shared" si="193"/>
        <v>-0.73610676230046046</v>
      </c>
      <c r="H46" s="26">
        <f t="shared" si="193"/>
        <v>4.6520448757768129</v>
      </c>
      <c r="I46" s="26">
        <f t="shared" si="193"/>
        <v>1.7555693112809809</v>
      </c>
      <c r="J46" s="26"/>
      <c r="K46" s="26">
        <f t="shared" si="193"/>
        <v>-2.8205006943849771</v>
      </c>
      <c r="L46" s="26"/>
      <c r="M46" s="26">
        <f t="shared" si="193"/>
        <v>-3.2893927104365144</v>
      </c>
      <c r="N46" s="26"/>
      <c r="O46" s="26"/>
      <c r="P46" s="15">
        <f t="shared" si="194"/>
        <v>-0.30133000326456916</v>
      </c>
      <c r="R46" s="21"/>
      <c r="S46" s="21"/>
      <c r="T46" s="21"/>
      <c r="U46" s="21"/>
      <c r="V46" s="21"/>
      <c r="W46" s="21"/>
      <c r="X46" s="21"/>
      <c r="Y46" s="21"/>
      <c r="Z46" s="21"/>
      <c r="AA46" s="29" t="s">
        <v>4</v>
      </c>
      <c r="AB46" s="34">
        <f t="shared" ref="AB46:AP46" si="195">AB2/86400</f>
        <v>3.0482331828703706E-5</v>
      </c>
      <c r="AC46" s="34">
        <f t="shared" si="195"/>
        <v>3.0482331817129631E-5</v>
      </c>
      <c r="AD46" s="34">
        <f t="shared" si="195"/>
        <v>1.7329092129629629E-5</v>
      </c>
      <c r="AE46" s="34">
        <f t="shared" si="195"/>
        <v>2.0597127743055557E-5</v>
      </c>
      <c r="AF46" s="34">
        <f t="shared" si="195"/>
        <v>2.7607709745370367E-5</v>
      </c>
      <c r="AG46" s="34">
        <f t="shared" si="195"/>
        <v>1.9368858645833334E-5</v>
      </c>
      <c r="AH46" s="34">
        <f t="shared" si="195"/>
        <v>2.75064037962963E-5</v>
      </c>
      <c r="AI46" s="34">
        <f t="shared" si="195"/>
        <v>2.3741811539351848E-5</v>
      </c>
      <c r="AJ46" s="34">
        <f t="shared" si="195"/>
        <v>1.6931216932870374E-5</v>
      </c>
      <c r="AK46" s="34">
        <f t="shared" si="195"/>
        <v>3.6986646504629631E-5</v>
      </c>
      <c r="AL46" s="34">
        <f t="shared" si="195"/>
        <v>3.4995170914351851E-5</v>
      </c>
      <c r="AM46" s="34">
        <f t="shared" si="195"/>
        <v>2.4187452754629632E-5</v>
      </c>
      <c r="AN46" s="34">
        <f t="shared" si="195"/>
        <v>2.4724951712962967E-5</v>
      </c>
      <c r="AO46" s="34">
        <f t="shared" si="195"/>
        <v>2.6807760138888888E-5</v>
      </c>
      <c r="AP46" s="34">
        <f t="shared" si="195"/>
        <v>2.583920472883598E-5</v>
      </c>
      <c r="AQ46" s="34">
        <f t="shared" ref="AQ46:AR46" si="196">AQ2/86400</f>
        <v>1.6931216932870374E-5</v>
      </c>
      <c r="AR46" s="34">
        <f t="shared" si="196"/>
        <v>3.6986646504629631E-5</v>
      </c>
      <c r="AS46" s="15">
        <f>AS2</f>
        <v>23.700510310449314</v>
      </c>
      <c r="AT46" s="34">
        <f>AT2/86400</f>
        <v>2.6309792818287036E-5</v>
      </c>
      <c r="AU46" s="34">
        <f t="shared" ref="AU46:AV46" si="197">AU2/86400</f>
        <v>1.9368858645833334E-5</v>
      </c>
      <c r="AV46" s="34">
        <f t="shared" si="197"/>
        <v>3.6986646504629631E-5</v>
      </c>
      <c r="AW46" s="15">
        <f>AW2</f>
        <v>21.617336447320241</v>
      </c>
      <c r="AX46" s="28"/>
      <c r="AY46" s="28"/>
    </row>
    <row r="47" spans="1:51" x14ac:dyDescent="0.35">
      <c r="A47" s="2">
        <v>5</v>
      </c>
      <c r="B47"/>
      <c r="C47" s="26">
        <f t="shared" si="193"/>
        <v>0.22754509052651262</v>
      </c>
      <c r="D47" s="26"/>
      <c r="E47" s="26">
        <f t="shared" si="193"/>
        <v>-0.44283890879620991</v>
      </c>
      <c r="F47" s="26">
        <f t="shared" si="193"/>
        <v>-1.109753419480215</v>
      </c>
      <c r="G47" s="26">
        <f t="shared" si="193"/>
        <v>0.64359210396517241</v>
      </c>
      <c r="H47" s="26">
        <f t="shared" si="193"/>
        <v>0.2429057788237472</v>
      </c>
      <c r="I47" s="26">
        <f t="shared" si="193"/>
        <v>0.99391386753871291</v>
      </c>
      <c r="J47" s="26"/>
      <c r="K47" s="26">
        <f t="shared" si="193"/>
        <v>-0.34505970941740571</v>
      </c>
      <c r="L47" s="26"/>
      <c r="M47" s="26">
        <f t="shared" si="193"/>
        <v>-0.21030480316030964</v>
      </c>
      <c r="N47" s="26"/>
      <c r="O47" s="26"/>
      <c r="P47" s="15">
        <f t="shared" si="194"/>
        <v>-1.3772621525966797</v>
      </c>
      <c r="R47" s="21"/>
      <c r="S47" s="21"/>
      <c r="T47" s="21"/>
      <c r="U47" s="21"/>
      <c r="V47" s="21"/>
      <c r="W47" s="21"/>
      <c r="X47" s="21"/>
      <c r="Y47" s="21"/>
      <c r="Z47" s="21"/>
      <c r="AA47" s="29" t="s">
        <v>5</v>
      </c>
      <c r="AB47" s="34">
        <f t="shared" ref="AB47:AO47" si="198">AB3/86400</f>
        <v>3.3438576041666665E-5</v>
      </c>
      <c r="AC47" s="34">
        <f t="shared" si="198"/>
        <v>2.8727586712962967E-5</v>
      </c>
      <c r="AD47" s="34">
        <f t="shared" si="198"/>
        <v>2.579575040509259E-5</v>
      </c>
      <c r="AE47" s="34">
        <f t="shared" si="198"/>
        <v>2.8890568576388882E-5</v>
      </c>
      <c r="AF47" s="34">
        <f t="shared" si="198"/>
        <v>3.6028176701388887E-5</v>
      </c>
      <c r="AG47" s="34">
        <f t="shared" si="198"/>
        <v>2.6067911736111115E-5</v>
      </c>
      <c r="AH47" s="34">
        <f t="shared" si="198"/>
        <v>3.1611657013888884E-5</v>
      </c>
      <c r="AI47" s="34">
        <f t="shared" si="198"/>
        <v>2.2750272951388895E-5</v>
      </c>
      <c r="AJ47" s="34">
        <f t="shared" si="198"/>
        <v>3.3459309641203709E-5</v>
      </c>
      <c r="AK47" s="34">
        <f t="shared" si="198"/>
        <v>3.3934870254629634E-5</v>
      </c>
      <c r="AL47" s="34">
        <f t="shared" si="198"/>
        <v>2.7877771469907411E-5</v>
      </c>
      <c r="AM47" s="34">
        <f t="shared" si="198"/>
        <v>4.134542706018518E-5</v>
      </c>
      <c r="AN47" s="34">
        <f t="shared" si="198"/>
        <v>2.9570840671296299E-5</v>
      </c>
      <c r="AO47" s="34">
        <f t="shared" si="198"/>
        <v>3.0524061469907406E-5</v>
      </c>
      <c r="AP47" s="34">
        <f t="shared" ref="AP47:AR47" si="199">AP3/86400</f>
        <v>3.0715912907572751E-5</v>
      </c>
      <c r="AQ47" s="34">
        <f t="shared" si="199"/>
        <v>2.2750272951388895E-5</v>
      </c>
      <c r="AR47" s="34">
        <f t="shared" si="199"/>
        <v>4.134542706018518E-5</v>
      </c>
      <c r="AS47" s="15">
        <f t="shared" ref="AS47:AS64" si="200">AS3</f>
        <v>15.462954697164683</v>
      </c>
      <c r="AT47" s="34">
        <f t="shared" ref="AT47:AV47" si="201">AT3/86400</f>
        <v>3.1169558875868062E-5</v>
      </c>
      <c r="AU47" s="34">
        <f t="shared" si="201"/>
        <v>2.2750272951388895E-5</v>
      </c>
      <c r="AV47" s="34">
        <f t="shared" si="201"/>
        <v>4.134542706018518E-5</v>
      </c>
      <c r="AW47" s="15">
        <f t="shared" ref="AW47:AW64" si="202">AW3</f>
        <v>18.905213798745319</v>
      </c>
      <c r="AX47" s="5"/>
      <c r="AY47" s="5"/>
    </row>
    <row r="48" spans="1:51" x14ac:dyDescent="0.35">
      <c r="B4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5"/>
      <c r="R48" s="21"/>
      <c r="S48" s="21"/>
      <c r="T48" s="21"/>
      <c r="U48" s="21"/>
      <c r="V48" s="21"/>
      <c r="W48" s="21"/>
      <c r="X48" s="21"/>
      <c r="Y48" s="21"/>
      <c r="AA48" s="29" t="s">
        <v>10</v>
      </c>
      <c r="AB48" s="34">
        <f t="shared" ref="AB48:AO48" si="203">AB4/86400</f>
        <v>1.0482725497685185E-4</v>
      </c>
      <c r="AC48" s="34">
        <f t="shared" si="203"/>
        <v>1.0194922104166664E-4</v>
      </c>
      <c r="AD48" s="34">
        <f t="shared" si="203"/>
        <v>6.3235911643518515E-5</v>
      </c>
      <c r="AE48" s="34">
        <f t="shared" si="203"/>
        <v>8.7186109004629638E-5</v>
      </c>
      <c r="AF48" s="34">
        <f t="shared" si="203"/>
        <v>1.11752015625E-4</v>
      </c>
      <c r="AG48" s="34">
        <f t="shared" si="203"/>
        <v>7.7366255150462964E-5</v>
      </c>
      <c r="AH48" s="34">
        <f t="shared" si="203"/>
        <v>9.5100571087962965E-5</v>
      </c>
      <c r="AI48" s="34">
        <f t="shared" si="203"/>
        <v>8.4127246574074068E-5</v>
      </c>
      <c r="AJ48" s="34">
        <f t="shared" si="203"/>
        <v>8.5731082557870367E-5</v>
      </c>
      <c r="AK48" s="34">
        <f t="shared" si="203"/>
        <v>9.5962459050925907E-5</v>
      </c>
      <c r="AL48" s="34">
        <f t="shared" si="203"/>
        <v>8.7996031747685185E-5</v>
      </c>
      <c r="AM48" s="34">
        <f t="shared" si="203"/>
        <v>1.0873435793981482E-4</v>
      </c>
      <c r="AN48" s="34">
        <f t="shared" si="203"/>
        <v>8.8914084155092586E-5</v>
      </c>
      <c r="AO48" s="34">
        <f t="shared" si="203"/>
        <v>9.2155874699074078E-5</v>
      </c>
      <c r="AP48" s="34">
        <f t="shared" ref="AP48:AR48" si="204">AP4/86400</f>
        <v>9.1788462518187821E-5</v>
      </c>
      <c r="AQ48" s="34">
        <f t="shared" si="204"/>
        <v>6.3235911643518515E-5</v>
      </c>
      <c r="AR48" s="34">
        <f t="shared" si="204"/>
        <v>1.11752015625E-4</v>
      </c>
      <c r="AS48" s="15">
        <f t="shared" si="200"/>
        <v>14.010511275344312</v>
      </c>
      <c r="AT48" s="34">
        <f t="shared" ref="AT48:AV48" si="205">AT4/86400</f>
        <v>9.5272279434317135E-5</v>
      </c>
      <c r="AU48" s="34">
        <f t="shared" si="205"/>
        <v>7.7366255150462964E-5</v>
      </c>
      <c r="AV48" s="34">
        <f t="shared" si="205"/>
        <v>1.11752015625E-4</v>
      </c>
      <c r="AW48" s="15">
        <f t="shared" si="202"/>
        <v>12.596230379080179</v>
      </c>
    </row>
    <row r="49" spans="1:49" x14ac:dyDescent="0.35">
      <c r="A49" s="31"/>
      <c r="B4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5"/>
      <c r="AA49" s="29" t="s">
        <v>11</v>
      </c>
      <c r="AB49" s="34">
        <f t="shared" ref="AB49:AO49" si="206">AB5/86400</f>
        <v>4.1454868981481471E-5</v>
      </c>
      <c r="AC49" s="34">
        <f t="shared" si="206"/>
        <v>4.4820011342592611E-5</v>
      </c>
      <c r="AD49" s="34">
        <f t="shared" si="206"/>
        <v>2.5060888553240738E-5</v>
      </c>
      <c r="AE49" s="34">
        <f t="shared" si="206"/>
        <v>3.3683967418981474E-5</v>
      </c>
      <c r="AF49" s="34">
        <f t="shared" si="206"/>
        <v>6.0031913993055558E-5</v>
      </c>
      <c r="AG49" s="34">
        <f t="shared" si="206"/>
        <v>2.9797598043981483E-5</v>
      </c>
      <c r="AH49" s="34">
        <f t="shared" si="206"/>
        <v>4.211545729166667E-5</v>
      </c>
      <c r="AI49" s="34">
        <f t="shared" si="206"/>
        <v>4.0854906782407414E-5</v>
      </c>
      <c r="AJ49" s="34">
        <f t="shared" si="206"/>
        <v>3.714201730324074E-5</v>
      </c>
      <c r="AK49" s="34">
        <f t="shared" si="206"/>
        <v>4.4139739236111125E-5</v>
      </c>
      <c r="AL49" s="34">
        <f t="shared" si="206"/>
        <v>4.3109882847222204E-5</v>
      </c>
      <c r="AM49" s="34">
        <f t="shared" si="206"/>
        <v>3.1288317800925898E-5</v>
      </c>
      <c r="AN49" s="34">
        <f t="shared" si="206"/>
        <v>4.7896195520833319E-5</v>
      </c>
      <c r="AO49" s="34">
        <f t="shared" si="206"/>
        <v>5.2145796597222223E-5</v>
      </c>
      <c r="AP49" s="34">
        <f t="shared" ref="AP49:AR49" si="207">AP5/86400</f>
        <v>4.0967254408068786E-5</v>
      </c>
      <c r="AQ49" s="34">
        <f t="shared" si="207"/>
        <v>2.5060888553240738E-5</v>
      </c>
      <c r="AR49" s="34">
        <f t="shared" si="207"/>
        <v>6.0031913993055558E-5</v>
      </c>
      <c r="AS49" s="15">
        <f t="shared" si="200"/>
        <v>22.521295713389449</v>
      </c>
      <c r="AT49" s="34">
        <f t="shared" ref="AT49:AV49" si="208">AT5/86400</f>
        <v>4.084148898871528E-5</v>
      </c>
      <c r="AU49" s="34">
        <f t="shared" si="208"/>
        <v>2.9797598043981483E-5</v>
      </c>
      <c r="AV49" s="34">
        <f t="shared" si="208"/>
        <v>6.0031913993055558E-5</v>
      </c>
      <c r="AW49" s="15">
        <f t="shared" si="202"/>
        <v>23.794192492157073</v>
      </c>
    </row>
    <row r="50" spans="1:49" x14ac:dyDescent="0.35">
      <c r="A50" s="38" t="s">
        <v>55</v>
      </c>
      <c r="B50" s="14" t="s">
        <v>19</v>
      </c>
      <c r="C50" s="14" t="s">
        <v>20</v>
      </c>
      <c r="D50" s="14" t="s">
        <v>21</v>
      </c>
      <c r="E50" s="14" t="s">
        <v>22</v>
      </c>
      <c r="F50" s="14" t="s">
        <v>23</v>
      </c>
      <c r="G50" s="14" t="s">
        <v>24</v>
      </c>
      <c r="H50" s="14" t="s">
        <v>25</v>
      </c>
      <c r="I50" s="14" t="s">
        <v>26</v>
      </c>
      <c r="J50" s="14" t="s">
        <v>27</v>
      </c>
      <c r="K50" s="14" t="s">
        <v>28</v>
      </c>
      <c r="L50" s="24" t="s">
        <v>29</v>
      </c>
      <c r="M50" s="24" t="s">
        <v>30</v>
      </c>
      <c r="N50" s="24" t="s">
        <v>31</v>
      </c>
      <c r="O50" s="24" t="s">
        <v>32</v>
      </c>
      <c r="P50" s="12" t="s">
        <v>9</v>
      </c>
      <c r="AA50" s="29" t="s">
        <v>12</v>
      </c>
      <c r="AB50" s="34">
        <f t="shared" ref="AB50:AO50" si="209">AB6/86400</f>
        <v>4.1855631145833355E-5</v>
      </c>
      <c r="AC50" s="34">
        <f t="shared" si="209"/>
        <v>3.1462060127314814E-5</v>
      </c>
      <c r="AD50" s="34">
        <f t="shared" si="209"/>
        <v>4.4780381284722214E-5</v>
      </c>
      <c r="AE50" s="34">
        <f t="shared" si="209"/>
        <v>4.4925254050925934E-5</v>
      </c>
      <c r="AF50" s="34">
        <f t="shared" si="209"/>
        <v>3.975340136574075E-5</v>
      </c>
      <c r="AG50" s="34">
        <f t="shared" si="209"/>
        <v>1.9684849247685176E-5</v>
      </c>
      <c r="AH50" s="34">
        <f t="shared" si="209"/>
        <v>4.4511631817129642E-5</v>
      </c>
      <c r="AI50" s="34">
        <f t="shared" si="209"/>
        <v>4.8385403541666674E-5</v>
      </c>
      <c r="AJ50" s="34">
        <f t="shared" si="209"/>
        <v>3.1859410428240745E-5</v>
      </c>
      <c r="AK50" s="34">
        <f t="shared" si="209"/>
        <v>3.6264644745370351E-5</v>
      </c>
      <c r="AL50" s="34">
        <f t="shared" si="209"/>
        <v>3.2597421678240773E-5</v>
      </c>
      <c r="AM50" s="34">
        <f t="shared" si="209"/>
        <v>2.9014970185185198E-5</v>
      </c>
      <c r="AN50" s="34">
        <f t="shared" si="209"/>
        <v>4.2925117569444462E-5</v>
      </c>
      <c r="AO50" s="34">
        <f t="shared" si="209"/>
        <v>3.3673469386574084E-5</v>
      </c>
      <c r="AP50" s="34">
        <f t="shared" ref="AP50:AR50" si="210">AP6/86400</f>
        <v>3.7263831898148166E-5</v>
      </c>
      <c r="AQ50" s="34">
        <f t="shared" si="210"/>
        <v>1.9684849247685176E-5</v>
      </c>
      <c r="AR50" s="34">
        <f t="shared" si="210"/>
        <v>4.8385403541666674E-5</v>
      </c>
      <c r="AS50" s="15">
        <f t="shared" si="200"/>
        <v>21.395463876355034</v>
      </c>
      <c r="AT50" s="34">
        <f t="shared" ref="AT50:AV50" si="211">AT6/86400</f>
        <v>3.6750276885127319E-5</v>
      </c>
      <c r="AU50" s="34">
        <f t="shared" si="211"/>
        <v>1.9684849247685176E-5</v>
      </c>
      <c r="AV50" s="34">
        <f t="shared" si="211"/>
        <v>4.8385403541666674E-5</v>
      </c>
      <c r="AW50" s="15">
        <f t="shared" si="202"/>
        <v>26.235559915637975</v>
      </c>
    </row>
    <row r="51" spans="1:49" x14ac:dyDescent="0.35">
      <c r="A51" s="2">
        <v>1</v>
      </c>
      <c r="B51" s="26">
        <f t="shared" ref="B51:O51" si="212">B11-$P11</f>
        <v>4.107435791252378</v>
      </c>
      <c r="C51" s="26">
        <f t="shared" si="212"/>
        <v>3.2975828797024107</v>
      </c>
      <c r="D51" s="26">
        <f t="shared" si="212"/>
        <v>-7.1195969963812473</v>
      </c>
      <c r="E51" s="26">
        <f t="shared" si="212"/>
        <v>-3.3182189188734377</v>
      </c>
      <c r="F51" s="26">
        <f t="shared" si="212"/>
        <v>1.3145045791848844</v>
      </c>
      <c r="G51" s="26">
        <f t="shared" si="212"/>
        <v>-2.7473907170352234</v>
      </c>
      <c r="H51" s="26">
        <f t="shared" si="212"/>
        <v>-2.3539687432574468</v>
      </c>
      <c r="I51" s="26">
        <f t="shared" si="212"/>
        <v>0.54116596314029408</v>
      </c>
      <c r="J51" s="26">
        <f t="shared" si="212"/>
        <v>-5.9203419210295749</v>
      </c>
      <c r="K51" s="26">
        <f t="shared" si="212"/>
        <v>1.125281185168042</v>
      </c>
      <c r="L51" s="26">
        <f t="shared" si="212"/>
        <v>0.58940509517588424</v>
      </c>
      <c r="M51" s="26">
        <f t="shared" si="212"/>
        <v>7.3594654578894421</v>
      </c>
      <c r="N51" s="26">
        <f t="shared" si="212"/>
        <v>1.4325921465257991</v>
      </c>
      <c r="O51" s="26">
        <f t="shared" si="212"/>
        <v>1.6920841985378843</v>
      </c>
      <c r="P51" s="15">
        <f>T11-$P11</f>
        <v>-2.218535994953978</v>
      </c>
      <c r="AA51" s="29" t="s">
        <v>2</v>
      </c>
      <c r="AB51" s="34">
        <f t="shared" ref="AB51:AO51" si="213">AB7/86400</f>
        <v>9.129346180555564E-6</v>
      </c>
      <c r="AC51" s="34">
        <f t="shared" si="213"/>
        <v>1.4109347453703678E-5</v>
      </c>
      <c r="AD51" s="34">
        <f t="shared" si="213"/>
        <v>1.1531032164351876E-5</v>
      </c>
      <c r="AE51" s="34">
        <f t="shared" si="213"/>
        <v>1.1109011504629606E-5</v>
      </c>
      <c r="AF51" s="34">
        <f t="shared" si="213"/>
        <v>3.0376039305555543E-5</v>
      </c>
      <c r="AG51" s="34">
        <f t="shared" si="213"/>
        <v>1.0958102384259266E-5</v>
      </c>
      <c r="AH51" s="34">
        <f t="shared" si="213"/>
        <v>1.1054421770833333E-5</v>
      </c>
      <c r="AI51" s="34">
        <f t="shared" si="213"/>
        <v>1.0227177291666676E-5</v>
      </c>
      <c r="AJ51" s="34">
        <f t="shared" si="213"/>
        <v>9.3768371527777921E-6</v>
      </c>
      <c r="AK51" s="34">
        <f t="shared" si="213"/>
        <v>1.2060132696759293E-5</v>
      </c>
      <c r="AL51" s="34">
        <f t="shared" si="213"/>
        <v>8.5136369444444224E-6</v>
      </c>
      <c r="AM51" s="34">
        <f t="shared" si="213"/>
        <v>1.4182308726851852E-5</v>
      </c>
      <c r="AN51" s="34">
        <f t="shared" si="213"/>
        <v>1.1332619467592601E-5</v>
      </c>
      <c r="AO51" s="34">
        <f t="shared" si="213"/>
        <v>1.22281011111111E-5</v>
      </c>
      <c r="AP51" s="34">
        <f t="shared" ref="AP51:AR51" si="214">AP7/86400</f>
        <v>1.2584865296792328E-5</v>
      </c>
      <c r="AQ51" s="34">
        <f t="shared" si="214"/>
        <v>8.5136369444444224E-6</v>
      </c>
      <c r="AR51" s="34">
        <f t="shared" si="214"/>
        <v>3.0376039305555543E-5</v>
      </c>
      <c r="AS51" s="15">
        <f t="shared" si="200"/>
        <v>42.734891379060144</v>
      </c>
      <c r="AT51" s="34">
        <f t="shared" ref="AT51:AV51" si="215">AT7/86400</f>
        <v>1.4259567641782407E-5</v>
      </c>
      <c r="AU51" s="34">
        <f t="shared" si="215"/>
        <v>1.0227177291666676E-5</v>
      </c>
      <c r="AV51" s="34">
        <f t="shared" si="215"/>
        <v>3.0376039305555543E-5</v>
      </c>
      <c r="AW51" s="15">
        <f t="shared" si="202"/>
        <v>46.816389561910484</v>
      </c>
    </row>
    <row r="52" spans="1:49" x14ac:dyDescent="0.35">
      <c r="A52" s="2">
        <v>2</v>
      </c>
      <c r="B52" s="26">
        <f t="shared" ref="B52:O52" si="216">B12-$P12</f>
        <v>-7.8321114093925068</v>
      </c>
      <c r="C52" s="26">
        <f t="shared" si="216"/>
        <v>-4.6392747928172007</v>
      </c>
      <c r="D52" s="26">
        <f t="shared" si="216"/>
        <v>1.5534919811106356</v>
      </c>
      <c r="E52" s="26">
        <f t="shared" si="216"/>
        <v>3.1296398662910683</v>
      </c>
      <c r="F52" s="26">
        <f t="shared" si="216"/>
        <v>-3.2902703353454861</v>
      </c>
      <c r="G52" s="26">
        <f t="shared" si="216"/>
        <v>4.5411889772338832</v>
      </c>
      <c r="H52" s="26">
        <f t="shared" si="216"/>
        <v>-4.6213655132362987</v>
      </c>
      <c r="I52" s="26">
        <f t="shared" si="216"/>
        <v>-5.7796575626321562</v>
      </c>
      <c r="J52" s="26">
        <f t="shared" si="216"/>
        <v>-1.0125861748479359</v>
      </c>
      <c r="K52" s="26">
        <f t="shared" si="216"/>
        <v>4.578787113626607</v>
      </c>
      <c r="L52" s="26">
        <f t="shared" si="216"/>
        <v>6.3446752621763416</v>
      </c>
      <c r="M52" s="26">
        <f t="shared" si="216"/>
        <v>-5.1225600483276494</v>
      </c>
      <c r="N52" s="26">
        <f t="shared" si="216"/>
        <v>4.9220227806658379</v>
      </c>
      <c r="O52" s="26">
        <f t="shared" si="216"/>
        <v>7.2280198554948747</v>
      </c>
      <c r="P52" s="15">
        <f t="shared" ref="P52:P55" si="217">T12-$P12</f>
        <v>8.4491660052284736</v>
      </c>
      <c r="AA52" s="29" t="s">
        <v>3</v>
      </c>
      <c r="AB52" s="34">
        <f t="shared" ref="AB52:AO52" si="218">AB8/86400</f>
        <v>2.2900657175925919E-5</v>
      </c>
      <c r="AC52" s="34">
        <f t="shared" si="218"/>
        <v>2.181804820601855E-5</v>
      </c>
      <c r="AD52" s="34">
        <f t="shared" si="218"/>
        <v>1.8883849837962957E-5</v>
      </c>
      <c r="AE52" s="34">
        <f t="shared" si="218"/>
        <v>2.0920466956018536E-5</v>
      </c>
      <c r="AF52" s="34">
        <f t="shared" si="218"/>
        <v>2.724657763888889E-5</v>
      </c>
      <c r="AG52" s="34">
        <f t="shared" si="218"/>
        <v>2.3762807592592586E-5</v>
      </c>
      <c r="AH52" s="34">
        <f t="shared" si="218"/>
        <v>2.0124716550925927E-5</v>
      </c>
      <c r="AI52" s="34">
        <f t="shared" si="218"/>
        <v>2.2732688749999994E-5</v>
      </c>
      <c r="AJ52" s="34">
        <f t="shared" si="218"/>
        <v>1.7531704039351851E-5</v>
      </c>
      <c r="AK52" s="34">
        <f t="shared" si="218"/>
        <v>2.3491433599537025E-5</v>
      </c>
      <c r="AL52" s="34">
        <f t="shared" si="218"/>
        <v>2.6643990925925945E-5</v>
      </c>
      <c r="AM52" s="34">
        <f t="shared" si="218"/>
        <v>1.3261106909722236E-5</v>
      </c>
      <c r="AN52" s="34">
        <f t="shared" si="218"/>
        <v>2.6845815497685173E-5</v>
      </c>
      <c r="AO52" s="34">
        <f t="shared" si="218"/>
        <v>2.9171915682870368E-5</v>
      </c>
      <c r="AP52" s="34">
        <f t="shared" ref="AP52:AR52" si="219">AP8/86400</f>
        <v>2.252398424024471E-5</v>
      </c>
      <c r="AQ52" s="34">
        <f t="shared" si="219"/>
        <v>1.3261106909722236E-5</v>
      </c>
      <c r="AR52" s="34">
        <f t="shared" si="219"/>
        <v>2.9171915682870368E-5</v>
      </c>
      <c r="AS52" s="15">
        <f t="shared" si="200"/>
        <v>18.980724962262833</v>
      </c>
      <c r="AT52" s="34">
        <f t="shared" ref="AT52:AV52" si="220">AT8/86400</f>
        <v>2.1669730775462968E-5</v>
      </c>
      <c r="AU52" s="34">
        <f t="shared" si="220"/>
        <v>1.3261106909722236E-5</v>
      </c>
      <c r="AV52" s="34">
        <f t="shared" si="220"/>
        <v>2.724657763888889E-5</v>
      </c>
      <c r="AW52" s="15">
        <f t="shared" si="202"/>
        <v>18.59080829618965</v>
      </c>
    </row>
    <row r="53" spans="1:49" x14ac:dyDescent="0.35">
      <c r="A53" s="2">
        <v>3</v>
      </c>
      <c r="B53" s="26">
        <f t="shared" ref="B53:O53" si="221">B13-$P13</f>
        <v>5.8977924076398125E-2</v>
      </c>
      <c r="C53" s="26">
        <f t="shared" si="221"/>
        <v>7.8961274741867982E-2</v>
      </c>
      <c r="D53" s="26">
        <f t="shared" si="221"/>
        <v>2.2394806821557189</v>
      </c>
      <c r="E53" s="26">
        <f t="shared" si="221"/>
        <v>0.37005538342356203</v>
      </c>
      <c r="F53" s="26">
        <f t="shared" si="221"/>
        <v>2.6617508958656728</v>
      </c>
      <c r="G53" s="26">
        <f t="shared" si="221"/>
        <v>-2.1285937437008364</v>
      </c>
      <c r="H53" s="26">
        <f t="shared" si="221"/>
        <v>1.6530734600557331</v>
      </c>
      <c r="I53" s="26">
        <f t="shared" si="221"/>
        <v>2.0616982788346974</v>
      </c>
      <c r="J53" s="26">
        <f t="shared" si="221"/>
        <v>2.956555024504528</v>
      </c>
      <c r="K53" s="26">
        <f t="shared" si="221"/>
        <v>-2.9658180368297309</v>
      </c>
      <c r="L53" s="26">
        <f t="shared" si="221"/>
        <v>-2.3546766264456984</v>
      </c>
      <c r="M53" s="26">
        <f t="shared" si="221"/>
        <v>0.83548196219756221</v>
      </c>
      <c r="N53" s="26">
        <f t="shared" si="221"/>
        <v>-2.7926820942209858</v>
      </c>
      <c r="O53" s="26">
        <f t="shared" si="221"/>
        <v>-2.674264384658434</v>
      </c>
      <c r="P53" s="15">
        <f t="shared" si="217"/>
        <v>-4.9793479962507217</v>
      </c>
      <c r="AA53" s="29" t="s">
        <v>6</v>
      </c>
      <c r="AB53" s="34">
        <f t="shared" ref="AB53:AO53" si="222">AB9/86400</f>
        <v>4.186822877314813E-5</v>
      </c>
      <c r="AC53" s="34">
        <f t="shared" si="222"/>
        <v>3.8784958425925931E-5</v>
      </c>
      <c r="AD53" s="34">
        <f t="shared" si="222"/>
        <v>2.9566641469907402E-5</v>
      </c>
      <c r="AE53" s="34">
        <f t="shared" si="222"/>
        <v>3.8454270590277786E-5</v>
      </c>
      <c r="AF53" s="34">
        <f t="shared" si="222"/>
        <v>5.5600697071759259E-5</v>
      </c>
      <c r="AG53" s="34">
        <f t="shared" si="222"/>
        <v>3.6953052824074064E-5</v>
      </c>
      <c r="AH53" s="34">
        <f t="shared" si="222"/>
        <v>4.1101872847222205E-5</v>
      </c>
      <c r="AI53" s="34">
        <f t="shared" si="222"/>
        <v>3.1127960439814812E-5</v>
      </c>
      <c r="AJ53" s="34">
        <f t="shared" si="222"/>
        <v>3.5428739398148123E-5</v>
      </c>
      <c r="AK53" s="34">
        <f t="shared" si="222"/>
        <v>4.4553623923611105E-5</v>
      </c>
      <c r="AL53" s="34">
        <f t="shared" si="222"/>
        <v>4.8312967164351842E-5</v>
      </c>
      <c r="AM53" s="34">
        <f t="shared" si="222"/>
        <v>3.7545141516203677E-5</v>
      </c>
      <c r="AN53" s="34">
        <f t="shared" si="222"/>
        <v>4.894599814814816E-5</v>
      </c>
      <c r="AO53" s="34">
        <f t="shared" si="222"/>
        <v>3.7713109930555567E-5</v>
      </c>
      <c r="AP53" s="34">
        <f t="shared" ref="AP53:AR53" si="223">AP9/86400</f>
        <v>4.0425518751653429E-5</v>
      </c>
      <c r="AQ53" s="34">
        <f t="shared" si="223"/>
        <v>2.9566641469907402E-5</v>
      </c>
      <c r="AR53" s="34">
        <f t="shared" si="223"/>
        <v>5.5600697071759259E-5</v>
      </c>
      <c r="AS53" s="15">
        <f t="shared" si="200"/>
        <v>17.468614145953516</v>
      </c>
      <c r="AT53" s="34">
        <f t="shared" ref="AT53:AV53" si="224">AT9/86400</f>
        <v>4.0515197204861105E-5</v>
      </c>
      <c r="AU53" s="34">
        <f t="shared" si="224"/>
        <v>3.1127960439814812E-5</v>
      </c>
      <c r="AV53" s="34">
        <f t="shared" si="224"/>
        <v>5.5600697071759259E-5</v>
      </c>
      <c r="AW53" s="15">
        <f t="shared" si="202"/>
        <v>17.727392932717088</v>
      </c>
    </row>
    <row r="54" spans="1:49" x14ac:dyDescent="0.35">
      <c r="A54" s="2">
        <v>4</v>
      </c>
      <c r="B54" s="26">
        <f t="shared" ref="B54:O54" si="225">B14-$P14</f>
        <v>3.3044413647630329</v>
      </c>
      <c r="C54" s="26">
        <f t="shared" si="225"/>
        <v>0.48511271077508056</v>
      </c>
      <c r="D54" s="26">
        <f t="shared" si="225"/>
        <v>2.638153516728611</v>
      </c>
      <c r="E54" s="26">
        <f t="shared" si="225"/>
        <v>-0.28871025911631065</v>
      </c>
      <c r="F54" s="26">
        <f t="shared" si="225"/>
        <v>-0.12630455729617651</v>
      </c>
      <c r="G54" s="26">
        <f t="shared" si="225"/>
        <v>-0.85886945753431654</v>
      </c>
      <c r="H54" s="26">
        <f t="shared" si="225"/>
        <v>4.5292821805429568</v>
      </c>
      <c r="I54" s="26">
        <f t="shared" si="225"/>
        <v>1.6328066160471248</v>
      </c>
      <c r="J54" s="26">
        <f t="shared" si="225"/>
        <v>4.4027516567821188</v>
      </c>
      <c r="K54" s="26">
        <f t="shared" si="225"/>
        <v>-2.9432633896188332</v>
      </c>
      <c r="L54" s="26">
        <f t="shared" si="225"/>
        <v>-3.773549275356606</v>
      </c>
      <c r="M54" s="26">
        <f t="shared" si="225"/>
        <v>-3.4121554056703705</v>
      </c>
      <c r="N54" s="26">
        <f t="shared" si="225"/>
        <v>-0.78000351364365805</v>
      </c>
      <c r="O54" s="26">
        <f t="shared" si="225"/>
        <v>-4.809692187402641</v>
      </c>
      <c r="P54" s="15">
        <f t="shared" si="217"/>
        <v>-0.42409269849842524</v>
      </c>
      <c r="AA54" s="29" t="s">
        <v>13</v>
      </c>
      <c r="AB54" s="34">
        <f t="shared" ref="AB54:AO54" si="226">AB10/86400</f>
        <v>8.6341280335648133E-5</v>
      </c>
      <c r="AC54" s="34">
        <f t="shared" si="226"/>
        <v>1.0000944821759254E-4</v>
      </c>
      <c r="AD54" s="34">
        <f t="shared" si="226"/>
        <v>1.6143654993055557E-4</v>
      </c>
      <c r="AE54" s="34">
        <f t="shared" si="226"/>
        <v>1.7738725120370369E-4</v>
      </c>
      <c r="AF54" s="34">
        <f t="shared" si="226"/>
        <v>1.1131372302083337E-4</v>
      </c>
      <c r="AG54" s="34">
        <f t="shared" si="226"/>
        <v>1.3088519357638893E-4</v>
      </c>
      <c r="AH54" s="34">
        <f t="shared" si="226"/>
        <v>1.3700501805555553E-4</v>
      </c>
      <c r="AI54" s="34">
        <f t="shared" si="226"/>
        <v>1.033926996759259E-4</v>
      </c>
      <c r="AJ54" s="34">
        <f t="shared" si="226"/>
        <v>1.6538170824074077E-4</v>
      </c>
      <c r="AK54" s="34">
        <f t="shared" si="226"/>
        <v>1.7860056059027776E-4</v>
      </c>
      <c r="AL54" s="34">
        <f t="shared" si="226"/>
        <v>1.6892584194444442E-4</v>
      </c>
      <c r="AM54" s="34">
        <f t="shared" si="226"/>
        <v>8.7799193750000003E-5</v>
      </c>
      <c r="AN54" s="34">
        <f t="shared" si="226"/>
        <v>1.5785672293981481E-4</v>
      </c>
      <c r="AO54" s="34">
        <f t="shared" si="226"/>
        <v>1.8071722516203699E-4</v>
      </c>
      <c r="AP54" s="34">
        <f t="shared" ref="AP54:AR54" si="227">AP10/86400</f>
        <v>1.3907517261739418E-4</v>
      </c>
      <c r="AQ54" s="34">
        <f t="shared" si="227"/>
        <v>8.6341280335648133E-5</v>
      </c>
      <c r="AR54" s="34">
        <f t="shared" si="227"/>
        <v>1.8071722516203699E-4</v>
      </c>
      <c r="AS54" s="15">
        <f t="shared" si="200"/>
        <v>25.422940057290955</v>
      </c>
      <c r="AT54" s="34">
        <f t="shared" ref="AT54:AV54" si="228">AT10/86400</f>
        <v>1.2829913601128474E-4</v>
      </c>
      <c r="AU54" s="34">
        <f t="shared" si="228"/>
        <v>8.7799193750000003E-5</v>
      </c>
      <c r="AV54" s="34">
        <f t="shared" si="228"/>
        <v>1.7860056059027776E-4</v>
      </c>
      <c r="AW54" s="15">
        <f t="shared" si="202"/>
        <v>26.954742837285018</v>
      </c>
    </row>
    <row r="55" spans="1:49" x14ac:dyDescent="0.35">
      <c r="A55" s="2">
        <v>5</v>
      </c>
      <c r="B55" s="26">
        <f t="shared" ref="B55:O55" si="229">B15-$P15</f>
        <v>0.36125632930070761</v>
      </c>
      <c r="C55" s="26">
        <f t="shared" si="229"/>
        <v>0.7776179275978512</v>
      </c>
      <c r="D55" s="26">
        <f t="shared" si="229"/>
        <v>0.68847081638628982</v>
      </c>
      <c r="E55" s="26">
        <f t="shared" si="229"/>
        <v>0.10723392827512868</v>
      </c>
      <c r="F55" s="26">
        <f t="shared" si="229"/>
        <v>-0.55968058240887641</v>
      </c>
      <c r="G55" s="26">
        <f t="shared" si="229"/>
        <v>1.193664941036511</v>
      </c>
      <c r="H55" s="26">
        <f t="shared" si="229"/>
        <v>0.79297861589508578</v>
      </c>
      <c r="I55" s="26">
        <f t="shared" si="229"/>
        <v>1.5439867046100515</v>
      </c>
      <c r="J55" s="26">
        <f t="shared" si="229"/>
        <v>-0.42637858540913554</v>
      </c>
      <c r="K55" s="26">
        <f t="shared" si="229"/>
        <v>0.20501312765393287</v>
      </c>
      <c r="L55" s="26">
        <f t="shared" si="229"/>
        <v>-0.80585445554992008</v>
      </c>
      <c r="M55" s="26">
        <f t="shared" si="229"/>
        <v>0.33976803391102894</v>
      </c>
      <c r="N55" s="26">
        <f t="shared" si="229"/>
        <v>-2.781929319326979</v>
      </c>
      <c r="O55" s="26">
        <f t="shared" si="229"/>
        <v>-1.4361474819716755</v>
      </c>
      <c r="P55" s="15">
        <f t="shared" si="217"/>
        <v>-0.82718931552534114</v>
      </c>
      <c r="AA55" s="29" t="s">
        <v>0</v>
      </c>
      <c r="AB55" s="34">
        <f t="shared" ref="AB55:AO55" si="230">AB11/86400</f>
        <v>3.2291666666666654E-5</v>
      </c>
      <c r="AC55" s="34">
        <f t="shared" si="230"/>
        <v>3.2668808263888883E-5</v>
      </c>
      <c r="AD55" s="34">
        <f t="shared" si="230"/>
        <v>3.5439237430555533E-5</v>
      </c>
      <c r="AE55" s="34">
        <f t="shared" si="230"/>
        <v>3.5206181238425968E-5</v>
      </c>
      <c r="AF55" s="34">
        <f t="shared" si="230"/>
        <v>3.7401318553240694E-5</v>
      </c>
      <c r="AG55" s="34">
        <f t="shared" si="230"/>
        <v>2.1870538344907385E-5</v>
      </c>
      <c r="AH55" s="34">
        <f t="shared" si="230"/>
        <v>3.2493491226851895E-5</v>
      </c>
      <c r="AI55" s="34">
        <f t="shared" si="230"/>
        <v>2.6701467627314818E-5</v>
      </c>
      <c r="AJ55" s="34">
        <f t="shared" si="230"/>
        <v>3.5991433611111042E-5</v>
      </c>
      <c r="AK55" s="34">
        <f t="shared" si="230"/>
        <v>2.4657764340277764E-5</v>
      </c>
      <c r="AL55" s="34">
        <f t="shared" si="230"/>
        <v>2.6476809861111145E-5</v>
      </c>
      <c r="AM55" s="34">
        <f t="shared" si="230"/>
        <v>2.8615520277777799E-5</v>
      </c>
      <c r="AN55" s="34">
        <f t="shared" si="230"/>
        <v>2.4237843275462996E-5</v>
      </c>
      <c r="AO55" s="34">
        <f t="shared" si="230"/>
        <v>2.1919879062500033E-5</v>
      </c>
      <c r="AP55" s="34">
        <f t="shared" ref="AP55:AR55" si="231">AP11/86400</f>
        <v>2.9712282841435185E-5</v>
      </c>
      <c r="AQ55" s="34">
        <f t="shared" si="231"/>
        <v>2.1870538344907385E-5</v>
      </c>
      <c r="AR55" s="34">
        <f t="shared" si="231"/>
        <v>3.7401318553240694E-5</v>
      </c>
      <c r="AS55" s="15">
        <f t="shared" si="200"/>
        <v>18.271073111842288</v>
      </c>
      <c r="AT55" s="34">
        <f t="shared" ref="AT55:AV55" si="232">AT11/86400</f>
        <v>2.9951886234085651E-5</v>
      </c>
      <c r="AU55" s="34">
        <f t="shared" si="232"/>
        <v>2.1870538344907385E-5</v>
      </c>
      <c r="AV55" s="34">
        <f t="shared" si="232"/>
        <v>3.7401318553240694E-5</v>
      </c>
      <c r="AW55" s="15">
        <f t="shared" si="202"/>
        <v>17.962995674895012</v>
      </c>
    </row>
    <row r="56" spans="1:49" x14ac:dyDescent="0.35">
      <c r="AA56" s="29" t="s">
        <v>1</v>
      </c>
      <c r="AB56" s="34">
        <f t="shared" ref="AB56:AO56" si="233">AB12/86400</f>
        <v>3.6422902500000071E-5</v>
      </c>
      <c r="AC56" s="34">
        <f t="shared" si="233"/>
        <v>3.6600319143518574E-5</v>
      </c>
      <c r="AD56" s="34">
        <f t="shared" si="233"/>
        <v>2.9805996469907443E-5</v>
      </c>
      <c r="AE56" s="34">
        <f t="shared" si="233"/>
        <v>3.8504661122685185E-5</v>
      </c>
      <c r="AF56" s="34">
        <f t="shared" si="233"/>
        <v>5.5744520023148126E-5</v>
      </c>
      <c r="AG56" s="34">
        <f t="shared" si="233"/>
        <v>3.3959015706018495E-5</v>
      </c>
      <c r="AH56" s="34">
        <f t="shared" si="233"/>
        <v>5.8226253460648094E-5</v>
      </c>
      <c r="AI56" s="34">
        <f t="shared" si="233"/>
        <v>3.600770554398147E-5</v>
      </c>
      <c r="AJ56" s="34">
        <f t="shared" si="233"/>
        <v>5.4824892916666681E-5</v>
      </c>
      <c r="AK56" s="34">
        <f t="shared" si="233"/>
        <v>3.2817617789351903E-5</v>
      </c>
      <c r="AL56" s="34">
        <f t="shared" si="233"/>
        <v>3.1860985127314803E-5</v>
      </c>
      <c r="AM56" s="34">
        <f t="shared" si="233"/>
        <v>3.2216343333333339E-5</v>
      </c>
      <c r="AN56" s="34">
        <f t="shared" si="233"/>
        <v>3.0385487534722155E-5</v>
      </c>
      <c r="AO56" s="34">
        <f t="shared" si="233"/>
        <v>3.9909297060185207E-5</v>
      </c>
      <c r="AP56" s="34">
        <f t="shared" ref="AP56:AR56" si="234">AP12/86400</f>
        <v>3.9091856980820111E-5</v>
      </c>
      <c r="AQ56" s="34">
        <f t="shared" si="234"/>
        <v>2.9805996469907443E-5</v>
      </c>
      <c r="AR56" s="34">
        <f t="shared" si="234"/>
        <v>5.8226253460648094E-5</v>
      </c>
      <c r="AS56" s="15">
        <f t="shared" si="200"/>
        <v>25.004816007582864</v>
      </c>
      <c r="AT56" s="34">
        <f t="shared" ref="AT56:AV56" si="235">AT12/86400</f>
        <v>4.0509554515335648E-5</v>
      </c>
      <c r="AU56" s="34">
        <f t="shared" si="235"/>
        <v>3.2216343333333339E-5</v>
      </c>
      <c r="AV56" s="34">
        <f t="shared" si="235"/>
        <v>5.8226253460648094E-5</v>
      </c>
      <c r="AW56" s="15">
        <f t="shared" si="202"/>
        <v>25.660860356821718</v>
      </c>
    </row>
    <row r="57" spans="1:49" x14ac:dyDescent="0.35">
      <c r="AA57" s="29" t="s">
        <v>14</v>
      </c>
      <c r="AB57" s="34">
        <f t="shared" ref="AB57:AO57" si="236">AB13/86400</f>
        <v>2.3443405138888887E-5</v>
      </c>
      <c r="AC57" s="34">
        <f t="shared" si="236"/>
        <v>2.9192911736111079E-5</v>
      </c>
      <c r="AD57" s="34">
        <f t="shared" si="236"/>
        <v>2.8847001759259232E-5</v>
      </c>
      <c r="AE57" s="34">
        <f t="shared" si="236"/>
        <v>2.9024943310185154E-5</v>
      </c>
      <c r="AF57" s="34">
        <f t="shared" si="236"/>
        <v>3.5609305451388938E-5</v>
      </c>
      <c r="AG57" s="34">
        <f t="shared" si="236"/>
        <v>1.8089936585648195E-5</v>
      </c>
      <c r="AH57" s="34">
        <f t="shared" si="236"/>
        <v>2.5773442094907478E-5</v>
      </c>
      <c r="AI57" s="34">
        <f t="shared" si="236"/>
        <v>2.894069665509264E-5</v>
      </c>
      <c r="AJ57" s="34">
        <f t="shared" si="236"/>
        <v>2.6653439155092642E-5</v>
      </c>
      <c r="AK57" s="34">
        <f t="shared" si="236"/>
        <v>2.4923626863425929E-5</v>
      </c>
      <c r="AL57" s="34">
        <f t="shared" si="236"/>
        <v>2.4873498784722239E-5</v>
      </c>
      <c r="AM57" s="34">
        <f t="shared" si="236"/>
        <v>2.9630416979166666E-5</v>
      </c>
      <c r="AN57" s="34">
        <f t="shared" si="236"/>
        <v>2.3683547488425974E-5</v>
      </c>
      <c r="AO57" s="34">
        <f t="shared" si="236"/>
        <v>2.2146636423611102E-5</v>
      </c>
      <c r="AP57" s="34">
        <f t="shared" ref="AP57:AR57" si="237">AP13/86400</f>
        <v>2.648805774470901E-5</v>
      </c>
      <c r="AQ57" s="34">
        <f t="shared" si="237"/>
        <v>1.8089936585648195E-5</v>
      </c>
      <c r="AR57" s="34">
        <f t="shared" si="237"/>
        <v>3.5609305451388938E-5</v>
      </c>
      <c r="AS57" s="15">
        <f t="shared" si="200"/>
        <v>15.897203571436799</v>
      </c>
      <c r="AT57" s="34">
        <f t="shared" ref="AT57:AV57" si="238">AT13/86400</f>
        <v>2.7648159959490759E-5</v>
      </c>
      <c r="AU57" s="34">
        <f t="shared" si="238"/>
        <v>1.8089936585648195E-5</v>
      </c>
      <c r="AV57" s="34">
        <f t="shared" si="238"/>
        <v>3.5609305451388938E-5</v>
      </c>
      <c r="AW57" s="15">
        <f t="shared" si="202"/>
        <v>18.113241464767839</v>
      </c>
    </row>
    <row r="58" spans="1:49" x14ac:dyDescent="0.35">
      <c r="AA58" s="29" t="s">
        <v>15</v>
      </c>
      <c r="AB58" s="34">
        <f t="shared" ref="AB58:AO58" si="239">AB14/86400</f>
        <v>1.9774082476851826E-5</v>
      </c>
      <c r="AC58" s="34">
        <f t="shared" si="239"/>
        <v>9.4130553472222052E-6</v>
      </c>
      <c r="AD58" s="34">
        <f t="shared" si="239"/>
        <v>3.1602733692129641E-5</v>
      </c>
      <c r="AE58" s="34">
        <f t="shared" si="239"/>
        <v>1.8409339039351873E-5</v>
      </c>
      <c r="AF58" s="34">
        <f t="shared" si="239"/>
        <v>2.3616360127314768E-5</v>
      </c>
      <c r="AG58" s="34">
        <f t="shared" si="239"/>
        <v>7.3499307175925767E-6</v>
      </c>
      <c r="AH58" s="34">
        <f t="shared" si="239"/>
        <v>2.4719965150462885E-5</v>
      </c>
      <c r="AI58" s="34">
        <f t="shared" si="239"/>
        <v>2.8990562268518507E-5</v>
      </c>
      <c r="AJ58" s="34">
        <f t="shared" si="239"/>
        <v>2.7835254479166632E-5</v>
      </c>
      <c r="AK58" s="34">
        <f t="shared" si="239"/>
        <v>1.535047660879628E-5</v>
      </c>
      <c r="AL58" s="34">
        <f t="shared" si="239"/>
        <v>1.17840346064815E-5</v>
      </c>
      <c r="AM58" s="34">
        <f t="shared" si="239"/>
        <v>9.8925526967592103E-6</v>
      </c>
      <c r="AN58" s="34">
        <f t="shared" si="239"/>
        <v>1.4546065347222173E-5</v>
      </c>
      <c r="AO58" s="34">
        <f t="shared" si="239"/>
        <v>9.4860166319444131E-6</v>
      </c>
      <c r="AP58" s="34">
        <f t="shared" ref="AP58:AR58" si="240">AP14/86400</f>
        <v>1.8055030656415319E-5</v>
      </c>
      <c r="AQ58" s="34">
        <f t="shared" si="240"/>
        <v>7.3499307175925767E-6</v>
      </c>
      <c r="AR58" s="34">
        <f t="shared" si="240"/>
        <v>3.1602733692129641E-5</v>
      </c>
      <c r="AS58" s="15">
        <f t="shared" si="200"/>
        <v>45.192191425985826</v>
      </c>
      <c r="AT58" s="34">
        <f t="shared" ref="AT58:AV58" si="241">AT14/86400</f>
        <v>1.7217780244502289E-5</v>
      </c>
      <c r="AU58" s="34">
        <f t="shared" si="241"/>
        <v>7.3499307175925767E-6</v>
      </c>
      <c r="AV58" s="34">
        <f t="shared" si="241"/>
        <v>2.8990562268518507E-5</v>
      </c>
      <c r="AW58" s="15">
        <f t="shared" si="202"/>
        <v>46.705489456991813</v>
      </c>
    </row>
    <row r="59" spans="1:49" x14ac:dyDescent="0.35">
      <c r="B59" s="40" t="s">
        <v>56</v>
      </c>
      <c r="C59" s="41">
        <v>1</v>
      </c>
      <c r="D59" s="41">
        <v>2</v>
      </c>
      <c r="E59" s="41">
        <v>3</v>
      </c>
      <c r="F59" s="41">
        <v>4</v>
      </c>
      <c r="G59" s="41">
        <v>5</v>
      </c>
      <c r="H59" s="41" t="s">
        <v>34</v>
      </c>
      <c r="AA59" s="29" t="s">
        <v>7</v>
      </c>
      <c r="AB59" s="34">
        <f t="shared" ref="AB59:AO59" si="242">AB15/86400</f>
        <v>8.3146730914351877E-5</v>
      </c>
      <c r="AC59" s="34">
        <f t="shared" si="242"/>
        <v>8.0876795162037048E-5</v>
      </c>
      <c r="AD59" s="34">
        <f t="shared" si="242"/>
        <v>9.1612076921296254E-5</v>
      </c>
      <c r="AE59" s="34">
        <f t="shared" si="242"/>
        <v>8.0309901747685142E-5</v>
      </c>
      <c r="AF59" s="34">
        <f t="shared" si="242"/>
        <v>8.6536806076388946E-5</v>
      </c>
      <c r="AG59" s="34">
        <f t="shared" si="242"/>
        <v>5.9936381956018521E-5</v>
      </c>
      <c r="AH59" s="34">
        <f t="shared" si="242"/>
        <v>9.0945189803240756E-5</v>
      </c>
      <c r="AI59" s="34">
        <f t="shared" si="242"/>
        <v>7.7747858402777773E-5</v>
      </c>
      <c r="AJ59" s="34">
        <f t="shared" si="242"/>
        <v>8.8183946412037002E-5</v>
      </c>
      <c r="AK59" s="34">
        <f t="shared" si="242"/>
        <v>7.0150436712962923E-5</v>
      </c>
      <c r="AL59" s="34">
        <f t="shared" si="242"/>
        <v>5.6897465775462925E-5</v>
      </c>
      <c r="AM59" s="34">
        <f t="shared" si="242"/>
        <v>5.1381540277777799E-5</v>
      </c>
      <c r="AN59" s="34">
        <f t="shared" si="242"/>
        <v>6.9075438807870369E-5</v>
      </c>
      <c r="AO59" s="34">
        <f t="shared" si="242"/>
        <v>5.5803308981481501E-5</v>
      </c>
      <c r="AP59" s="34">
        <f t="shared" ref="AP59:AR59" si="243">AP15/86400</f>
        <v>7.4471705567956341E-5</v>
      </c>
      <c r="AQ59" s="34">
        <f t="shared" si="243"/>
        <v>5.1381540277777799E-5</v>
      </c>
      <c r="AR59" s="34">
        <f t="shared" si="243"/>
        <v>9.1612076921296254E-5</v>
      </c>
      <c r="AS59" s="15">
        <f t="shared" si="200"/>
        <v>18.656320591983128</v>
      </c>
      <c r="AT59" s="34">
        <f t="shared" ref="AT59:AV59" si="244">AT15/86400</f>
        <v>7.4735613767361108E-5</v>
      </c>
      <c r="AU59" s="34">
        <f t="shared" si="244"/>
        <v>5.1381540277777799E-5</v>
      </c>
      <c r="AV59" s="34">
        <f t="shared" si="244"/>
        <v>9.0945189803240756E-5</v>
      </c>
      <c r="AW59" s="15">
        <f t="shared" si="202"/>
        <v>17.989775841248658</v>
      </c>
    </row>
    <row r="60" spans="1:49" x14ac:dyDescent="0.35">
      <c r="B60" s="42" t="s">
        <v>19</v>
      </c>
      <c r="C60" s="43">
        <v>2.5205866297453708E-4</v>
      </c>
      <c r="D60" s="43">
        <v>1.6023951246527774E-4</v>
      </c>
      <c r="E60" s="43">
        <v>1.1193205678240744E-4</v>
      </c>
      <c r="F60" s="43">
        <v>1.1160373099537036E-4</v>
      </c>
      <c r="G60" s="43">
        <v>3.0308064583333373E-5</v>
      </c>
      <c r="H60" s="50">
        <v>6.6614202780092594E-4</v>
      </c>
      <c r="AA60" s="29" t="s">
        <v>8</v>
      </c>
      <c r="AB60" s="34">
        <f t="shared" ref="AB60:AO60" si="245">AB16/86400</f>
        <v>2.8457000081018487E-5</v>
      </c>
      <c r="AC60" s="34">
        <f t="shared" si="245"/>
        <v>8.4755815856481702E-6</v>
      </c>
      <c r="AD60" s="34">
        <f t="shared" si="245"/>
        <v>1.4907197453703729E-5</v>
      </c>
      <c r="AE60" s="34">
        <f t="shared" si="245"/>
        <v>1.2849584270833323E-5</v>
      </c>
      <c r="AF60" s="34">
        <f t="shared" si="245"/>
        <v>1.8073402210648174E-5</v>
      </c>
      <c r="AG60" s="34">
        <f t="shared" si="245"/>
        <v>1.0072856307870355E-5</v>
      </c>
      <c r="AH60" s="34">
        <f t="shared" si="245"/>
        <v>4.7055303599536993E-5</v>
      </c>
      <c r="AI60" s="34">
        <f t="shared" si="245"/>
        <v>1.900510204861113E-5</v>
      </c>
      <c r="AJ60" s="34">
        <f t="shared" si="245"/>
        <v>4.3486761990740779E-5</v>
      </c>
      <c r="AK60" s="34">
        <f t="shared" si="245"/>
        <v>4.3845007175926487E-6</v>
      </c>
      <c r="AL60" s="34">
        <f t="shared" si="245"/>
        <v>6.9796128240740815E-6</v>
      </c>
      <c r="AM60" s="34">
        <f t="shared" si="245"/>
        <v>5.9166876620370737E-6</v>
      </c>
      <c r="AN60" s="34">
        <f t="shared" si="245"/>
        <v>1.5244709004629675E-5</v>
      </c>
      <c r="AO60" s="34">
        <f t="shared" si="245"/>
        <v>1.5873015856481553E-6</v>
      </c>
      <c r="AP60" s="34">
        <f t="shared" ref="AP60:AR60" si="246">AP16/86400</f>
        <v>1.6892542953042342E-5</v>
      </c>
      <c r="AQ60" s="34">
        <f t="shared" si="246"/>
        <v>1.5873015856481553E-6</v>
      </c>
      <c r="AR60" s="34">
        <f t="shared" si="246"/>
        <v>4.7055303599536993E-5</v>
      </c>
      <c r="AS60" s="15">
        <f t="shared" si="200"/>
        <v>82.197993811942709</v>
      </c>
      <c r="AT60" s="34">
        <f t="shared" ref="AT60:AV60" si="247">AT16/86400</f>
        <v>1.5729127300347233E-5</v>
      </c>
      <c r="AU60" s="34">
        <f t="shared" si="247"/>
        <v>4.3845007175926487E-6</v>
      </c>
      <c r="AV60" s="34">
        <f t="shared" si="247"/>
        <v>4.7055303599536993E-5</v>
      </c>
      <c r="AW60" s="15">
        <f t="shared" si="202"/>
        <v>87.15292545923846</v>
      </c>
    </row>
    <row r="61" spans="1:49" x14ac:dyDescent="0.35">
      <c r="B61" s="42" t="s">
        <v>20</v>
      </c>
      <c r="C61" s="43">
        <v>2.3744121104166666E-4</v>
      </c>
      <c r="D61" s="43">
        <v>1.7472180230324071E-4</v>
      </c>
      <c r="E61" s="43">
        <v>1.0787509449074073E-4</v>
      </c>
      <c r="F61" s="43">
        <v>8.9352376747685222E-5</v>
      </c>
      <c r="G61" s="43">
        <v>3.1844713194444456E-5</v>
      </c>
      <c r="H61" s="50">
        <v>6.4123519777777775E-4</v>
      </c>
      <c r="AA61" s="29" t="s">
        <v>16</v>
      </c>
      <c r="AB61" s="34">
        <f t="shared" ref="AB61:AO61" si="248">AB17/86400</f>
        <v>6.987486354166679E-6</v>
      </c>
      <c r="AC61" s="34">
        <f t="shared" si="248"/>
        <v>6.0468631944444456E-6</v>
      </c>
      <c r="AD61" s="34">
        <f t="shared" si="248"/>
        <v>7.4745947800925736E-6</v>
      </c>
      <c r="AE61" s="34">
        <f t="shared" si="248"/>
        <v>4.7031158217593197E-6</v>
      </c>
      <c r="AF61" s="34">
        <f t="shared" si="248"/>
        <v>8.63068993055549E-6</v>
      </c>
      <c r="AG61" s="34">
        <f t="shared" si="248"/>
        <v>4.9973229976852241E-6</v>
      </c>
      <c r="AH61" s="34">
        <f t="shared" si="248"/>
        <v>1.0336094317129752E-5</v>
      </c>
      <c r="AI61" s="34">
        <f t="shared" si="248"/>
        <v>8.2304526736111224E-6</v>
      </c>
      <c r="AJ61" s="34">
        <f t="shared" si="248"/>
        <v>9.07869320601849E-6</v>
      </c>
      <c r="AK61" s="34">
        <f t="shared" si="248"/>
        <v>7.8879545601851369E-6</v>
      </c>
      <c r="AL61" s="34">
        <f t="shared" si="248"/>
        <v>6.2353027662036626E-6</v>
      </c>
      <c r="AM61" s="34">
        <f t="shared" si="248"/>
        <v>7.0672713541666513E-6</v>
      </c>
      <c r="AN61" s="34">
        <f t="shared" si="248"/>
        <v>9.3616150115740899E-6</v>
      </c>
      <c r="AO61" s="34">
        <f t="shared" si="248"/>
        <v>6.1728395023148336E-6</v>
      </c>
      <c r="AP61" s="34">
        <f t="shared" ref="AP61:AR61" si="249">AP17/86400</f>
        <v>7.37216403356482E-6</v>
      </c>
      <c r="AQ61" s="34">
        <f t="shared" si="249"/>
        <v>4.7031158217593197E-6</v>
      </c>
      <c r="AR61" s="34">
        <f t="shared" si="249"/>
        <v>1.0336094317129752E-5</v>
      </c>
      <c r="AS61" s="15">
        <f t="shared" si="200"/>
        <v>22.492353485962347</v>
      </c>
      <c r="AT61" s="34">
        <f t="shared" ref="AT61:AV61" si="250">AT17/86400</f>
        <v>7.2374706061921427E-6</v>
      </c>
      <c r="AU61" s="34">
        <f t="shared" si="250"/>
        <v>4.7031158217593197E-6</v>
      </c>
      <c r="AV61" s="34">
        <f t="shared" si="250"/>
        <v>1.0336094317129752E-5</v>
      </c>
      <c r="AW61" s="15">
        <f t="shared" si="202"/>
        <v>26.546384970635721</v>
      </c>
    </row>
    <row r="62" spans="1:49" x14ac:dyDescent="0.35">
      <c r="B62" s="42" t="s">
        <v>21</v>
      </c>
      <c r="C62" s="43">
        <v>1.7620202401620369E-4</v>
      </c>
      <c r="D62" s="43">
        <v>2.2141807340277783E-4</v>
      </c>
      <c r="E62" s="43">
        <v>1.2569496935185186E-4</v>
      </c>
      <c r="F62" s="43">
        <v>1.0651927437499999E-4</v>
      </c>
      <c r="G62" s="43">
        <v>3.2291929120370362E-5</v>
      </c>
      <c r="H62" s="50">
        <v>6.621262702662037E-4</v>
      </c>
      <c r="AA62" s="29" t="s">
        <v>17</v>
      </c>
      <c r="AB62" s="34">
        <f t="shared" ref="AB62:AM62" si="251">AB18/86400</f>
        <v>1.4313009155092605E-5</v>
      </c>
      <c r="AC62" s="34">
        <f t="shared" si="251"/>
        <v>1.320809187499998E-5</v>
      </c>
      <c r="AD62" s="34">
        <f t="shared" si="251"/>
        <v>1.7384731666666718E-5</v>
      </c>
      <c r="AE62" s="34">
        <f t="shared" si="251"/>
        <v>1.2026539004629614E-5</v>
      </c>
      <c r="AF62" s="34">
        <f t="shared" si="251"/>
        <v>1.2555901990740802E-5</v>
      </c>
      <c r="AG62" s="34">
        <f t="shared" si="251"/>
        <v>1.6431510879629591E-5</v>
      </c>
      <c r="AH62" s="34">
        <f t="shared" si="251"/>
        <v>1.1401381539351736E-5</v>
      </c>
      <c r="AI62" s="34">
        <f t="shared" si="251"/>
        <v>1.3001805659722202E-5</v>
      </c>
      <c r="AJ62" s="34">
        <f t="shared" si="251"/>
        <v>1.1866969004629588E-5</v>
      </c>
      <c r="AK62" s="34">
        <f t="shared" si="251"/>
        <v>1.4619813981481473E-5</v>
      </c>
      <c r="AL62" s="34">
        <f t="shared" si="251"/>
        <v>7.0743575231482059E-6</v>
      </c>
      <c r="AM62" s="34">
        <f t="shared" si="251"/>
        <v>7.3318216087962748E-6</v>
      </c>
      <c r="AN62" s="34"/>
      <c r="AO62" s="34">
        <f>AO18/86400</f>
        <v>4.3503821296296281E-6</v>
      </c>
      <c r="AP62" s="34">
        <f t="shared" ref="AP62:AR62" si="252">AP18/86400</f>
        <v>1.1966639693732186E-5</v>
      </c>
      <c r="AQ62" s="34">
        <f t="shared" si="252"/>
        <v>4.3503821296296281E-6</v>
      </c>
      <c r="AR62" s="34">
        <f t="shared" si="252"/>
        <v>1.7384731666666718E-5</v>
      </c>
      <c r="AS62" s="15">
        <f t="shared" si="200"/>
        <v>31.318724682928028</v>
      </c>
      <c r="AT62" s="34">
        <f t="shared" ref="AT62:AV62" si="253">AT18/86400</f>
        <v>1.2572108317418959E-5</v>
      </c>
      <c r="AU62" s="34">
        <f t="shared" si="253"/>
        <v>7.3318216087962748E-6</v>
      </c>
      <c r="AV62" s="34">
        <f t="shared" si="253"/>
        <v>1.6431510879629591E-5</v>
      </c>
      <c r="AW62" s="15">
        <f t="shared" si="202"/>
        <v>21.002978106925081</v>
      </c>
    </row>
    <row r="63" spans="1:49" x14ac:dyDescent="0.35">
      <c r="B63" s="42" t="s">
        <v>22</v>
      </c>
      <c r="C63" s="43">
        <v>2.1528302679398151E-4</v>
      </c>
      <c r="D63" s="43">
        <v>2.4787100025462964E-4</v>
      </c>
      <c r="E63" s="43">
        <v>1.2114512471064817E-4</v>
      </c>
      <c r="F63" s="43">
        <v>9.3159486018518461E-5</v>
      </c>
      <c r="G63" s="43">
        <v>3.0408320740740754E-5</v>
      </c>
      <c r="H63" s="50">
        <v>7.0786695851851849E-4</v>
      </c>
      <c r="AA63" s="29" t="s">
        <v>18</v>
      </c>
      <c r="AB63" s="34">
        <f t="shared" ref="AB63:AM63" si="254">AB19/86400</f>
        <v>9.0075690740740902E-6</v>
      </c>
      <c r="AC63" s="34">
        <f t="shared" si="254"/>
        <v>1.2589758125000031E-5</v>
      </c>
      <c r="AD63" s="34">
        <f t="shared" si="254"/>
        <v>7.4326026736110721E-6</v>
      </c>
      <c r="AE63" s="34">
        <f t="shared" si="254"/>
        <v>1.3678665914351822E-5</v>
      </c>
      <c r="AF63" s="34">
        <f t="shared" si="254"/>
        <v>7.3066263541665675E-6</v>
      </c>
      <c r="AG63" s="34">
        <f t="shared" si="254"/>
        <v>8.498939699074102E-6</v>
      </c>
      <c r="AH63" s="34">
        <f t="shared" si="254"/>
        <v>1.6499748043981517E-5</v>
      </c>
      <c r="AI63" s="34">
        <f t="shared" si="254"/>
        <v>1.5542328043981439E-5</v>
      </c>
      <c r="AJ63" s="34">
        <f t="shared" si="254"/>
        <v>6.8027210879629943E-6</v>
      </c>
      <c r="AK63" s="34">
        <f t="shared" si="254"/>
        <v>8.6621840046296613E-6</v>
      </c>
      <c r="AL63" s="34">
        <f t="shared" si="254"/>
        <v>9.0220038657407431E-6</v>
      </c>
      <c r="AM63" s="34">
        <f t="shared" si="254"/>
        <v>1.1451247175925917E-5</v>
      </c>
      <c r="AN63" s="34"/>
      <c r="AO63" s="34">
        <f>AO19/86400</f>
        <v>7.7601410995370229E-6</v>
      </c>
      <c r="AP63" s="34">
        <f t="shared" ref="AP63:AR63" si="255">AP19/86400</f>
        <v>1.0327271935541305E-5</v>
      </c>
      <c r="AQ63" s="34">
        <f t="shared" si="255"/>
        <v>6.8027210879629943E-6</v>
      </c>
      <c r="AR63" s="34">
        <f t="shared" si="255"/>
        <v>1.6499748043981517E-5</v>
      </c>
      <c r="AS63" s="15">
        <f t="shared" si="200"/>
        <v>31.746560052073569</v>
      </c>
      <c r="AT63" s="34">
        <f t="shared" ref="AT63:AV63" si="256">AT19/86400</f>
        <v>1.1778687170138882E-5</v>
      </c>
      <c r="AU63" s="34">
        <f t="shared" si="256"/>
        <v>7.3066263541665675E-6</v>
      </c>
      <c r="AV63" s="34">
        <f t="shared" si="256"/>
        <v>1.6499748043981517E-5</v>
      </c>
      <c r="AW63" s="15">
        <f t="shared" si="202"/>
        <v>28.932866957931868</v>
      </c>
    </row>
    <row r="64" spans="1:49" x14ac:dyDescent="0.35">
      <c r="B64" s="42" t="s">
        <v>23</v>
      </c>
      <c r="C64" s="43">
        <v>2.7517321743055558E-4</v>
      </c>
      <c r="D64" s="43">
        <v>2.2453703703703706E-4</v>
      </c>
      <c r="E64" s="43">
        <v>1.5237150415509253E-4</v>
      </c>
      <c r="F64" s="43">
        <v>1.0461020828703713E-4</v>
      </c>
      <c r="G64" s="43">
        <v>2.8493218275462859E-5</v>
      </c>
      <c r="H64" s="50">
        <v>7.851851851851851E-4</v>
      </c>
      <c r="AA64" s="17" t="s">
        <v>34</v>
      </c>
      <c r="AB64" s="36">
        <f t="shared" ref="AB64:AM64" si="257">AB20/86400</f>
        <v>6.6614202780092594E-4</v>
      </c>
      <c r="AC64" s="36">
        <f t="shared" si="257"/>
        <v>6.4123519777777775E-4</v>
      </c>
      <c r="AD64" s="36">
        <f t="shared" si="257"/>
        <v>6.621262702662037E-4</v>
      </c>
      <c r="AE64" s="36">
        <f t="shared" si="257"/>
        <v>7.0786695851851849E-4</v>
      </c>
      <c r="AF64" s="36">
        <f t="shared" si="257"/>
        <v>7.851851851851851E-4</v>
      </c>
      <c r="AG64" s="36">
        <f t="shared" si="257"/>
        <v>5.560510623958333E-4</v>
      </c>
      <c r="AH64" s="36">
        <f t="shared" si="257"/>
        <v>7.675826194675924E-4</v>
      </c>
      <c r="AI64" s="36">
        <f t="shared" si="257"/>
        <v>6.4150814646990733E-4</v>
      </c>
      <c r="AJ64" s="36">
        <f t="shared" si="257"/>
        <v>7.3756613755787041E-4</v>
      </c>
      <c r="AK64" s="36">
        <f t="shared" si="257"/>
        <v>7.0944848618055556E-4</v>
      </c>
      <c r="AL64" s="36">
        <f t="shared" si="257"/>
        <v>6.6017678677083344E-4</v>
      </c>
      <c r="AM64" s="36">
        <f t="shared" si="257"/>
        <v>5.7086167800925918E-4</v>
      </c>
      <c r="AN64" s="36">
        <f>AN20/86400</f>
        <v>6.6554705215277781E-4</v>
      </c>
      <c r="AO64" s="36">
        <f>AO20/86400</f>
        <v>6.6427311665509265E-4</v>
      </c>
      <c r="AP64" s="36">
        <f t="shared" ref="AP64:AR64" si="258">AP20/86400</f>
        <v>6.7396933751488091E-4</v>
      </c>
      <c r="AQ64" s="36">
        <f t="shared" si="258"/>
        <v>5.560510623958333E-4</v>
      </c>
      <c r="AR64" s="36">
        <f t="shared" si="258"/>
        <v>7.851851851851851E-4</v>
      </c>
      <c r="AS64" s="37">
        <f t="shared" si="200"/>
        <v>9.6336084005498499</v>
      </c>
      <c r="AT64" s="36">
        <f t="shared" ref="AT64:AV64" si="259">AT20/86400</f>
        <v>6.7246741675057865E-4</v>
      </c>
      <c r="AU64" s="36">
        <f t="shared" si="259"/>
        <v>5.560510623958333E-4</v>
      </c>
      <c r="AV64" s="36">
        <f t="shared" si="259"/>
        <v>7.851851851851851E-4</v>
      </c>
      <c r="AW64" s="37">
        <f t="shared" si="202"/>
        <v>12.590980178886884</v>
      </c>
    </row>
    <row r="65" spans="2:48" x14ac:dyDescent="0.35">
      <c r="B65" s="42" t="s">
        <v>24</v>
      </c>
      <c r="C65" s="43">
        <v>1.7228547282407408E-4</v>
      </c>
      <c r="D65" s="43">
        <v>2.0255915637731482E-4</v>
      </c>
      <c r="E65" s="43">
        <v>8.1269421354166643E-5</v>
      </c>
      <c r="F65" s="43">
        <v>7.0009238263888884E-5</v>
      </c>
      <c r="G65" s="43">
        <v>2.9927773576388917E-5</v>
      </c>
      <c r="H65" s="50">
        <v>5.560510623958333E-4</v>
      </c>
      <c r="AE65" s="3"/>
      <c r="AH65" s="3"/>
      <c r="AI65" s="3"/>
      <c r="AJ65" s="3"/>
      <c r="AK65" s="3"/>
      <c r="AL65" s="3"/>
      <c r="AM65" s="3"/>
      <c r="AN65" s="3"/>
      <c r="AO65" s="3"/>
      <c r="AP65" s="26"/>
      <c r="AQ65" s="26"/>
      <c r="AR65" s="26"/>
      <c r="AS65" s="26"/>
      <c r="AT65" s="26"/>
      <c r="AU65" s="26"/>
      <c r="AV65" s="26"/>
    </row>
    <row r="66" spans="2:48" x14ac:dyDescent="0.35">
      <c r="B66" s="42" t="s">
        <v>25</v>
      </c>
      <c r="C66" s="43">
        <v>2.4084572100694447E-4</v>
      </c>
      <c r="D66" s="43">
        <v>2.09286029224537E-4</v>
      </c>
      <c r="E66" s="43">
        <v>1.4121315193287034E-4</v>
      </c>
      <c r="F66" s="43">
        <v>1.3800049340277775E-4</v>
      </c>
      <c r="G66" s="43">
        <v>3.8237223900463003E-5</v>
      </c>
      <c r="H66" s="50">
        <v>7.675826194675924E-4</v>
      </c>
      <c r="AA66" s="2" t="s">
        <v>36</v>
      </c>
      <c r="AB66" s="14" t="s">
        <v>19</v>
      </c>
      <c r="AC66" s="14" t="s">
        <v>20</v>
      </c>
      <c r="AD66" s="14" t="s">
        <v>21</v>
      </c>
      <c r="AE66" s="14" t="s">
        <v>22</v>
      </c>
      <c r="AF66" s="14" t="s">
        <v>23</v>
      </c>
      <c r="AG66" s="14" t="s">
        <v>24</v>
      </c>
      <c r="AH66" s="14" t="s">
        <v>25</v>
      </c>
      <c r="AI66" s="14" t="s">
        <v>26</v>
      </c>
      <c r="AJ66" s="14" t="s">
        <v>27</v>
      </c>
      <c r="AK66" s="14" t="s">
        <v>28</v>
      </c>
      <c r="AL66" s="24" t="s">
        <v>29</v>
      </c>
      <c r="AM66" s="24" t="s">
        <v>30</v>
      </c>
      <c r="AN66" s="24" t="s">
        <v>31</v>
      </c>
      <c r="AO66" s="24" t="s">
        <v>32</v>
      </c>
    </row>
    <row r="67" spans="2:48" x14ac:dyDescent="0.35">
      <c r="B67" s="42" t="s">
        <v>26</v>
      </c>
      <c r="C67" s="43">
        <v>2.198596413888889E-4</v>
      </c>
      <c r="D67" s="43">
        <v>1.6748052615740737E-4</v>
      </c>
      <c r="E67" s="43">
        <v>1.2064043209490743E-4</v>
      </c>
      <c r="F67" s="43">
        <v>9.675296045138891E-5</v>
      </c>
      <c r="G67" s="43">
        <v>3.6774586377314764E-5</v>
      </c>
      <c r="H67" s="50">
        <v>6.4150814646990733E-4</v>
      </c>
      <c r="AA67" s="29" t="s">
        <v>4</v>
      </c>
      <c r="AB67" s="26">
        <f t="shared" ref="AB67:AO67" si="260">AB2-$AP2</f>
        <v>0.40116618142857163</v>
      </c>
      <c r="AC67" s="26">
        <f t="shared" si="260"/>
        <v>0.40116618042857155</v>
      </c>
      <c r="AD67" s="26">
        <f t="shared" si="260"/>
        <v>-0.73527372857142859</v>
      </c>
      <c r="AE67" s="26">
        <f t="shared" si="260"/>
        <v>-0.45291545157142843</v>
      </c>
      <c r="AF67" s="26">
        <f t="shared" si="260"/>
        <v>0.15279883342857126</v>
      </c>
      <c r="AG67" s="26">
        <f t="shared" si="260"/>
        <v>-0.55903790157142841</v>
      </c>
      <c r="AH67" s="26">
        <f t="shared" si="260"/>
        <v>0.14404599942857166</v>
      </c>
      <c r="AI67" s="26">
        <f t="shared" si="260"/>
        <v>-0.18121477157142873</v>
      </c>
      <c r="AJ67" s="26">
        <f t="shared" si="260"/>
        <v>-0.76965014557142841</v>
      </c>
      <c r="AK67" s="26">
        <f t="shared" si="260"/>
        <v>0.96313896942857147</v>
      </c>
      <c r="AL67" s="26">
        <f t="shared" si="260"/>
        <v>0.79107547842857162</v>
      </c>
      <c r="AM67" s="26">
        <f t="shared" si="260"/>
        <v>-0.14271137057142846</v>
      </c>
      <c r="AN67" s="26">
        <f t="shared" si="260"/>
        <v>-9.6271460571428324E-2</v>
      </c>
      <c r="AO67" s="26">
        <f t="shared" si="260"/>
        <v>8.3683187428571504E-2</v>
      </c>
      <c r="AP67" s="27"/>
      <c r="AQ67" s="25"/>
    </row>
    <row r="68" spans="2:48" x14ac:dyDescent="0.35">
      <c r="B68" s="42" t="s">
        <v>27</v>
      </c>
      <c r="C68" s="43">
        <v>2.0512303686342595E-4</v>
      </c>
      <c r="D68" s="43">
        <v>2.2771898883101855E-4</v>
      </c>
      <c r="E68" s="43">
        <v>1.45305020162037E-4</v>
      </c>
      <c r="F68" s="43">
        <v>1.3167070840277778E-4</v>
      </c>
      <c r="G68" s="43">
        <v>2.7748383298611071E-5</v>
      </c>
      <c r="H68" s="50">
        <v>7.3756613755787041E-4</v>
      </c>
      <c r="AA68" s="29" t="s">
        <v>5</v>
      </c>
      <c r="AB68" s="26">
        <f t="shared" ref="AB68:AO68" si="261">AB3-$AP3</f>
        <v>0.23523809478571378</v>
      </c>
      <c r="AC68" s="26">
        <f t="shared" si="261"/>
        <v>-0.17179138321428544</v>
      </c>
      <c r="AD68" s="26">
        <f t="shared" si="261"/>
        <v>-0.42510204021428599</v>
      </c>
      <c r="AE68" s="26">
        <f t="shared" si="261"/>
        <v>-0.15770975021428635</v>
      </c>
      <c r="AF68" s="26">
        <f t="shared" si="261"/>
        <v>0.45897959178571401</v>
      </c>
      <c r="AG68" s="26">
        <f t="shared" si="261"/>
        <v>-0.40158730121428565</v>
      </c>
      <c r="AH68" s="26">
        <f t="shared" si="261"/>
        <v>7.7392290785713858E-2</v>
      </c>
      <c r="AI68" s="26">
        <f t="shared" si="261"/>
        <v>-0.68823129221428525</v>
      </c>
      <c r="AJ68" s="26">
        <f t="shared" si="261"/>
        <v>0.23702947778571426</v>
      </c>
      <c r="AK68" s="26">
        <f t="shared" si="261"/>
        <v>0.27811791478571468</v>
      </c>
      <c r="AL68" s="26">
        <f t="shared" si="261"/>
        <v>-0.24521542021428555</v>
      </c>
      <c r="AM68" s="26">
        <f t="shared" si="261"/>
        <v>0.9183900227857138</v>
      </c>
      <c r="AN68" s="26">
        <f t="shared" si="261"/>
        <v>-9.8934241214285734E-2</v>
      </c>
      <c r="AO68" s="26">
        <f t="shared" si="261"/>
        <v>-1.6575964214285754E-2</v>
      </c>
      <c r="AP68" s="26"/>
      <c r="AQ68" s="26"/>
      <c r="AR68" s="25"/>
      <c r="AS68" s="25"/>
      <c r="AT68" s="25"/>
      <c r="AU68" s="25"/>
      <c r="AV68" s="25"/>
    </row>
    <row r="69" spans="2:48" x14ac:dyDescent="0.35">
      <c r="B69" s="42" t="s">
        <v>28</v>
      </c>
      <c r="C69" s="43">
        <v>2.4728835979166664E-4</v>
      </c>
      <c r="D69" s="43">
        <v>2.5870575081018521E-4</v>
      </c>
      <c r="E69" s="43">
        <v>9.7749485601851877E-5</v>
      </c>
      <c r="F69" s="43">
        <v>7.4534937430555573E-5</v>
      </c>
      <c r="G69" s="43">
        <v>3.1169952546296268E-5</v>
      </c>
      <c r="H69" s="50">
        <v>7.0944848618055556E-4</v>
      </c>
      <c r="AA69" s="29" t="s">
        <v>10</v>
      </c>
      <c r="AB69" s="26">
        <f t="shared" ref="AB69:AO69" si="262">AB4-$AP4</f>
        <v>1.1265516684285712</v>
      </c>
      <c r="AC69" s="26">
        <f t="shared" si="262"/>
        <v>0.87788953642856971</v>
      </c>
      <c r="AD69" s="26">
        <f t="shared" si="262"/>
        <v>-2.4669403955714282</v>
      </c>
      <c r="AE69" s="26">
        <f t="shared" si="262"/>
        <v>-0.39764334357142772</v>
      </c>
      <c r="AF69" s="26">
        <f t="shared" si="262"/>
        <v>1.7248509884285719</v>
      </c>
      <c r="AG69" s="26">
        <f t="shared" si="262"/>
        <v>-1.2460787165714278</v>
      </c>
      <c r="AH69" s="26">
        <f t="shared" si="262"/>
        <v>0.28616618042857223</v>
      </c>
      <c r="AI69" s="26">
        <f t="shared" si="262"/>
        <v>-0.66192905757142917</v>
      </c>
      <c r="AJ69" s="26">
        <f t="shared" si="262"/>
        <v>-0.52335762857142853</v>
      </c>
      <c r="AK69" s="26">
        <f t="shared" si="262"/>
        <v>0.36063330042857</v>
      </c>
      <c r="AL69" s="26">
        <f t="shared" si="262"/>
        <v>-0.32766601857142863</v>
      </c>
      <c r="AM69" s="26">
        <f t="shared" si="262"/>
        <v>1.4641253644285728</v>
      </c>
      <c r="AN69" s="26">
        <f t="shared" si="262"/>
        <v>-0.24834629057142887</v>
      </c>
      <c r="AO69" s="26">
        <f t="shared" si="262"/>
        <v>3.1744412428571955E-2</v>
      </c>
      <c r="AP69" s="26"/>
      <c r="AQ69" s="26"/>
      <c r="AR69" s="26"/>
      <c r="AS69" s="26"/>
      <c r="AT69" s="26"/>
      <c r="AU69" s="26"/>
      <c r="AV69" s="26"/>
    </row>
    <row r="70" spans="2:48" x14ac:dyDescent="0.35">
      <c r="B70" s="44" t="s">
        <v>29</v>
      </c>
      <c r="C70" s="43">
        <v>2.265762786574074E-4</v>
      </c>
      <c r="D70" s="43">
        <v>2.5239643697916661E-4</v>
      </c>
      <c r="E70" s="43">
        <v>9.4995328379629689E-5</v>
      </c>
      <c r="F70" s="43">
        <v>6.3877078599537007E-5</v>
      </c>
      <c r="G70" s="43">
        <v>2.233166415509261E-5</v>
      </c>
      <c r="H70" s="50">
        <v>6.6017678677083344E-4</v>
      </c>
      <c r="AA70" s="29" t="s">
        <v>11</v>
      </c>
      <c r="AB70" s="26">
        <f t="shared" ref="AB70:AO70" si="263">AB5-$AP5</f>
        <v>4.2129899142856253E-2</v>
      </c>
      <c r="AC70" s="26">
        <f t="shared" si="263"/>
        <v>0.33287819914285866</v>
      </c>
      <c r="AD70" s="26">
        <f t="shared" si="263"/>
        <v>-1.374310009857143</v>
      </c>
      <c r="AE70" s="26">
        <f t="shared" si="263"/>
        <v>-0.62927599585714322</v>
      </c>
      <c r="AF70" s="26">
        <f t="shared" si="263"/>
        <v>1.6471865881428576</v>
      </c>
      <c r="AG70" s="26">
        <f t="shared" si="263"/>
        <v>-0.96505830985714258</v>
      </c>
      <c r="AH70" s="26">
        <f t="shared" si="263"/>
        <v>9.9204729142857495E-2</v>
      </c>
      <c r="AI70" s="26">
        <f t="shared" si="263"/>
        <v>-9.7068348571420771E-3</v>
      </c>
      <c r="AJ70" s="26">
        <f t="shared" si="263"/>
        <v>-0.33050048585714276</v>
      </c>
      <c r="AK70" s="26">
        <f t="shared" si="263"/>
        <v>0.2741026891428584</v>
      </c>
      <c r="AL70" s="26">
        <f t="shared" si="263"/>
        <v>0.18512309714285546</v>
      </c>
      <c r="AM70" s="26">
        <f t="shared" si="263"/>
        <v>-0.83626012285714513</v>
      </c>
      <c r="AN70" s="26">
        <f t="shared" si="263"/>
        <v>0.59866051214285587</v>
      </c>
      <c r="AO70" s="26">
        <f t="shared" si="263"/>
        <v>0.9658260451428573</v>
      </c>
      <c r="AP70" s="26"/>
      <c r="AQ70" s="26"/>
      <c r="AR70" s="26"/>
      <c r="AS70" s="26"/>
      <c r="AT70" s="26"/>
      <c r="AU70" s="26"/>
      <c r="AV70" s="26"/>
    </row>
    <row r="71" spans="2:48" x14ac:dyDescent="0.35">
      <c r="B71" s="44" t="s">
        <v>30</v>
      </c>
      <c r="C71" s="43">
        <v>2.3457052574074074E-4</v>
      </c>
      <c r="D71" s="43">
        <v>1.5278775090277777E-4</v>
      </c>
      <c r="E71" s="43">
        <v>1.0035483328703701E-4</v>
      </c>
      <c r="F71" s="43">
        <v>5.729822793981487E-5</v>
      </c>
      <c r="G71" s="43">
        <v>2.5850340138888844E-5</v>
      </c>
      <c r="H71" s="50">
        <v>5.7086167800925918E-4</v>
      </c>
      <c r="AA71" s="29" t="s">
        <v>12</v>
      </c>
      <c r="AB71" s="26">
        <f t="shared" ref="AB71:AO71" si="264">AB6-$AP6</f>
        <v>0.39673145500000073</v>
      </c>
      <c r="AC71" s="26">
        <f t="shared" si="264"/>
        <v>-0.50127308100000123</v>
      </c>
      <c r="AD71" s="26">
        <f t="shared" si="264"/>
        <v>0.64942986699999805</v>
      </c>
      <c r="AE71" s="26">
        <f t="shared" si="264"/>
        <v>0.66194687399999941</v>
      </c>
      <c r="AF71" s="26">
        <f t="shared" si="264"/>
        <v>0.21509880199999953</v>
      </c>
      <c r="AG71" s="26">
        <f t="shared" si="264"/>
        <v>-1.5188241010000021</v>
      </c>
      <c r="AH71" s="26">
        <f t="shared" si="264"/>
        <v>0.62620991299999984</v>
      </c>
      <c r="AI71" s="26">
        <f t="shared" si="264"/>
        <v>0.96090378999999926</v>
      </c>
      <c r="AJ71" s="26">
        <f t="shared" si="264"/>
        <v>-0.46694201500000121</v>
      </c>
      <c r="AK71" s="26">
        <f t="shared" si="264"/>
        <v>-8.632977000000297E-2</v>
      </c>
      <c r="AL71" s="26">
        <f t="shared" si="264"/>
        <v>-0.40317784299999859</v>
      </c>
      <c r="AM71" s="26">
        <f t="shared" si="264"/>
        <v>-0.71270165200000024</v>
      </c>
      <c r="AN71" s="26">
        <f t="shared" si="264"/>
        <v>0.48913508200000022</v>
      </c>
      <c r="AO71" s="26">
        <f t="shared" si="264"/>
        <v>-0.31020732100000048</v>
      </c>
      <c r="AP71" s="26"/>
      <c r="AQ71" s="26"/>
      <c r="AR71" s="26"/>
      <c r="AS71" s="26"/>
      <c r="AT71" s="26"/>
      <c r="AU71" s="26"/>
      <c r="AV71" s="26"/>
    </row>
    <row r="72" spans="2:48" x14ac:dyDescent="0.35">
      <c r="B72" s="44" t="s">
        <v>31</v>
      </c>
      <c r="C72" s="43">
        <v>2.3403118962962962E-4</v>
      </c>
      <c r="D72" s="43">
        <v>2.4498115605324071E-4</v>
      </c>
      <c r="E72" s="43">
        <v>9.2852943645833306E-5</v>
      </c>
      <c r="F72" s="43">
        <v>8.4320147812500052E-5</v>
      </c>
      <c r="G72" s="43">
        <v>9.3616150115740899E-6</v>
      </c>
      <c r="H72" s="50">
        <v>6.6554705215277781E-4</v>
      </c>
      <c r="AA72" s="29" t="s">
        <v>2</v>
      </c>
      <c r="AB72" s="26">
        <f t="shared" ref="AB72:AO72" si="265">AB7-$AP7</f>
        <v>-0.2985568516428565</v>
      </c>
      <c r="AC72" s="26">
        <f t="shared" si="265"/>
        <v>0.1317152583571406</v>
      </c>
      <c r="AD72" s="26">
        <f t="shared" si="265"/>
        <v>-9.1051182642855055E-2</v>
      </c>
      <c r="AE72" s="26">
        <f t="shared" si="265"/>
        <v>-0.12751376764285927</v>
      </c>
      <c r="AF72" s="26">
        <f t="shared" si="265"/>
        <v>1.5371574343571417</v>
      </c>
      <c r="AG72" s="26">
        <f t="shared" si="265"/>
        <v>-0.14055231564285653</v>
      </c>
      <c r="AH72" s="26">
        <f t="shared" si="265"/>
        <v>-0.13223032064285722</v>
      </c>
      <c r="AI72" s="26">
        <f t="shared" si="265"/>
        <v>-0.20370424364285644</v>
      </c>
      <c r="AJ72" s="26">
        <f t="shared" si="265"/>
        <v>-0.27717363164285591</v>
      </c>
      <c r="AK72" s="26">
        <f t="shared" si="265"/>
        <v>-4.533689664285423E-2</v>
      </c>
      <c r="AL72" s="26">
        <f t="shared" si="265"/>
        <v>-0.35175412964285901</v>
      </c>
      <c r="AM72" s="26">
        <f t="shared" si="265"/>
        <v>0.13801911235714281</v>
      </c>
      <c r="AN72" s="26">
        <f t="shared" si="265"/>
        <v>-0.10819403964285645</v>
      </c>
      <c r="AO72" s="26">
        <f t="shared" si="265"/>
        <v>-3.0824425642858033E-2</v>
      </c>
      <c r="AP72" s="26"/>
      <c r="AQ72" s="26"/>
      <c r="AR72" s="26"/>
      <c r="AS72" s="26"/>
      <c r="AT72" s="26"/>
      <c r="AU72" s="26"/>
      <c r="AV72" s="26"/>
    </row>
    <row r="73" spans="2:48" x14ac:dyDescent="0.35">
      <c r="B73" s="44" t="s">
        <v>32</v>
      </c>
      <c r="C73" s="43">
        <v>2.3530696229166669E-4</v>
      </c>
      <c r="D73" s="43">
        <v>2.5983035188657404E-4</v>
      </c>
      <c r="E73" s="43">
        <v>9.346182917824075E-5</v>
      </c>
      <c r="F73" s="43">
        <v>5.7390610567129656E-5</v>
      </c>
      <c r="G73" s="43">
        <v>1.8283362731481486E-5</v>
      </c>
      <c r="H73" s="50">
        <v>6.6427311665509265E-4</v>
      </c>
      <c r="AA73" s="29" t="s">
        <v>3</v>
      </c>
      <c r="AB73" s="26">
        <f t="shared" ref="AB73:AO73" si="266">AB8-$AP8</f>
        <v>3.2544541642856473E-2</v>
      </c>
      <c r="AC73" s="26">
        <f t="shared" si="266"/>
        <v>-6.0992873357140098E-2</v>
      </c>
      <c r="AD73" s="26">
        <f t="shared" si="266"/>
        <v>-0.31450761235714353</v>
      </c>
      <c r="AE73" s="26">
        <f t="shared" si="266"/>
        <v>-0.13854389335714146</v>
      </c>
      <c r="AF73" s="26">
        <f t="shared" si="266"/>
        <v>0.40803206964285721</v>
      </c>
      <c r="AG73" s="26">
        <f t="shared" si="266"/>
        <v>0.10703433764285641</v>
      </c>
      <c r="AH73" s="26">
        <f t="shared" si="266"/>
        <v>-0.20729672835714297</v>
      </c>
      <c r="AI73" s="26">
        <f t="shared" si="266"/>
        <v>1.8032069642856641E-2</v>
      </c>
      <c r="AJ73" s="26">
        <f t="shared" si="266"/>
        <v>-0.43133300935714303</v>
      </c>
      <c r="AK73" s="26">
        <f t="shared" si="266"/>
        <v>8.3587624642856184E-2</v>
      </c>
      <c r="AL73" s="26">
        <f t="shared" si="266"/>
        <v>0.35596857764285872</v>
      </c>
      <c r="AM73" s="26">
        <f t="shared" si="266"/>
        <v>-0.80031260135714177</v>
      </c>
      <c r="AN73" s="26">
        <f t="shared" si="266"/>
        <v>0.37340622064285611</v>
      </c>
      <c r="AO73" s="26">
        <f t="shared" si="266"/>
        <v>0.57438127664285688</v>
      </c>
      <c r="AP73" s="26"/>
      <c r="AQ73" s="26"/>
      <c r="AR73" s="26"/>
      <c r="AS73" s="26"/>
      <c r="AT73" s="26"/>
      <c r="AU73" s="26"/>
      <c r="AV73" s="26"/>
    </row>
    <row r="74" spans="2:48" x14ac:dyDescent="0.35">
      <c r="B74" s="45" t="s">
        <v>38</v>
      </c>
      <c r="C74" s="46">
        <v>2.2657466646081346E-4</v>
      </c>
      <c r="D74" s="46">
        <v>2.1460954090608462E-4</v>
      </c>
      <c r="E74" s="46">
        <v>1.1334722822337965E-4</v>
      </c>
      <c r="F74" s="46">
        <v>9.1364248520998703E-5</v>
      </c>
      <c r="G74" s="46">
        <v>2.8073653403604491E-5</v>
      </c>
      <c r="H74" s="51">
        <v>6.7396933751488091E-4</v>
      </c>
      <c r="AA74" s="29" t="s">
        <v>6</v>
      </c>
      <c r="AB74" s="26">
        <f t="shared" ref="AB74:AO74" si="267">AB9-$AP9</f>
        <v>0.12465014585714185</v>
      </c>
      <c r="AC74" s="26">
        <f t="shared" si="267"/>
        <v>-0.14174441214285638</v>
      </c>
      <c r="AD74" s="26">
        <f t="shared" si="267"/>
        <v>-0.93820699714285682</v>
      </c>
      <c r="AE74" s="26">
        <f t="shared" si="267"/>
        <v>-0.17031584114285581</v>
      </c>
      <c r="AF74" s="26">
        <f t="shared" si="267"/>
        <v>1.3111354068571432</v>
      </c>
      <c r="AG74" s="26">
        <f t="shared" si="267"/>
        <v>-0.30002105614285712</v>
      </c>
      <c r="AH74" s="26">
        <f t="shared" si="267"/>
        <v>5.8436993857142294E-2</v>
      </c>
      <c r="AI74" s="26">
        <f t="shared" si="267"/>
        <v>-0.80330903814285692</v>
      </c>
      <c r="AJ74" s="26">
        <f t="shared" si="267"/>
        <v>-0.43172173614285869</v>
      </c>
      <c r="AK74" s="26">
        <f t="shared" si="267"/>
        <v>0.35666828685714291</v>
      </c>
      <c r="AL74" s="26">
        <f t="shared" si="267"/>
        <v>0.68147554285714262</v>
      </c>
      <c r="AM74" s="26">
        <f t="shared" si="267"/>
        <v>-0.24886459314285903</v>
      </c>
      <c r="AN74" s="26">
        <f t="shared" si="267"/>
        <v>0.73616941985714446</v>
      </c>
      <c r="AO74" s="26">
        <f t="shared" si="267"/>
        <v>-0.23435212214285572</v>
      </c>
      <c r="AP74" s="26"/>
      <c r="AQ74" s="26"/>
      <c r="AR74" s="26"/>
      <c r="AS74" s="26"/>
      <c r="AT74" s="26"/>
      <c r="AU74" s="26"/>
      <c r="AV74" s="26"/>
    </row>
    <row r="75" spans="2:48" x14ac:dyDescent="0.35">
      <c r="B75" s="45" t="s">
        <v>39</v>
      </c>
      <c r="C75" s="46">
        <v>1.7228547282407408E-4</v>
      </c>
      <c r="D75" s="46">
        <v>1.5278775090277777E-4</v>
      </c>
      <c r="E75" s="46">
        <v>8.1269421354166643E-5</v>
      </c>
      <c r="F75" s="46">
        <v>5.729822793981487E-5</v>
      </c>
      <c r="G75" s="46">
        <v>9.3616150115740899E-6</v>
      </c>
      <c r="H75" s="51">
        <v>5.560510623958333E-4</v>
      </c>
      <c r="I75" s="1" t="s">
        <v>65</v>
      </c>
      <c r="AA75" s="29" t="s">
        <v>13</v>
      </c>
      <c r="AB75" s="26">
        <f t="shared" ref="AB75:AO75" si="268">AB10-$AP10</f>
        <v>-4.5562082931428574</v>
      </c>
      <c r="AC75" s="26">
        <f t="shared" si="268"/>
        <v>-3.3752785881428604</v>
      </c>
      <c r="AD75" s="26">
        <f t="shared" si="268"/>
        <v>1.9320229998571445</v>
      </c>
      <c r="AE75" s="26">
        <f t="shared" si="268"/>
        <v>3.310163589857142</v>
      </c>
      <c r="AF75" s="26">
        <f t="shared" si="268"/>
        <v>-2.398589245142853</v>
      </c>
      <c r="AG75" s="26">
        <f t="shared" si="268"/>
        <v>-0.70761418914285379</v>
      </c>
      <c r="AH75" s="26">
        <f t="shared" si="268"/>
        <v>-0.17886135414285853</v>
      </c>
      <c r="AI75" s="26">
        <f t="shared" si="268"/>
        <v>-3.0829656621428594</v>
      </c>
      <c r="AJ75" s="26">
        <f t="shared" si="268"/>
        <v>2.2728846778571477</v>
      </c>
      <c r="AK75" s="26">
        <f t="shared" si="268"/>
        <v>3.4149935208571431</v>
      </c>
      <c r="AL75" s="26">
        <f t="shared" si="268"/>
        <v>2.5790978298571421</v>
      </c>
      <c r="AM75" s="26">
        <f t="shared" si="268"/>
        <v>-4.430244574142856</v>
      </c>
      <c r="AN75" s="26">
        <f t="shared" si="268"/>
        <v>1.622725947857143</v>
      </c>
      <c r="AO75" s="26">
        <f t="shared" si="268"/>
        <v>3.5978733398571396</v>
      </c>
      <c r="AP75" s="26"/>
      <c r="AQ75" s="26"/>
      <c r="AR75" s="26"/>
      <c r="AS75" s="26"/>
      <c r="AT75" s="26"/>
      <c r="AU75" s="26"/>
      <c r="AV75" s="26"/>
    </row>
    <row r="76" spans="2:48" x14ac:dyDescent="0.35">
      <c r="B76" s="45" t="s">
        <v>40</v>
      </c>
      <c r="C76" s="46">
        <v>2.7517321743055558E-4</v>
      </c>
      <c r="D76" s="46">
        <v>2.5983035188657404E-4</v>
      </c>
      <c r="E76" s="46">
        <v>1.5237150415509253E-4</v>
      </c>
      <c r="F76" s="46">
        <v>1.3800049340277775E-4</v>
      </c>
      <c r="G76" s="46">
        <v>3.8237223900463003E-5</v>
      </c>
      <c r="H76" s="51">
        <v>7.851851851851851E-4</v>
      </c>
      <c r="I76" s="1" t="s">
        <v>64</v>
      </c>
      <c r="AA76" s="29" t="s">
        <v>0</v>
      </c>
      <c r="AB76" s="26">
        <f t="shared" ref="AB76:AO76" si="269">AB11-$AP11</f>
        <v>0.22285876249999914</v>
      </c>
      <c r="AC76" s="26">
        <f t="shared" si="269"/>
        <v>0.25544379649999938</v>
      </c>
      <c r="AD76" s="26">
        <f t="shared" si="269"/>
        <v>0.49480887649999827</v>
      </c>
      <c r="AE76" s="26">
        <f t="shared" si="269"/>
        <v>0.47467282150000356</v>
      </c>
      <c r="AF76" s="26">
        <f t="shared" si="269"/>
        <v>0.6643326854999958</v>
      </c>
      <c r="AG76" s="26">
        <f t="shared" si="269"/>
        <v>-0.67752672450000206</v>
      </c>
      <c r="AH76" s="26">
        <f t="shared" si="269"/>
        <v>0.24029640450000356</v>
      </c>
      <c r="AI76" s="26">
        <f t="shared" si="269"/>
        <v>-0.26013443449999984</v>
      </c>
      <c r="AJ76" s="26">
        <f t="shared" si="269"/>
        <v>0.54251862649999394</v>
      </c>
      <c r="AK76" s="26">
        <f t="shared" si="269"/>
        <v>-0.43671039850000115</v>
      </c>
      <c r="AL76" s="26">
        <f t="shared" si="269"/>
        <v>-0.27954486549999702</v>
      </c>
      <c r="AM76" s="26">
        <f t="shared" si="269"/>
        <v>-9.4760285499998265E-2</v>
      </c>
      <c r="AN76" s="26">
        <f t="shared" si="269"/>
        <v>-0.47299157849999718</v>
      </c>
      <c r="AO76" s="26">
        <f t="shared" si="269"/>
        <v>-0.67326368649999724</v>
      </c>
      <c r="AP76" s="26"/>
      <c r="AQ76" s="26"/>
      <c r="AR76" s="26"/>
      <c r="AS76" s="26"/>
      <c r="AT76" s="26"/>
      <c r="AU76" s="26"/>
      <c r="AV76" s="26"/>
    </row>
    <row r="77" spans="2:48" x14ac:dyDescent="0.35">
      <c r="B77" s="45" t="s">
        <v>48</v>
      </c>
      <c r="C77" s="48">
        <v>12.287019172921285</v>
      </c>
      <c r="D77" s="48">
        <v>17.590428436314347</v>
      </c>
      <c r="E77" s="48">
        <v>19.286267843734556</v>
      </c>
      <c r="F77" s="48">
        <v>28.003384837749561</v>
      </c>
      <c r="G77" s="48">
        <v>26.484696232184852</v>
      </c>
      <c r="H77" s="49">
        <v>9.6336084005498499</v>
      </c>
      <c r="AA77" s="29" t="s">
        <v>1</v>
      </c>
      <c r="AB77" s="26">
        <f t="shared" ref="AB77:AO77" si="270">AB12-$AP12</f>
        <v>-0.23059766714285157</v>
      </c>
      <c r="AC77" s="26">
        <f t="shared" si="270"/>
        <v>-0.21526886914285281</v>
      </c>
      <c r="AD77" s="26">
        <f t="shared" si="270"/>
        <v>-0.8022983481428545</v>
      </c>
      <c r="AE77" s="26">
        <f t="shared" si="270"/>
        <v>-5.0733722142857651E-2</v>
      </c>
      <c r="AF77" s="26">
        <f t="shared" si="270"/>
        <v>1.4387900868571402</v>
      </c>
      <c r="AG77" s="26">
        <f t="shared" si="270"/>
        <v>-0.44347748614285987</v>
      </c>
      <c r="AH77" s="26">
        <f t="shared" si="270"/>
        <v>1.6532118558571378</v>
      </c>
      <c r="AI77" s="26">
        <f t="shared" si="270"/>
        <v>-0.26647068414285879</v>
      </c>
      <c r="AJ77" s="26">
        <f t="shared" si="270"/>
        <v>1.3593343048571436</v>
      </c>
      <c r="AK77" s="26">
        <f t="shared" si="270"/>
        <v>-0.54209426614285317</v>
      </c>
      <c r="AL77" s="26">
        <f t="shared" si="270"/>
        <v>-0.62474732814285883</v>
      </c>
      <c r="AM77" s="26">
        <f t="shared" si="270"/>
        <v>-0.5940443791428569</v>
      </c>
      <c r="AN77" s="26">
        <f t="shared" si="270"/>
        <v>-0.75223032014286328</v>
      </c>
      <c r="AO77" s="26">
        <f t="shared" si="270"/>
        <v>7.0626822857144056E-2</v>
      </c>
      <c r="AP77" s="26"/>
      <c r="AQ77" s="26"/>
      <c r="AR77" s="26"/>
      <c r="AS77" s="26"/>
      <c r="AT77" s="26"/>
      <c r="AU77" s="26"/>
      <c r="AV77" s="26"/>
    </row>
    <row r="78" spans="2:48" x14ac:dyDescent="0.35">
      <c r="AA78" s="29" t="s">
        <v>14</v>
      </c>
      <c r="AB78" s="26">
        <f t="shared" ref="AB78:AO78" si="271">AB13-$AP13</f>
        <v>-0.26305798514285872</v>
      </c>
      <c r="AC78" s="26">
        <f t="shared" si="271"/>
        <v>0.2336993848571387</v>
      </c>
      <c r="AD78" s="26">
        <f t="shared" si="271"/>
        <v>0.20381276285713934</v>
      </c>
      <c r="AE78" s="26">
        <f t="shared" si="271"/>
        <v>0.21918691285713887</v>
      </c>
      <c r="AF78" s="26">
        <f t="shared" si="271"/>
        <v>0.7880758018571461</v>
      </c>
      <c r="AG78" s="26">
        <f t="shared" si="271"/>
        <v>-0.72559766814285442</v>
      </c>
      <c r="AH78" s="26">
        <f t="shared" si="271"/>
        <v>-6.1742792142852387E-2</v>
      </c>
      <c r="AI78" s="26">
        <f t="shared" si="271"/>
        <v>0.21190800185714576</v>
      </c>
      <c r="AJ78" s="26">
        <f t="shared" si="271"/>
        <v>1.4288953857145792E-2</v>
      </c>
      <c r="AK78" s="26">
        <f t="shared" si="271"/>
        <v>-0.13516682814285819</v>
      </c>
      <c r="AL78" s="26">
        <f t="shared" si="271"/>
        <v>-0.13949789414285707</v>
      </c>
      <c r="AM78" s="26">
        <f t="shared" si="271"/>
        <v>0.27149983785714138</v>
      </c>
      <c r="AN78" s="26">
        <f t="shared" si="271"/>
        <v>-0.2423096861428542</v>
      </c>
      <c r="AO78" s="26">
        <f t="shared" si="271"/>
        <v>-0.37509880214285918</v>
      </c>
      <c r="AP78" s="26"/>
      <c r="AQ78" s="26"/>
      <c r="AR78" s="26"/>
      <c r="AS78" s="26"/>
      <c r="AT78" s="26"/>
      <c r="AU78" s="26"/>
      <c r="AV78" s="26"/>
    </row>
    <row r="79" spans="2:48" x14ac:dyDescent="0.35">
      <c r="B79" s="40" t="s">
        <v>57</v>
      </c>
      <c r="C79" s="41">
        <v>1</v>
      </c>
      <c r="D79" s="41">
        <v>2</v>
      </c>
      <c r="E79" s="41">
        <v>3</v>
      </c>
      <c r="F79" s="41">
        <v>4</v>
      </c>
      <c r="G79" s="41">
        <v>5</v>
      </c>
      <c r="H79" s="41" t="s">
        <v>34</v>
      </c>
      <c r="AA79" s="29" t="s">
        <v>15</v>
      </c>
      <c r="AB79" s="26">
        <f t="shared" ref="AB79:AO79" si="272">AB14-$AP14</f>
        <v>0.14852607728571399</v>
      </c>
      <c r="AC79" s="26">
        <f t="shared" si="272"/>
        <v>-0.74666666671428517</v>
      </c>
      <c r="AD79" s="26">
        <f t="shared" si="272"/>
        <v>1.1705215422857174</v>
      </c>
      <c r="AE79" s="26">
        <f t="shared" si="272"/>
        <v>3.0612244285718182E-2</v>
      </c>
      <c r="AF79" s="26">
        <f t="shared" si="272"/>
        <v>0.48049886628571215</v>
      </c>
      <c r="AG79" s="26">
        <f t="shared" si="272"/>
        <v>-0.92492063471428509</v>
      </c>
      <c r="AH79" s="26">
        <f t="shared" si="272"/>
        <v>0.57585034028570958</v>
      </c>
      <c r="AI79" s="26">
        <f t="shared" si="272"/>
        <v>0.94482993128571535</v>
      </c>
      <c r="AJ79" s="26">
        <f t="shared" si="272"/>
        <v>0.8450113382857134</v>
      </c>
      <c r="AK79" s="26">
        <f t="shared" si="272"/>
        <v>-0.23367346971428504</v>
      </c>
      <c r="AL79" s="26">
        <f t="shared" si="272"/>
        <v>-0.54181405871428212</v>
      </c>
      <c r="AM79" s="26">
        <f t="shared" si="272"/>
        <v>-0.70523809571428786</v>
      </c>
      <c r="AN79" s="26">
        <f t="shared" si="272"/>
        <v>-0.30317460271428787</v>
      </c>
      <c r="AO79" s="26">
        <f t="shared" si="272"/>
        <v>-0.74036281171428642</v>
      </c>
      <c r="AP79" s="26"/>
      <c r="AQ79" s="26"/>
      <c r="AR79" s="26"/>
      <c r="AS79" s="26"/>
      <c r="AT79" s="26"/>
      <c r="AU79" s="26"/>
      <c r="AV79" s="26"/>
    </row>
    <row r="80" spans="2:48" x14ac:dyDescent="0.35">
      <c r="B80" s="42" t="s">
        <v>20</v>
      </c>
      <c r="C80" s="47">
        <v>2.3744121104166666E-4</v>
      </c>
      <c r="D80" s="47">
        <v>1.7472180230324071E-4</v>
      </c>
      <c r="E80" s="47">
        <v>1.0787509449074073E-4</v>
      </c>
      <c r="F80" s="47">
        <v>8.9352376747685222E-5</v>
      </c>
      <c r="G80" s="47">
        <v>3.1844713194444456E-5</v>
      </c>
      <c r="H80" s="47">
        <v>6.4123519777777775E-4</v>
      </c>
      <c r="AA80" s="29" t="s">
        <v>7</v>
      </c>
      <c r="AB80" s="26">
        <f t="shared" ref="AB80:AO80" si="273">AB15-$AP15</f>
        <v>0.749522189928574</v>
      </c>
      <c r="AC80" s="26">
        <f t="shared" si="273"/>
        <v>0.55339974092857336</v>
      </c>
      <c r="AD80" s="26">
        <f t="shared" si="273"/>
        <v>1.4809280849285686</v>
      </c>
      <c r="AE80" s="26">
        <f t="shared" si="273"/>
        <v>0.50442014992856787</v>
      </c>
      <c r="AF80" s="26">
        <f t="shared" si="273"/>
        <v>1.0424246839285773</v>
      </c>
      <c r="AG80" s="26">
        <f t="shared" si="273"/>
        <v>-1.2558519600714275</v>
      </c>
      <c r="AH80" s="26">
        <f t="shared" si="273"/>
        <v>1.4233090379285729</v>
      </c>
      <c r="AI80" s="26">
        <f t="shared" si="273"/>
        <v>0.28305960492857185</v>
      </c>
      <c r="AJ80" s="26">
        <f t="shared" si="273"/>
        <v>1.1847376089285691</v>
      </c>
      <c r="AK80" s="26">
        <f t="shared" si="273"/>
        <v>-0.37335762907143089</v>
      </c>
      <c r="AL80" s="26">
        <f t="shared" si="273"/>
        <v>-1.5184143180714313</v>
      </c>
      <c r="AM80" s="26">
        <f t="shared" si="273"/>
        <v>-1.9949902810714262</v>
      </c>
      <c r="AN80" s="26">
        <f t="shared" si="273"/>
        <v>-0.46623744807142753</v>
      </c>
      <c r="AO80" s="26">
        <f t="shared" si="273"/>
        <v>-1.6129494650714262</v>
      </c>
      <c r="AP80" s="26"/>
      <c r="AQ80" s="26"/>
      <c r="AR80" s="26"/>
      <c r="AS80" s="26"/>
      <c r="AT80" s="26"/>
      <c r="AU80" s="26"/>
      <c r="AV80" s="26"/>
    </row>
    <row r="81" spans="2:48" x14ac:dyDescent="0.35">
      <c r="B81" s="42" t="s">
        <v>22</v>
      </c>
      <c r="C81" s="47">
        <v>2.1528302679398151E-4</v>
      </c>
      <c r="D81" s="47">
        <v>2.4787100025462964E-4</v>
      </c>
      <c r="E81" s="47">
        <v>1.2114512471064817E-4</v>
      </c>
      <c r="F81" s="47">
        <v>9.3159486018518461E-5</v>
      </c>
      <c r="G81" s="47">
        <v>3.0408320740740754E-5</v>
      </c>
      <c r="H81" s="47">
        <v>7.0786695851851849E-4</v>
      </c>
      <c r="AA81" s="29" t="s">
        <v>8</v>
      </c>
      <c r="AB81" s="26">
        <f t="shared" ref="AB81:AO81" si="274">AB16-$AP16</f>
        <v>0.99916909585713909</v>
      </c>
      <c r="AC81" s="26">
        <f t="shared" si="274"/>
        <v>-0.72722546214285644</v>
      </c>
      <c r="AD81" s="26">
        <f t="shared" si="274"/>
        <v>-0.17153385114285613</v>
      </c>
      <c r="AE81" s="26">
        <f t="shared" si="274"/>
        <v>-0.34931163014285915</v>
      </c>
      <c r="AF81" s="26">
        <f t="shared" si="274"/>
        <v>0.1020262398571441</v>
      </c>
      <c r="AG81" s="26">
        <f t="shared" si="274"/>
        <v>-0.58922092614285959</v>
      </c>
      <c r="AH81" s="26">
        <f t="shared" si="274"/>
        <v>2.6060625198571383</v>
      </c>
      <c r="AI81" s="26">
        <f t="shared" si="274"/>
        <v>0.18252510585714332</v>
      </c>
      <c r="AJ81" s="26">
        <f t="shared" si="274"/>
        <v>2.2977405248571454</v>
      </c>
      <c r="AK81" s="26">
        <f t="shared" si="274"/>
        <v>-1.0806948491428534</v>
      </c>
      <c r="AL81" s="26">
        <f t="shared" si="274"/>
        <v>-0.8564771631428576</v>
      </c>
      <c r="AM81" s="26">
        <f t="shared" si="274"/>
        <v>-0.94831389714285508</v>
      </c>
      <c r="AN81" s="26">
        <f t="shared" si="274"/>
        <v>-0.14237285314285431</v>
      </c>
      <c r="AO81" s="26">
        <f t="shared" si="274"/>
        <v>-1.3223728541428577</v>
      </c>
      <c r="AP81" s="26"/>
      <c r="AQ81" s="26"/>
      <c r="AR81" s="26"/>
      <c r="AS81" s="26"/>
      <c r="AT81" s="26"/>
      <c r="AU81" s="26"/>
      <c r="AV81" s="26"/>
    </row>
    <row r="82" spans="2:48" x14ac:dyDescent="0.35">
      <c r="B82" s="42" t="s">
        <v>23</v>
      </c>
      <c r="C82" s="47">
        <v>2.7517321743055558E-4</v>
      </c>
      <c r="D82" s="47">
        <v>2.2453703703703706E-4</v>
      </c>
      <c r="E82" s="47">
        <v>1.5237150415509253E-4</v>
      </c>
      <c r="F82" s="47">
        <v>1.0461020828703713E-4</v>
      </c>
      <c r="G82" s="47">
        <v>2.8493218275462859E-5</v>
      </c>
      <c r="H82" s="47">
        <v>7.851851851851851E-4</v>
      </c>
      <c r="AA82" s="29" t="s">
        <v>16</v>
      </c>
      <c r="AB82" s="26">
        <f t="shared" ref="AB82:AO82" si="275">AB17-$AP17</f>
        <v>-3.3236151499999367E-2</v>
      </c>
      <c r="AC82" s="26">
        <f t="shared" si="275"/>
        <v>-0.11450599250000038</v>
      </c>
      <c r="AD82" s="26">
        <f t="shared" si="275"/>
        <v>8.850016499997948E-3</v>
      </c>
      <c r="AE82" s="26">
        <f t="shared" si="275"/>
        <v>-0.23060576549999523</v>
      </c>
      <c r="AF82" s="26">
        <f t="shared" si="275"/>
        <v>0.10873663749999396</v>
      </c>
      <c r="AG82" s="26">
        <f t="shared" si="275"/>
        <v>-0.20518626549999708</v>
      </c>
      <c r="AH82" s="26">
        <f t="shared" si="275"/>
        <v>0.25608357650001012</v>
      </c>
      <c r="AI82" s="26">
        <f t="shared" si="275"/>
        <v>7.4156138500000579E-2</v>
      </c>
      <c r="AJ82" s="26">
        <f t="shared" si="275"/>
        <v>0.14744412049999711</v>
      </c>
      <c r="AK82" s="26">
        <f t="shared" si="275"/>
        <v>4.4564301499995351E-2</v>
      </c>
      <c r="AL82" s="26">
        <f t="shared" si="275"/>
        <v>-9.8224813500004005E-2</v>
      </c>
      <c r="AM82" s="26">
        <f t="shared" si="275"/>
        <v>-2.6342727500001772E-2</v>
      </c>
      <c r="AN82" s="26">
        <f t="shared" si="275"/>
        <v>0.1718885645000009</v>
      </c>
      <c r="AO82" s="26">
        <f t="shared" si="275"/>
        <v>-0.10362163949999881</v>
      </c>
      <c r="AP82" s="26"/>
      <c r="AQ82" s="26"/>
      <c r="AR82" s="26"/>
      <c r="AS82" s="26"/>
      <c r="AT82" s="26"/>
      <c r="AU82" s="26"/>
      <c r="AV82" s="26"/>
    </row>
    <row r="83" spans="2:48" x14ac:dyDescent="0.35">
      <c r="B83" s="42" t="s">
        <v>24</v>
      </c>
      <c r="C83" s="47">
        <v>1.7228547282407408E-4</v>
      </c>
      <c r="D83" s="47">
        <v>2.0255915637731482E-4</v>
      </c>
      <c r="E83" s="47">
        <v>8.1269421354166643E-5</v>
      </c>
      <c r="F83" s="47">
        <v>7.0009238263888884E-5</v>
      </c>
      <c r="G83" s="47">
        <v>2.9927773576388917E-5</v>
      </c>
      <c r="H83" s="47">
        <v>5.560510623958333E-4</v>
      </c>
      <c r="AA83" s="29" t="s">
        <v>17</v>
      </c>
      <c r="AB83" s="26">
        <f t="shared" ref="AB83:AO83" si="276">AB18-$AP18</f>
        <v>0.20272632146154024</v>
      </c>
      <c r="AC83" s="26">
        <f t="shared" si="276"/>
        <v>0.10726146846153739</v>
      </c>
      <c r="AD83" s="26">
        <f t="shared" si="276"/>
        <v>0.46812314646154363</v>
      </c>
      <c r="AE83" s="26">
        <f t="shared" si="276"/>
        <v>5.1753004615378018E-3</v>
      </c>
      <c r="AF83" s="26">
        <f t="shared" si="276"/>
        <v>5.0912262461544344E-2</v>
      </c>
      <c r="AG83" s="26">
        <f t="shared" si="276"/>
        <v>0.38576487046153574</v>
      </c>
      <c r="AH83" s="26">
        <f t="shared" si="276"/>
        <v>-4.8838304538470823E-2</v>
      </c>
      <c r="AI83" s="26">
        <f t="shared" si="276"/>
        <v>8.9438339461537453E-2</v>
      </c>
      <c r="AJ83" s="26">
        <f t="shared" si="276"/>
        <v>-8.6115475384644924E-3</v>
      </c>
      <c r="AK83" s="26">
        <f t="shared" si="276"/>
        <v>0.22923425846153833</v>
      </c>
      <c r="AL83" s="26">
        <f t="shared" si="276"/>
        <v>-0.42269317953845587</v>
      </c>
      <c r="AM83" s="26">
        <f t="shared" si="276"/>
        <v>-0.40044828253846276</v>
      </c>
      <c r="AN83" s="26">
        <f t="shared" si="276"/>
        <v>-1.0339176695384609</v>
      </c>
      <c r="AO83" s="26">
        <f t="shared" si="276"/>
        <v>-0.65804465353846098</v>
      </c>
      <c r="AP83" s="26"/>
      <c r="AQ83" s="26"/>
      <c r="AR83" s="26"/>
      <c r="AS83" s="26"/>
      <c r="AT83" s="26"/>
      <c r="AU83" s="26"/>
      <c r="AV83" s="26"/>
    </row>
    <row r="84" spans="2:48" x14ac:dyDescent="0.35">
      <c r="B84" s="42" t="s">
        <v>25</v>
      </c>
      <c r="C84" s="47">
        <v>2.4084572100694447E-4</v>
      </c>
      <c r="D84" s="47">
        <v>2.09286029224537E-4</v>
      </c>
      <c r="E84" s="47">
        <v>1.4121315193287034E-4</v>
      </c>
      <c r="F84" s="47">
        <v>1.3800049340277775E-4</v>
      </c>
      <c r="G84" s="47">
        <v>3.8237223900463003E-5</v>
      </c>
      <c r="H84" s="47">
        <v>7.675826194675924E-4</v>
      </c>
      <c r="AA84" s="29" t="s">
        <v>18</v>
      </c>
      <c r="AB84" s="26">
        <f t="shared" ref="AB84:AM84" si="277">AB19-$AP19</f>
        <v>-0.11402232723076744</v>
      </c>
      <c r="AC84" s="26">
        <f t="shared" si="277"/>
        <v>0.1954788067692339</v>
      </c>
      <c r="AD84" s="26">
        <f t="shared" si="277"/>
        <v>-0.25009942423077214</v>
      </c>
      <c r="AE84" s="26">
        <f t="shared" si="277"/>
        <v>0.28956043976922863</v>
      </c>
      <c r="AF84" s="26">
        <f t="shared" si="277"/>
        <v>-0.26098377823077734</v>
      </c>
      <c r="AG84" s="26">
        <f t="shared" si="277"/>
        <v>-0.15796790523076631</v>
      </c>
      <c r="AH84" s="26">
        <f t="shared" si="277"/>
        <v>0.53330193576923413</v>
      </c>
      <c r="AI84" s="26">
        <f t="shared" si="277"/>
        <v>0.45058084776922747</v>
      </c>
      <c r="AJ84" s="26">
        <f t="shared" si="277"/>
        <v>-0.3045211932307661</v>
      </c>
      <c r="AK84" s="26">
        <f t="shared" si="277"/>
        <v>-0.14386359723076603</v>
      </c>
      <c r="AL84" s="26">
        <f t="shared" si="277"/>
        <v>-0.11277516123076858</v>
      </c>
      <c r="AM84" s="26">
        <f t="shared" si="277"/>
        <v>9.7111460769230495E-2</v>
      </c>
      <c r="AN84" s="26"/>
      <c r="AO84" s="26">
        <f>AO19-$AP19</f>
        <v>-0.22180010423077001</v>
      </c>
      <c r="AP84" s="26"/>
      <c r="AQ84" s="26"/>
      <c r="AR84" s="26"/>
      <c r="AS84" s="26"/>
      <c r="AT84" s="26"/>
      <c r="AU84" s="26"/>
      <c r="AV84" s="26"/>
    </row>
    <row r="85" spans="2:48" x14ac:dyDescent="0.35">
      <c r="B85" s="42" t="s">
        <v>26</v>
      </c>
      <c r="C85" s="47">
        <v>2.198596413888889E-4</v>
      </c>
      <c r="D85" s="47">
        <v>1.6748052615740737E-4</v>
      </c>
      <c r="E85" s="47">
        <v>1.2064043209490743E-4</v>
      </c>
      <c r="F85" s="47">
        <v>9.675296045138891E-5</v>
      </c>
      <c r="G85" s="47">
        <v>3.6774586377314764E-5</v>
      </c>
      <c r="H85" s="47">
        <v>6.4150814646990733E-4</v>
      </c>
      <c r="AA85" s="2" t="s">
        <v>34</v>
      </c>
      <c r="AB85" s="26">
        <f t="shared" ref="AB85:AM85" si="278">AB20-$AP20</f>
        <v>-0.67627955928571026</v>
      </c>
      <c r="AC85" s="26">
        <f t="shared" si="278"/>
        <v>-2.828229673285712</v>
      </c>
      <c r="AD85" s="26">
        <f t="shared" si="278"/>
        <v>-1.0232410102857159</v>
      </c>
      <c r="AE85" s="26">
        <f t="shared" si="278"/>
        <v>2.9287544547142872</v>
      </c>
      <c r="AF85" s="26">
        <f t="shared" si="278"/>
        <v>9.6090492387142774</v>
      </c>
      <c r="AG85" s="26">
        <f t="shared" si="278"/>
        <v>-10.188138970285713</v>
      </c>
      <c r="AH85" s="26">
        <f t="shared" si="278"/>
        <v>8.0881875607142746</v>
      </c>
      <c r="AI85" s="26">
        <f t="shared" si="278"/>
        <v>-2.8046469062857184</v>
      </c>
      <c r="AJ85" s="26">
        <f t="shared" si="278"/>
        <v>5.4947635237142904</v>
      </c>
      <c r="AK85" s="26">
        <f t="shared" si="278"/>
        <v>3.0653984447142903</v>
      </c>
      <c r="AL85" s="26">
        <f t="shared" si="278"/>
        <v>-1.1916763842857065</v>
      </c>
      <c r="AM85" s="26">
        <f t="shared" si="278"/>
        <v>-8.9085017812857146</v>
      </c>
      <c r="AN85" s="26"/>
      <c r="AO85" s="26">
        <f>AO20-$AP20</f>
        <v>-0.83775348228570579</v>
      </c>
      <c r="AP85" s="26"/>
      <c r="AQ85" s="26"/>
      <c r="AR85" s="26"/>
      <c r="AS85" s="26"/>
      <c r="AT85" s="26"/>
      <c r="AU85" s="26"/>
      <c r="AV85" s="26"/>
    </row>
    <row r="86" spans="2:48" x14ac:dyDescent="0.35">
      <c r="B86" s="42" t="s">
        <v>28</v>
      </c>
      <c r="C86" s="47">
        <v>2.4728835979166664E-4</v>
      </c>
      <c r="D86" s="47">
        <v>2.5870575081018521E-4</v>
      </c>
      <c r="E86" s="47">
        <v>9.7749485601851877E-5</v>
      </c>
      <c r="F86" s="47">
        <v>7.4534937430555573E-5</v>
      </c>
      <c r="G86" s="47">
        <v>3.1169952546296268E-5</v>
      </c>
      <c r="H86" s="47">
        <v>7.0944848618055556E-4</v>
      </c>
      <c r="AR86" s="26"/>
      <c r="AS86" s="26"/>
      <c r="AT86" s="26"/>
      <c r="AU86" s="26"/>
      <c r="AV86" s="26"/>
    </row>
    <row r="87" spans="2:48" x14ac:dyDescent="0.35">
      <c r="B87" s="44" t="s">
        <v>30</v>
      </c>
      <c r="C87" s="47">
        <v>2.3457052574074074E-4</v>
      </c>
      <c r="D87" s="47">
        <v>1.5278775090277777E-4</v>
      </c>
      <c r="E87" s="47">
        <v>1.0035483328703701E-4</v>
      </c>
      <c r="F87" s="47">
        <v>5.729822793981487E-5</v>
      </c>
      <c r="G87" s="47">
        <v>2.5850340138888844E-5</v>
      </c>
      <c r="H87" s="47">
        <v>5.7086167800925918E-4</v>
      </c>
      <c r="AA87" s="2" t="s">
        <v>37</v>
      </c>
      <c r="AB87" s="14" t="s">
        <v>19</v>
      </c>
      <c r="AC87" s="14" t="s">
        <v>20</v>
      </c>
      <c r="AD87" s="14" t="s">
        <v>21</v>
      </c>
      <c r="AE87" s="14" t="s">
        <v>22</v>
      </c>
      <c r="AF87" s="14" t="s">
        <v>23</v>
      </c>
      <c r="AG87" s="14" t="s">
        <v>24</v>
      </c>
      <c r="AH87" s="14" t="s">
        <v>25</v>
      </c>
      <c r="AI87" s="14" t="s">
        <v>26</v>
      </c>
      <c r="AJ87" s="14" t="s">
        <v>27</v>
      </c>
      <c r="AK87" s="14" t="s">
        <v>28</v>
      </c>
      <c r="AL87" s="24" t="s">
        <v>29</v>
      </c>
      <c r="AM87" s="24" t="s">
        <v>30</v>
      </c>
      <c r="AN87" s="24" t="s">
        <v>31</v>
      </c>
      <c r="AO87" s="24" t="s">
        <v>32</v>
      </c>
    </row>
    <row r="88" spans="2:48" x14ac:dyDescent="0.35">
      <c r="B88" s="45" t="s">
        <v>42</v>
      </c>
      <c r="C88" s="47">
        <v>2.3034339700231483E-4</v>
      </c>
      <c r="D88" s="47">
        <v>2.0474363163339117E-4</v>
      </c>
      <c r="E88" s="47">
        <v>1.1532738095341435E-4</v>
      </c>
      <c r="F88" s="47">
        <v>9.0464741067708345E-5</v>
      </c>
      <c r="G88" s="47">
        <v>3.1588266093749983E-5</v>
      </c>
      <c r="H88" s="47">
        <v>6.7246741675057865E-4</v>
      </c>
      <c r="AA88" s="29" t="s">
        <v>4</v>
      </c>
      <c r="AB88" s="18">
        <v>0.75274376399999998</v>
      </c>
      <c r="AC88" s="18">
        <v>0.197278912</v>
      </c>
      <c r="AD88" s="18">
        <v>0.11292517000000001</v>
      </c>
      <c r="AE88" s="18">
        <v>0.281179138</v>
      </c>
      <c r="AF88" s="18">
        <v>0.136417234</v>
      </c>
      <c r="AG88" s="18">
        <v>1.06576E-3</v>
      </c>
      <c r="AH88" s="18">
        <v>1.463265306</v>
      </c>
      <c r="AI88" s="18">
        <v>0.58802721099999999</v>
      </c>
      <c r="AJ88" s="18">
        <v>1.619591837</v>
      </c>
      <c r="AK88" s="18">
        <v>2.0261224489999998</v>
      </c>
      <c r="AL88" s="18">
        <v>0.87083900199999997</v>
      </c>
      <c r="AM88" s="18">
        <v>0.64</v>
      </c>
      <c r="AN88" s="18">
        <v>1.4280272110000001</v>
      </c>
      <c r="AO88" s="18">
        <v>1.0144217689999999</v>
      </c>
    </row>
    <row r="89" spans="2:48" x14ac:dyDescent="0.35">
      <c r="B89" s="45" t="s">
        <v>43</v>
      </c>
      <c r="C89" s="47">
        <v>1.7228547282407408E-4</v>
      </c>
      <c r="D89" s="47">
        <v>1.5278775090277777E-4</v>
      </c>
      <c r="E89" s="47">
        <v>8.1269421354166643E-5</v>
      </c>
      <c r="F89" s="47">
        <v>5.729822793981487E-5</v>
      </c>
      <c r="G89" s="47">
        <v>2.5850340138888844E-5</v>
      </c>
      <c r="H89" s="47">
        <v>5.560510623958333E-4</v>
      </c>
      <c r="I89" s="1" t="s">
        <v>65</v>
      </c>
      <c r="AA89" s="29" t="s">
        <v>5</v>
      </c>
      <c r="AB89" s="18">
        <v>3.3864172340000001</v>
      </c>
      <c r="AC89" s="18">
        <v>2.8309523809999999</v>
      </c>
      <c r="AD89" s="18">
        <v>1.61015873</v>
      </c>
      <c r="AE89" s="18">
        <v>2.0607709750000001</v>
      </c>
      <c r="AF89" s="18">
        <v>2.5217233559999999</v>
      </c>
      <c r="AG89" s="18">
        <v>1.6745351470000001</v>
      </c>
      <c r="AH89" s="18">
        <v>3.839818594</v>
      </c>
      <c r="AI89" s="18">
        <v>2.6393197279999998</v>
      </c>
      <c r="AJ89" s="18">
        <v>3.0824489800000001</v>
      </c>
      <c r="AK89" s="18">
        <v>5.2217687069999998</v>
      </c>
      <c r="AL89" s="18">
        <v>3.894421769</v>
      </c>
      <c r="AM89" s="18">
        <v>2.7297959180000002</v>
      </c>
      <c r="AN89" s="18">
        <v>3.5642630390000001</v>
      </c>
      <c r="AO89" s="18">
        <v>3.3306122450000002</v>
      </c>
    </row>
    <row r="90" spans="2:48" x14ac:dyDescent="0.35">
      <c r="B90" s="45" t="s">
        <v>44</v>
      </c>
      <c r="C90" s="47">
        <v>2.7517321743055558E-4</v>
      </c>
      <c r="D90" s="47">
        <v>2.5870575081018521E-4</v>
      </c>
      <c r="E90" s="47">
        <v>1.5237150415509253E-4</v>
      </c>
      <c r="F90" s="47">
        <v>1.3800049340277775E-4</v>
      </c>
      <c r="G90" s="47">
        <v>3.8237223900463003E-5</v>
      </c>
      <c r="H90" s="47">
        <v>7.851851851851851E-4</v>
      </c>
      <c r="I90" s="1" t="s">
        <v>64</v>
      </c>
      <c r="AA90" s="29" t="s">
        <v>10</v>
      </c>
      <c r="AB90" s="18">
        <v>6.2755102039999997</v>
      </c>
      <c r="AC90" s="18">
        <v>5.3130158730000003</v>
      </c>
      <c r="AD90" s="18">
        <v>3.8389115650000001</v>
      </c>
      <c r="AE90" s="18">
        <v>4.5569160999999996</v>
      </c>
      <c r="AF90" s="18">
        <v>5.6345578229999997</v>
      </c>
      <c r="AG90" s="18">
        <v>3.9268027210000001</v>
      </c>
      <c r="AH90" s="18">
        <v>6.5710657599999998</v>
      </c>
      <c r="AI90" s="18">
        <v>4.6049433110000004</v>
      </c>
      <c r="AJ90" s="18">
        <v>5.9733333330000002</v>
      </c>
      <c r="AK90" s="18">
        <v>8.1537414970000004</v>
      </c>
      <c r="AL90" s="18">
        <v>6.3030612240000004</v>
      </c>
      <c r="AM90" s="18">
        <v>6.3020408159999999</v>
      </c>
      <c r="AN90" s="18">
        <v>6.1191836730000002</v>
      </c>
      <c r="AO90" s="18">
        <v>5.9678911560000003</v>
      </c>
    </row>
    <row r="91" spans="2:48" x14ac:dyDescent="0.35">
      <c r="B91" s="45" t="s">
        <v>49</v>
      </c>
      <c r="C91" s="48">
        <v>12.90235910447163</v>
      </c>
      <c r="D91" s="48">
        <v>18.624249566462474</v>
      </c>
      <c r="E91" s="48">
        <v>20.343290008595208</v>
      </c>
      <c r="F91" s="48">
        <v>27.333348381037297</v>
      </c>
      <c r="G91" s="48">
        <v>12.99768683662845</v>
      </c>
      <c r="H91" s="49">
        <v>12.590980178886884</v>
      </c>
      <c r="AA91" s="29" t="s">
        <v>11</v>
      </c>
      <c r="AB91" s="18">
        <v>15.332585033999999</v>
      </c>
      <c r="AC91" s="18">
        <v>14.121428570999999</v>
      </c>
      <c r="AD91" s="18">
        <v>9.3024943310000001</v>
      </c>
      <c r="AE91" s="18">
        <v>12.089795918</v>
      </c>
      <c r="AF91" s="18">
        <v>15.289931973</v>
      </c>
      <c r="AG91" s="18">
        <v>10.611247166</v>
      </c>
      <c r="AH91" s="18">
        <v>14.787755102</v>
      </c>
      <c r="AI91" s="18">
        <v>11.873537414999999</v>
      </c>
      <c r="AJ91" s="18">
        <v>13.380498866</v>
      </c>
      <c r="AK91" s="18">
        <v>16.444897958999999</v>
      </c>
      <c r="AL91" s="18">
        <v>13.905918367</v>
      </c>
      <c r="AM91" s="18">
        <v>15.696689342000001</v>
      </c>
      <c r="AN91" s="18">
        <v>13.801360544</v>
      </c>
      <c r="AO91" s="18">
        <v>13.93015873</v>
      </c>
    </row>
    <row r="92" spans="2:48" x14ac:dyDescent="0.35">
      <c r="AA92" s="29" t="s">
        <v>12</v>
      </c>
      <c r="AB92" s="18">
        <v>18.914285713999998</v>
      </c>
      <c r="AC92" s="18">
        <v>17.993877551000001</v>
      </c>
      <c r="AD92" s="18">
        <v>11.467755102</v>
      </c>
      <c r="AE92" s="18">
        <v>15.000090703</v>
      </c>
      <c r="AF92" s="18">
        <v>20.476689342</v>
      </c>
      <c r="AG92" s="18">
        <v>13.185759637</v>
      </c>
      <c r="AH92" s="18">
        <v>18.426530612000001</v>
      </c>
      <c r="AI92" s="18">
        <v>15.403401361</v>
      </c>
      <c r="AJ92" s="18">
        <v>16.589569161</v>
      </c>
      <c r="AK92" s="18">
        <v>20.258571429</v>
      </c>
      <c r="AL92" s="18">
        <v>17.630612244999998</v>
      </c>
      <c r="AM92" s="18">
        <v>18.399999999999999</v>
      </c>
      <c r="AN92" s="18">
        <v>17.939591836999998</v>
      </c>
      <c r="AO92" s="18">
        <v>18.435555556000001</v>
      </c>
    </row>
    <row r="93" spans="2:48" x14ac:dyDescent="0.35">
      <c r="B93" s="40" t="s">
        <v>58</v>
      </c>
      <c r="C93" s="41">
        <v>1</v>
      </c>
      <c r="D93" s="41">
        <v>2</v>
      </c>
      <c r="E93" s="41">
        <v>3</v>
      </c>
      <c r="F93" s="41">
        <v>4</v>
      </c>
      <c r="G93" s="41">
        <v>5</v>
      </c>
      <c r="AA93" s="29" t="s">
        <v>2</v>
      </c>
      <c r="AB93" s="18">
        <v>22.530612245</v>
      </c>
      <c r="AC93" s="18">
        <v>20.712199546000001</v>
      </c>
      <c r="AD93" s="18">
        <v>15.336780044999999</v>
      </c>
      <c r="AE93" s="18">
        <v>18.881632653</v>
      </c>
      <c r="AF93" s="18">
        <v>23.911383220000001</v>
      </c>
      <c r="AG93" s="18">
        <v>14.886530612</v>
      </c>
      <c r="AH93" s="18">
        <v>22.272335601000002</v>
      </c>
      <c r="AI93" s="18">
        <v>19.583900227000001</v>
      </c>
      <c r="AJ93" s="18">
        <v>19.342222222</v>
      </c>
      <c r="AK93" s="18">
        <v>23.391836734999998</v>
      </c>
      <c r="AL93" s="18">
        <v>20.447029478000001</v>
      </c>
      <c r="AM93" s="18">
        <v>20.906893424</v>
      </c>
      <c r="AN93" s="18">
        <v>21.648321995</v>
      </c>
      <c r="AO93" s="18">
        <v>21.344943311000002</v>
      </c>
    </row>
    <row r="94" spans="2:48" x14ac:dyDescent="0.35">
      <c r="B94" s="42" t="s">
        <v>19</v>
      </c>
      <c r="C94" s="52">
        <v>37.838576828223161</v>
      </c>
      <c r="D94" s="52">
        <v>24.054857039160531</v>
      </c>
      <c r="E94" s="52">
        <v>16.80303180268006</v>
      </c>
      <c r="F94" s="52">
        <v>16.753744147295073</v>
      </c>
      <c r="G94" s="52">
        <v>4.5497901826411749</v>
      </c>
      <c r="AA94" s="29" t="s">
        <v>3</v>
      </c>
      <c r="AB94" s="18">
        <v>23.319387755000001</v>
      </c>
      <c r="AC94" s="18">
        <v>21.931247165999999</v>
      </c>
      <c r="AD94" s="18">
        <v>16.333061224000001</v>
      </c>
      <c r="AE94" s="18">
        <v>19.841451246999998</v>
      </c>
      <c r="AF94" s="18">
        <v>26.535873016</v>
      </c>
      <c r="AG94" s="18">
        <v>15.833310658</v>
      </c>
      <c r="AH94" s="18">
        <v>23.227437642000002</v>
      </c>
      <c r="AI94" s="18">
        <v>20.467528345000002</v>
      </c>
      <c r="AJ94" s="18">
        <v>20.152380952000001</v>
      </c>
      <c r="AK94" s="18">
        <v>24.433832200000001</v>
      </c>
      <c r="AL94" s="18">
        <v>21.182607709999999</v>
      </c>
      <c r="AM94" s="18">
        <v>22.132244898</v>
      </c>
      <c r="AN94" s="18">
        <v>22.627460317000001</v>
      </c>
      <c r="AO94" s="18">
        <v>22.401451247000001</v>
      </c>
    </row>
    <row r="95" spans="2:48" x14ac:dyDescent="0.35">
      <c r="B95" s="42" t="s">
        <v>20</v>
      </c>
      <c r="C95" s="52">
        <v>37.028723916673194</v>
      </c>
      <c r="D95" s="52">
        <v>27.247693655735837</v>
      </c>
      <c r="E95" s="52">
        <v>16.82301515334553</v>
      </c>
      <c r="F95" s="52">
        <v>13.934415493307121</v>
      </c>
      <c r="G95" s="52">
        <v>4.9661517809383184</v>
      </c>
      <c r="AA95" s="29" t="s">
        <v>6</v>
      </c>
      <c r="AB95" s="18">
        <v>25.298004535</v>
      </c>
      <c r="AC95" s="18">
        <v>23.816326531000001</v>
      </c>
      <c r="AD95" s="18">
        <v>17.964625850000001</v>
      </c>
      <c r="AE95" s="18">
        <v>21.648979592</v>
      </c>
      <c r="AF95" s="18">
        <v>28.889977324</v>
      </c>
      <c r="AG95" s="18">
        <v>17.886417234</v>
      </c>
      <c r="AH95" s="18">
        <v>24.966213152000002</v>
      </c>
      <c r="AI95" s="18">
        <v>22.431632653000001</v>
      </c>
      <c r="AJ95" s="18">
        <v>21.667120181000001</v>
      </c>
      <c r="AK95" s="18">
        <v>26.463492063</v>
      </c>
      <c r="AL95" s="18">
        <v>23.484648526000001</v>
      </c>
      <c r="AM95" s="18">
        <v>23.278004535000001</v>
      </c>
      <c r="AN95" s="18">
        <v>24.946938776</v>
      </c>
      <c r="AO95" s="18">
        <v>24.921904762</v>
      </c>
    </row>
    <row r="96" spans="2:48" x14ac:dyDescent="0.35">
      <c r="B96" s="42" t="s">
        <v>21</v>
      </c>
      <c r="C96" s="52">
        <v>26.611544040589536</v>
      </c>
      <c r="D96" s="52">
        <v>33.440460429663673</v>
      </c>
      <c r="E96" s="52">
        <v>18.983534560759381</v>
      </c>
      <c r="F96" s="52">
        <v>16.087456299260651</v>
      </c>
      <c r="G96" s="52">
        <v>4.8770046697267571</v>
      </c>
      <c r="AA96" s="29" t="s">
        <v>13</v>
      </c>
      <c r="AB96" s="18">
        <v>28.915419500999999</v>
      </c>
      <c r="AC96" s="18">
        <v>27.167346939000002</v>
      </c>
      <c r="AD96" s="18">
        <v>20.519183673000001</v>
      </c>
      <c r="AE96" s="18">
        <v>24.971428571000001</v>
      </c>
      <c r="AF96" s="18">
        <v>33.693877551</v>
      </c>
      <c r="AG96" s="18">
        <v>21.079160997999999</v>
      </c>
      <c r="AH96" s="18">
        <v>28.517414966</v>
      </c>
      <c r="AI96" s="18">
        <v>25.121088435000001</v>
      </c>
      <c r="AJ96" s="18">
        <v>24.728163264999999</v>
      </c>
      <c r="AK96" s="18">
        <v>30.31292517</v>
      </c>
      <c r="AL96" s="18">
        <v>27.658888889</v>
      </c>
      <c r="AM96" s="18">
        <v>26.521904761999998</v>
      </c>
      <c r="AN96" s="18">
        <v>29.175873016000001</v>
      </c>
      <c r="AO96" s="18">
        <v>28.180317460000001</v>
      </c>
    </row>
    <row r="97" spans="2:41" x14ac:dyDescent="0.35">
      <c r="B97" s="42" t="s">
        <v>22</v>
      </c>
      <c r="C97" s="52">
        <v>30.412922118097345</v>
      </c>
      <c r="D97" s="52">
        <v>35.016608314844106</v>
      </c>
      <c r="E97" s="52">
        <v>17.114109262027224</v>
      </c>
      <c r="F97" s="52">
        <v>13.16059252341573</v>
      </c>
      <c r="G97" s="52">
        <v>4.2957677816155959</v>
      </c>
      <c r="AA97" s="29" t="s">
        <v>0</v>
      </c>
      <c r="AB97" s="18">
        <v>36.375306121999998</v>
      </c>
      <c r="AC97" s="18">
        <v>35.808163264999997</v>
      </c>
      <c r="AD97" s="18">
        <v>34.467301587000001</v>
      </c>
      <c r="AE97" s="18">
        <v>40.297687074999999</v>
      </c>
      <c r="AF97" s="18">
        <v>43.311383220000003</v>
      </c>
      <c r="AG97" s="18">
        <v>32.387641723000002</v>
      </c>
      <c r="AH97" s="18">
        <v>40.354648525999998</v>
      </c>
      <c r="AI97" s="18">
        <v>34.054217686999998</v>
      </c>
      <c r="AJ97" s="18">
        <v>39.017142857000003</v>
      </c>
      <c r="AK97" s="18">
        <v>45.744013604999999</v>
      </c>
      <c r="AL97" s="18">
        <v>42.254081632999998</v>
      </c>
      <c r="AM97" s="18">
        <v>34.107755101999999</v>
      </c>
      <c r="AN97" s="18">
        <v>42.814693878</v>
      </c>
      <c r="AO97" s="18">
        <v>43.794285713999997</v>
      </c>
    </row>
    <row r="98" spans="2:41" x14ac:dyDescent="0.35">
      <c r="B98" s="42" t="s">
        <v>23</v>
      </c>
      <c r="C98" s="52">
        <v>35.045645616155667</v>
      </c>
      <c r="D98" s="52">
        <v>28.596698113207552</v>
      </c>
      <c r="E98" s="52">
        <v>19.405804774469335</v>
      </c>
      <c r="F98" s="52">
        <v>13.322998225235864</v>
      </c>
      <c r="G98" s="52">
        <v>3.6288532709315908</v>
      </c>
      <c r="AA98" s="29" t="s">
        <v>1</v>
      </c>
      <c r="AB98" s="18">
        <v>39.165306121999997</v>
      </c>
      <c r="AC98" s="18">
        <v>38.630748298999997</v>
      </c>
      <c r="AD98" s="18">
        <v>37.529251701</v>
      </c>
      <c r="AE98" s="18">
        <v>43.339501134000002</v>
      </c>
      <c r="AF98" s="18">
        <v>46.542857142999999</v>
      </c>
      <c r="AG98" s="18">
        <v>34.277256235999999</v>
      </c>
      <c r="AH98" s="18">
        <v>43.162086168000002</v>
      </c>
      <c r="AI98" s="18">
        <v>36.361224489999998</v>
      </c>
      <c r="AJ98" s="18">
        <v>42.126802720999997</v>
      </c>
      <c r="AK98" s="18">
        <v>47.874444443999998</v>
      </c>
      <c r="AL98" s="18">
        <v>44.541678005000001</v>
      </c>
      <c r="AM98" s="18">
        <v>36.580136054</v>
      </c>
      <c r="AN98" s="18">
        <v>44.908843537000003</v>
      </c>
      <c r="AO98" s="18">
        <v>45.688163265</v>
      </c>
    </row>
    <row r="99" spans="2:41" x14ac:dyDescent="0.35">
      <c r="B99" s="42" t="s">
        <v>24</v>
      </c>
      <c r="C99" s="52">
        <v>30.98375031993556</v>
      </c>
      <c r="D99" s="52">
        <v>36.428157425786921</v>
      </c>
      <c r="E99" s="52">
        <v>14.615460134902825</v>
      </c>
      <c r="F99" s="52">
        <v>12.590433324997724</v>
      </c>
      <c r="G99" s="52">
        <v>5.3821987943769782</v>
      </c>
      <c r="AA99" s="29" t="s">
        <v>14</v>
      </c>
      <c r="AB99" s="18">
        <v>42.312244898000003</v>
      </c>
      <c r="AC99" s="18">
        <v>41.793015873000002</v>
      </c>
      <c r="AD99" s="18">
        <v>40.104489796000003</v>
      </c>
      <c r="AE99" s="18">
        <v>46.666303855000002</v>
      </c>
      <c r="AF99" s="18">
        <v>51.359183672999997</v>
      </c>
      <c r="AG99" s="18">
        <v>37.211315192999997</v>
      </c>
      <c r="AH99" s="18">
        <v>48.192834466999997</v>
      </c>
      <c r="AI99" s="18">
        <v>39.472290248999997</v>
      </c>
      <c r="AJ99" s="18">
        <v>46.863673468999998</v>
      </c>
      <c r="AK99" s="18">
        <v>50.709886621000003</v>
      </c>
      <c r="AL99" s="18">
        <v>47.29446712</v>
      </c>
      <c r="AM99" s="18">
        <v>39.363628118000001</v>
      </c>
      <c r="AN99" s="18">
        <v>47.534149659999997</v>
      </c>
      <c r="AO99" s="18">
        <v>49.136326531000002</v>
      </c>
    </row>
    <row r="100" spans="2:41" x14ac:dyDescent="0.35">
      <c r="B100" s="42" t="s">
        <v>25</v>
      </c>
      <c r="C100" s="52">
        <v>31.377172293713336</v>
      </c>
      <c r="D100" s="52">
        <v>27.265602935316739</v>
      </c>
      <c r="E100" s="52">
        <v>18.397127338659395</v>
      </c>
      <c r="F100" s="52">
        <v>17.978584963074997</v>
      </c>
      <c r="G100" s="52">
        <v>4.981512469235553</v>
      </c>
      <c r="AA100" s="29" t="s">
        <v>15</v>
      </c>
      <c r="AB100" s="18">
        <v>44.337755102000003</v>
      </c>
      <c r="AC100" s="18">
        <v>44.315283446999999</v>
      </c>
      <c r="AD100" s="18">
        <v>42.596870748000001</v>
      </c>
      <c r="AE100" s="18">
        <v>49.174058957</v>
      </c>
      <c r="AF100" s="18">
        <v>54.435827664000001</v>
      </c>
      <c r="AG100" s="18">
        <v>38.774285714000001</v>
      </c>
      <c r="AH100" s="18">
        <v>50.419659864000003</v>
      </c>
      <c r="AI100" s="18">
        <v>41.972766440000001</v>
      </c>
      <c r="AJ100" s="18">
        <v>49.166530612000003</v>
      </c>
      <c r="AK100" s="18">
        <v>52.863287982000003</v>
      </c>
      <c r="AL100" s="18">
        <v>49.443537415000002</v>
      </c>
      <c r="AM100" s="18">
        <v>41.923696145000001</v>
      </c>
      <c r="AN100" s="18">
        <v>49.580408163000001</v>
      </c>
      <c r="AO100" s="18">
        <v>51.049795918000001</v>
      </c>
    </row>
    <row r="101" spans="2:41" x14ac:dyDescent="0.35">
      <c r="B101" s="42" t="s">
        <v>26</v>
      </c>
      <c r="C101" s="52">
        <v>34.272307000111077</v>
      </c>
      <c r="D101" s="52">
        <v>26.107310885920882</v>
      </c>
      <c r="E101" s="52">
        <v>18.805752157438359</v>
      </c>
      <c r="F101" s="52">
        <v>15.082109398579165</v>
      </c>
      <c r="G101" s="52">
        <v>5.7325205579505187</v>
      </c>
      <c r="AA101" s="29" t="s">
        <v>7</v>
      </c>
      <c r="AB101" s="18">
        <v>46.046235828</v>
      </c>
      <c r="AC101" s="18">
        <v>45.128571428999997</v>
      </c>
      <c r="AD101" s="18">
        <v>45.327346939000002</v>
      </c>
      <c r="AE101" s="18">
        <v>50.764625850000002</v>
      </c>
      <c r="AF101" s="18">
        <v>56.476281178999997</v>
      </c>
      <c r="AG101" s="18">
        <v>39.409319728</v>
      </c>
      <c r="AH101" s="18">
        <v>52.555464852999997</v>
      </c>
      <c r="AI101" s="18">
        <v>44.47755102</v>
      </c>
      <c r="AJ101" s="18">
        <v>51.571496599</v>
      </c>
      <c r="AK101" s="18">
        <v>54.189569161000001</v>
      </c>
      <c r="AL101" s="18">
        <v>50.461678005000003</v>
      </c>
      <c r="AM101" s="18">
        <v>42.778412697999997</v>
      </c>
      <c r="AN101" s="18">
        <v>50.837188208999997</v>
      </c>
      <c r="AO101" s="18">
        <v>51.869387754999998</v>
      </c>
    </row>
    <row r="102" spans="2:41" x14ac:dyDescent="0.35">
      <c r="B102" s="42" t="s">
        <v>27</v>
      </c>
      <c r="C102" s="52">
        <v>27.810799115941208</v>
      </c>
      <c r="D102" s="52">
        <v>30.874382273705102</v>
      </c>
      <c r="E102" s="52">
        <v>19.70060890310819</v>
      </c>
      <c r="F102" s="52">
        <v>17.852054439314159</v>
      </c>
      <c r="G102" s="52">
        <v>3.7621552679313317</v>
      </c>
      <c r="AA102" s="29" t="s">
        <v>8</v>
      </c>
      <c r="AB102" s="18">
        <v>53.230113379000002</v>
      </c>
      <c r="AC102" s="18">
        <v>52.116326530999999</v>
      </c>
      <c r="AD102" s="18">
        <v>53.242630384999998</v>
      </c>
      <c r="AE102" s="18">
        <v>57.703401360999997</v>
      </c>
      <c r="AF102" s="18">
        <v>63.953061224000002</v>
      </c>
      <c r="AG102" s="18">
        <v>44.587823129</v>
      </c>
      <c r="AH102" s="18">
        <v>60.413129251999997</v>
      </c>
      <c r="AI102" s="18">
        <v>51.194965986</v>
      </c>
      <c r="AJ102" s="18">
        <v>59.190589568999997</v>
      </c>
      <c r="AK102" s="18">
        <v>60.250566892999998</v>
      </c>
      <c r="AL102" s="18">
        <v>55.377619048</v>
      </c>
      <c r="AM102" s="18">
        <v>47.217777777999999</v>
      </c>
      <c r="AN102" s="18">
        <v>56.805306121999998</v>
      </c>
      <c r="AO102" s="18">
        <v>56.690793651</v>
      </c>
    </row>
    <row r="103" spans="2:41" x14ac:dyDescent="0.35">
      <c r="B103" s="42" t="s">
        <v>28</v>
      </c>
      <c r="C103" s="52">
        <v>34.856422222138825</v>
      </c>
      <c r="D103" s="52">
        <v>36.465755562179645</v>
      </c>
      <c r="E103" s="52">
        <v>13.778235841773931</v>
      </c>
      <c r="F103" s="52">
        <v>10.506039392913207</v>
      </c>
      <c r="G103" s="52">
        <v>4.3935469809944001</v>
      </c>
      <c r="AA103" s="29" t="s">
        <v>16</v>
      </c>
      <c r="AB103" s="18">
        <v>55.688798186</v>
      </c>
      <c r="AC103" s="18">
        <v>52.84861678</v>
      </c>
      <c r="AD103" s="18">
        <v>54.530612245</v>
      </c>
      <c r="AE103" s="18">
        <v>58.813605441999997</v>
      </c>
      <c r="AF103" s="18">
        <v>65.514603175000005</v>
      </c>
      <c r="AG103" s="18">
        <v>45.458117913999999</v>
      </c>
      <c r="AH103" s="18">
        <v>64.478707482999994</v>
      </c>
      <c r="AI103" s="18">
        <v>52.837006803000001</v>
      </c>
      <c r="AJ103" s="18">
        <v>62.947845805</v>
      </c>
      <c r="AK103" s="18">
        <v>60.629387755000003</v>
      </c>
      <c r="AL103" s="18">
        <v>55.980657596</v>
      </c>
      <c r="AM103" s="18">
        <v>47.728979592000002</v>
      </c>
      <c r="AN103" s="18">
        <v>58.122448980000001</v>
      </c>
      <c r="AO103" s="18">
        <v>56.827936508000001</v>
      </c>
    </row>
    <row r="104" spans="2:41" x14ac:dyDescent="0.35">
      <c r="B104" s="44" t="s">
        <v>29</v>
      </c>
      <c r="C104" s="52">
        <v>34.320546132146667</v>
      </c>
      <c r="D104" s="52">
        <v>38.231643710729379</v>
      </c>
      <c r="E104" s="52">
        <v>14.389377252157963</v>
      </c>
      <c r="F104" s="52">
        <v>9.6757535071754344</v>
      </c>
      <c r="G104" s="52">
        <v>3.3826793977905472</v>
      </c>
      <c r="AA104" s="29" t="s">
        <v>17</v>
      </c>
      <c r="AB104" s="18">
        <v>56.292517007000001</v>
      </c>
      <c r="AC104" s="18">
        <v>53.37106576</v>
      </c>
      <c r="AD104" s="18">
        <v>55.176417233999999</v>
      </c>
      <c r="AE104" s="18">
        <v>59.219954649000002</v>
      </c>
      <c r="AF104" s="18">
        <v>66.260294784999999</v>
      </c>
      <c r="AG104" s="18">
        <v>45.889886621000002</v>
      </c>
      <c r="AH104" s="18">
        <v>65.371746032000004</v>
      </c>
      <c r="AI104" s="18">
        <v>53.548117914000002</v>
      </c>
      <c r="AJ104" s="18">
        <v>63.732244897999998</v>
      </c>
      <c r="AK104" s="18">
        <v>61.310907028999999</v>
      </c>
      <c r="AL104" s="18">
        <v>56.519387754999997</v>
      </c>
      <c r="AM104" s="18">
        <v>48.339591837</v>
      </c>
      <c r="AN104" s="18">
        <v>58.931292517000003</v>
      </c>
      <c r="AO104" s="18">
        <v>57.361269841000002</v>
      </c>
    </row>
    <row r="105" spans="2:41" x14ac:dyDescent="0.35">
      <c r="B105" s="44" t="s">
        <v>30</v>
      </c>
      <c r="C105" s="52">
        <v>41.090606494860225</v>
      </c>
      <c r="D105" s="52">
        <v>26.764408400225388</v>
      </c>
      <c r="E105" s="52">
        <v>17.579535840801224</v>
      </c>
      <c r="F105" s="52">
        <v>10.03714737686167</v>
      </c>
      <c r="G105" s="52">
        <v>4.5283018872514962</v>
      </c>
      <c r="AA105" s="29" t="s">
        <v>18</v>
      </c>
      <c r="AB105" s="18">
        <v>57.529160998000002</v>
      </c>
      <c r="AC105" s="18">
        <v>54.512244897999999</v>
      </c>
      <c r="AD105" s="18">
        <v>56.678458050000003</v>
      </c>
      <c r="AE105" s="18">
        <v>60.259047619</v>
      </c>
      <c r="AF105" s="18">
        <v>67.345124717000004</v>
      </c>
      <c r="AG105" s="18">
        <v>47.309569160999999</v>
      </c>
      <c r="AH105" s="18">
        <v>66.356825396999994</v>
      </c>
      <c r="AI105" s="18">
        <v>54.671473923000001</v>
      </c>
      <c r="AJ105" s="18">
        <v>64.757551019999994</v>
      </c>
      <c r="AK105" s="18">
        <v>62.574058956999998</v>
      </c>
      <c r="AL105" s="18">
        <v>57.130612245000002</v>
      </c>
      <c r="AM105" s="18">
        <v>48.973061223999999</v>
      </c>
      <c r="AN105" s="3"/>
      <c r="AO105" s="18">
        <v>57.737142857000002</v>
      </c>
    </row>
    <row r="106" spans="2:41" x14ac:dyDescent="0.35">
      <c r="B106" s="44" t="s">
        <v>31</v>
      </c>
      <c r="C106" s="52">
        <v>35.163733183496582</v>
      </c>
      <c r="D106" s="52">
        <v>36.808991229218876</v>
      </c>
      <c r="E106" s="52">
        <v>13.951371784382676</v>
      </c>
      <c r="F106" s="52">
        <v>12.669299268888382</v>
      </c>
      <c r="G106" s="52">
        <v>1.4066045340134885</v>
      </c>
      <c r="AB106" s="18">
        <v>58.307414966000003</v>
      </c>
      <c r="AC106" s="18">
        <v>55.6</v>
      </c>
      <c r="AD106" s="18">
        <v>57.320634921</v>
      </c>
      <c r="AE106" s="18">
        <v>61.440884353999998</v>
      </c>
      <c r="AF106" s="18">
        <v>67.976417233999996</v>
      </c>
      <c r="AG106" s="18">
        <v>48.043877551000001</v>
      </c>
      <c r="AH106" s="18">
        <v>67.782403627999997</v>
      </c>
      <c r="AI106" s="18">
        <v>56.014331065999997</v>
      </c>
      <c r="AJ106" s="18">
        <v>65.345306121999997</v>
      </c>
      <c r="AK106" s="18">
        <v>63.322471655000001</v>
      </c>
      <c r="AL106" s="18">
        <v>57.910113379000002</v>
      </c>
      <c r="AM106" s="18">
        <v>49.962448979999998</v>
      </c>
      <c r="AN106" s="3"/>
      <c r="AO106" s="18">
        <v>58.407619048000001</v>
      </c>
    </row>
    <row r="107" spans="2:41" x14ac:dyDescent="0.35">
      <c r="B107" s="44" t="s">
        <v>32</v>
      </c>
      <c r="C107" s="52">
        <v>35.423225235508667</v>
      </c>
      <c r="D107" s="52">
        <v>39.114988304047912</v>
      </c>
      <c r="E107" s="52">
        <v>14.069789493945228</v>
      </c>
      <c r="F107" s="52">
        <v>8.6396105951293993</v>
      </c>
      <c r="G107" s="52">
        <v>2.7523863713687917</v>
      </c>
    </row>
    <row r="108" spans="2:41" x14ac:dyDescent="0.35">
      <c r="B108" s="45" t="s">
        <v>38</v>
      </c>
      <c r="C108" s="48">
        <v>33.731141036970783</v>
      </c>
      <c r="D108" s="48">
        <v>31.886968448553038</v>
      </c>
      <c r="E108" s="48">
        <v>16.744053878603662</v>
      </c>
      <c r="F108" s="48">
        <v>13.44930278253204</v>
      </c>
      <c r="G108" s="48">
        <v>4.1885338533404672</v>
      </c>
    </row>
    <row r="109" spans="2:41" x14ac:dyDescent="0.35">
      <c r="B109" s="45" t="s">
        <v>39</v>
      </c>
      <c r="C109" s="48">
        <v>26.611544040589536</v>
      </c>
      <c r="D109" s="48">
        <v>24.054857039160531</v>
      </c>
      <c r="E109" s="48">
        <v>13.778235841773931</v>
      </c>
      <c r="F109" s="48">
        <v>8.6396105951293993</v>
      </c>
      <c r="G109" s="48">
        <v>1.4066045340134885</v>
      </c>
    </row>
    <row r="110" spans="2:41" x14ac:dyDescent="0.35">
      <c r="B110" s="45" t="s">
        <v>40</v>
      </c>
      <c r="C110" s="48">
        <v>41.090606494860225</v>
      </c>
      <c r="D110" s="48">
        <v>39.114988304047912</v>
      </c>
      <c r="E110" s="48">
        <v>19.70060890310819</v>
      </c>
      <c r="F110" s="48">
        <v>17.978584963074997</v>
      </c>
      <c r="G110" s="48">
        <v>5.7325205579505187</v>
      </c>
    </row>
    <row r="111" spans="2:41" x14ac:dyDescent="0.35">
      <c r="B111" s="45" t="s">
        <v>46</v>
      </c>
      <c r="C111" s="48">
        <v>3.9252215311296932</v>
      </c>
      <c r="D111" s="48">
        <v>5.1607936690211034</v>
      </c>
      <c r="E111" s="48">
        <v>2.1924976703587671</v>
      </c>
      <c r="F111" s="48">
        <v>3.0357229954499472</v>
      </c>
      <c r="G111" s="48">
        <v>1.1355039024064297</v>
      </c>
    </row>
    <row r="113" spans="2:21" x14ac:dyDescent="0.35">
      <c r="B113" s="40" t="s">
        <v>59</v>
      </c>
      <c r="C113" s="41">
        <v>1</v>
      </c>
      <c r="D113" s="41">
        <v>2</v>
      </c>
      <c r="E113" s="41">
        <v>3</v>
      </c>
      <c r="F113" s="41">
        <v>4</v>
      </c>
      <c r="G113" s="41">
        <v>5</v>
      </c>
    </row>
    <row r="114" spans="2:21" x14ac:dyDescent="0.35">
      <c r="B114" s="42" t="s">
        <v>20</v>
      </c>
      <c r="C114" s="56">
        <v>37.028723916673194</v>
      </c>
      <c r="D114" s="56">
        <v>27.247693655735837</v>
      </c>
      <c r="E114" s="56">
        <v>16.82301515334553</v>
      </c>
      <c r="F114" s="56">
        <v>13.934415493307121</v>
      </c>
      <c r="G114" s="56">
        <v>4.9661517809383184</v>
      </c>
    </row>
    <row r="115" spans="2:21" x14ac:dyDescent="0.35">
      <c r="B115" s="42" t="s">
        <v>22</v>
      </c>
      <c r="C115" s="56">
        <v>30.412922118097345</v>
      </c>
      <c r="D115" s="56">
        <v>35.016608314844106</v>
      </c>
      <c r="E115" s="56">
        <v>17.114109262027224</v>
      </c>
      <c r="F115" s="56">
        <v>13.16059252341573</v>
      </c>
      <c r="G115" s="56">
        <v>4.2957677816155959</v>
      </c>
    </row>
    <row r="116" spans="2:21" x14ac:dyDescent="0.35">
      <c r="B116" s="42" t="s">
        <v>23</v>
      </c>
      <c r="C116" s="56">
        <v>35.045645616155667</v>
      </c>
      <c r="D116" s="56">
        <v>28.596698113207552</v>
      </c>
      <c r="E116" s="56">
        <v>19.405804774469335</v>
      </c>
      <c r="F116" s="56">
        <v>13.322998225235864</v>
      </c>
      <c r="G116" s="56">
        <v>3.6288532709315908</v>
      </c>
    </row>
    <row r="117" spans="2:21" x14ac:dyDescent="0.35">
      <c r="B117" s="42" t="s">
        <v>24</v>
      </c>
      <c r="C117" s="56">
        <v>30.98375031993556</v>
      </c>
      <c r="D117" s="56">
        <v>36.428157425786921</v>
      </c>
      <c r="E117" s="56">
        <v>14.615460134902825</v>
      </c>
      <c r="F117" s="56">
        <v>12.590433324997724</v>
      </c>
      <c r="G117" s="56">
        <v>5.3821987943769782</v>
      </c>
    </row>
    <row r="118" spans="2:21" x14ac:dyDescent="0.35">
      <c r="B118" s="42" t="s">
        <v>25</v>
      </c>
      <c r="C118" s="56">
        <v>31.377172293713336</v>
      </c>
      <c r="D118" s="56">
        <v>27.265602935316739</v>
      </c>
      <c r="E118" s="56">
        <v>18.397127338659395</v>
      </c>
      <c r="F118" s="56">
        <v>17.978584963074997</v>
      </c>
      <c r="G118" s="56">
        <v>4.981512469235553</v>
      </c>
    </row>
    <row r="119" spans="2:21" x14ac:dyDescent="0.35">
      <c r="B119" s="42" t="s">
        <v>26</v>
      </c>
      <c r="C119" s="56">
        <v>34.272307000111077</v>
      </c>
      <c r="D119" s="56">
        <v>26.107310885920882</v>
      </c>
      <c r="E119" s="56">
        <v>18.805752157438359</v>
      </c>
      <c r="F119" s="56">
        <v>15.082109398579165</v>
      </c>
      <c r="G119" s="56">
        <v>5.7325205579505187</v>
      </c>
    </row>
    <row r="120" spans="2:21" x14ac:dyDescent="0.35">
      <c r="B120" s="42" t="s">
        <v>28</v>
      </c>
      <c r="C120" s="56">
        <v>34.856422222138825</v>
      </c>
      <c r="D120" s="56">
        <v>36.465755562179645</v>
      </c>
      <c r="E120" s="56">
        <v>13.778235841773931</v>
      </c>
      <c r="F120" s="56">
        <v>10.506039392913207</v>
      </c>
      <c r="G120" s="56">
        <v>4.3935469809944001</v>
      </c>
    </row>
    <row r="121" spans="2:21" x14ac:dyDescent="0.35">
      <c r="B121" s="44" t="s">
        <v>30</v>
      </c>
      <c r="C121" s="56">
        <v>41.090606494860225</v>
      </c>
      <c r="D121" s="56">
        <v>26.764408400225388</v>
      </c>
      <c r="E121" s="56">
        <v>17.579535840801224</v>
      </c>
      <c r="F121" s="56">
        <v>10.03714737686167</v>
      </c>
      <c r="G121" s="56">
        <v>4.5283018872514962</v>
      </c>
    </row>
    <row r="122" spans="2:21" x14ac:dyDescent="0.35">
      <c r="B122" s="45" t="s">
        <v>42</v>
      </c>
      <c r="C122" s="48">
        <v>34.383443747710658</v>
      </c>
      <c r="D122" s="48">
        <v>30.486529411652139</v>
      </c>
      <c r="E122" s="48">
        <v>17.064880062927227</v>
      </c>
      <c r="F122" s="48">
        <v>13.326540087298184</v>
      </c>
      <c r="G122" s="48">
        <v>4.7386066904118058</v>
      </c>
    </row>
    <row r="123" spans="2:21" x14ac:dyDescent="0.35">
      <c r="B123" s="45" t="s">
        <v>43</v>
      </c>
      <c r="C123" s="48">
        <v>30.412922118097345</v>
      </c>
      <c r="D123" s="48">
        <v>26.107310885920882</v>
      </c>
      <c r="E123" s="48">
        <v>13.778235841773931</v>
      </c>
      <c r="F123" s="48">
        <v>10.03714737686167</v>
      </c>
      <c r="G123" s="48">
        <v>3.6288532709315908</v>
      </c>
    </row>
    <row r="124" spans="2:21" x14ac:dyDescent="0.35">
      <c r="B124" s="45" t="s">
        <v>44</v>
      </c>
      <c r="C124" s="48">
        <v>41.090606494860225</v>
      </c>
      <c r="D124" s="48">
        <v>36.465755562179645</v>
      </c>
      <c r="E124" s="48">
        <v>19.405804774469335</v>
      </c>
      <c r="F124" s="48">
        <v>17.978584963074997</v>
      </c>
      <c r="G124" s="48">
        <v>5.7325205579505187</v>
      </c>
    </row>
    <row r="125" spans="2:21" x14ac:dyDescent="0.35">
      <c r="B125" s="45" t="s">
        <v>47</v>
      </c>
      <c r="C125" s="48">
        <v>3.5660850099388179</v>
      </c>
      <c r="D125" s="48">
        <v>4.6143151505907456</v>
      </c>
      <c r="E125" s="48">
        <v>1.9789220693789589</v>
      </c>
      <c r="F125" s="48">
        <v>2.5195745252191295</v>
      </c>
      <c r="G125" s="48">
        <v>0.66588381895988236</v>
      </c>
    </row>
    <row r="127" spans="2:21" x14ac:dyDescent="0.35">
      <c r="B127" s="55" t="s">
        <v>60</v>
      </c>
      <c r="C127" s="54" t="s">
        <v>4</v>
      </c>
      <c r="D127" s="54" t="s">
        <v>5</v>
      </c>
      <c r="E127" s="54" t="s">
        <v>10</v>
      </c>
      <c r="F127" s="54" t="s">
        <v>11</v>
      </c>
      <c r="G127" s="54" t="s">
        <v>12</v>
      </c>
      <c r="H127" s="54" t="s">
        <v>2</v>
      </c>
      <c r="I127" s="54" t="s">
        <v>3</v>
      </c>
      <c r="J127" s="54" t="s">
        <v>6</v>
      </c>
      <c r="K127" s="54" t="s">
        <v>13</v>
      </c>
      <c r="L127" s="54" t="s">
        <v>0</v>
      </c>
      <c r="M127" s="54" t="s">
        <v>1</v>
      </c>
      <c r="N127" s="54" t="s">
        <v>14</v>
      </c>
      <c r="O127" s="54" t="s">
        <v>15</v>
      </c>
      <c r="P127" s="54" t="s">
        <v>7</v>
      </c>
      <c r="Q127" s="54" t="s">
        <v>8</v>
      </c>
      <c r="R127" s="54" t="s">
        <v>16</v>
      </c>
      <c r="S127" s="54" t="s">
        <v>17</v>
      </c>
      <c r="T127" s="54" t="s">
        <v>18</v>
      </c>
      <c r="U127" s="53" t="s">
        <v>34</v>
      </c>
    </row>
    <row r="128" spans="2:21" x14ac:dyDescent="0.35">
      <c r="B128" s="42" t="s">
        <v>19</v>
      </c>
      <c r="C128" s="43">
        <v>3.0482331828703706E-5</v>
      </c>
      <c r="D128" s="43">
        <v>3.3438576041666665E-5</v>
      </c>
      <c r="E128" s="43">
        <v>1.0482725497685185E-4</v>
      </c>
      <c r="F128" s="43">
        <v>4.1454868981481471E-5</v>
      </c>
      <c r="G128" s="43">
        <v>4.1855631145833355E-5</v>
      </c>
      <c r="H128" s="43">
        <v>9.129346180555564E-6</v>
      </c>
      <c r="I128" s="43">
        <v>2.2900657175925919E-5</v>
      </c>
      <c r="J128" s="43">
        <v>4.186822877314813E-5</v>
      </c>
      <c r="K128" s="43">
        <v>8.6341280335648133E-5</v>
      </c>
      <c r="L128" s="43">
        <v>3.2291666666666654E-5</v>
      </c>
      <c r="M128" s="43">
        <v>3.6422902500000071E-5</v>
      </c>
      <c r="N128" s="43">
        <v>2.3443405138888887E-5</v>
      </c>
      <c r="O128" s="43">
        <v>1.9774082476851826E-5</v>
      </c>
      <c r="P128" s="43">
        <v>8.3146730914351877E-5</v>
      </c>
      <c r="Q128" s="43">
        <v>2.8457000081018487E-5</v>
      </c>
      <c r="R128" s="43">
        <v>6.987486354166679E-6</v>
      </c>
      <c r="S128" s="43">
        <v>1.4313009155092605E-5</v>
      </c>
      <c r="T128" s="43">
        <v>9.0075690740740902E-6</v>
      </c>
      <c r="U128" s="50">
        <v>6.6614202780092594E-4</v>
      </c>
    </row>
    <row r="129" spans="2:21" x14ac:dyDescent="0.35">
      <c r="B129" s="42" t="s">
        <v>20</v>
      </c>
      <c r="C129" s="43">
        <v>3.0482331817129631E-5</v>
      </c>
      <c r="D129" s="43">
        <v>2.8727586712962967E-5</v>
      </c>
      <c r="E129" s="43">
        <v>1.0194922104166664E-4</v>
      </c>
      <c r="F129" s="43">
        <v>4.4820011342592611E-5</v>
      </c>
      <c r="G129" s="43">
        <v>3.1462060127314814E-5</v>
      </c>
      <c r="H129" s="43">
        <v>1.4109347453703678E-5</v>
      </c>
      <c r="I129" s="43">
        <v>2.181804820601855E-5</v>
      </c>
      <c r="J129" s="43">
        <v>3.8784958425925931E-5</v>
      </c>
      <c r="K129" s="43">
        <v>1.0000944821759254E-4</v>
      </c>
      <c r="L129" s="43">
        <v>3.2668808263888883E-5</v>
      </c>
      <c r="M129" s="43">
        <v>3.6600319143518574E-5</v>
      </c>
      <c r="N129" s="43">
        <v>2.9192911736111079E-5</v>
      </c>
      <c r="O129" s="43">
        <v>9.4130553472222052E-6</v>
      </c>
      <c r="P129" s="43">
        <v>8.0876795162037048E-5</v>
      </c>
      <c r="Q129" s="43">
        <v>8.4755815856481702E-6</v>
      </c>
      <c r="R129" s="43">
        <v>6.0468631944444456E-6</v>
      </c>
      <c r="S129" s="43">
        <v>1.320809187499998E-5</v>
      </c>
      <c r="T129" s="43">
        <v>1.2589758125000031E-5</v>
      </c>
      <c r="U129" s="50">
        <v>6.4123519777777775E-4</v>
      </c>
    </row>
    <row r="130" spans="2:21" x14ac:dyDescent="0.35">
      <c r="B130" s="42" t="s">
        <v>21</v>
      </c>
      <c r="C130" s="43">
        <v>1.7329092129629629E-5</v>
      </c>
      <c r="D130" s="43">
        <v>2.579575040509259E-5</v>
      </c>
      <c r="E130" s="43">
        <v>6.3235911643518515E-5</v>
      </c>
      <c r="F130" s="43">
        <v>2.5060888553240738E-5</v>
      </c>
      <c r="G130" s="43">
        <v>4.4780381284722214E-5</v>
      </c>
      <c r="H130" s="43">
        <v>1.1531032164351876E-5</v>
      </c>
      <c r="I130" s="43">
        <v>1.8883849837962957E-5</v>
      </c>
      <c r="J130" s="43">
        <v>2.9566641469907402E-5</v>
      </c>
      <c r="K130" s="43">
        <v>1.6143654993055557E-4</v>
      </c>
      <c r="L130" s="43">
        <v>3.5439237430555533E-5</v>
      </c>
      <c r="M130" s="43">
        <v>2.9805996469907443E-5</v>
      </c>
      <c r="N130" s="43">
        <v>2.8847001759259232E-5</v>
      </c>
      <c r="O130" s="43">
        <v>3.1602733692129641E-5</v>
      </c>
      <c r="P130" s="43">
        <v>9.1612076921296254E-5</v>
      </c>
      <c r="Q130" s="43">
        <v>1.4907197453703729E-5</v>
      </c>
      <c r="R130" s="43">
        <v>7.4745947800925736E-6</v>
      </c>
      <c r="S130" s="43">
        <v>1.7384731666666718E-5</v>
      </c>
      <c r="T130" s="43">
        <v>7.4326026736110721E-6</v>
      </c>
      <c r="U130" s="50">
        <v>6.621262702662037E-4</v>
      </c>
    </row>
    <row r="131" spans="2:21" x14ac:dyDescent="0.35">
      <c r="B131" s="42" t="s">
        <v>22</v>
      </c>
      <c r="C131" s="43">
        <v>2.0597127743055557E-5</v>
      </c>
      <c r="D131" s="43">
        <v>2.8890568576388882E-5</v>
      </c>
      <c r="E131" s="43">
        <v>8.7186109004629638E-5</v>
      </c>
      <c r="F131" s="43">
        <v>3.3683967418981474E-5</v>
      </c>
      <c r="G131" s="43">
        <v>4.4925254050925934E-5</v>
      </c>
      <c r="H131" s="43">
        <v>1.1109011504629606E-5</v>
      </c>
      <c r="I131" s="43">
        <v>2.0920466956018536E-5</v>
      </c>
      <c r="J131" s="43">
        <v>3.8454270590277786E-5</v>
      </c>
      <c r="K131" s="43">
        <v>1.7738725120370369E-4</v>
      </c>
      <c r="L131" s="43">
        <v>3.5206181238425968E-5</v>
      </c>
      <c r="M131" s="43">
        <v>3.8504661122685185E-5</v>
      </c>
      <c r="N131" s="43">
        <v>2.9024943310185154E-5</v>
      </c>
      <c r="O131" s="43">
        <v>1.8409339039351873E-5</v>
      </c>
      <c r="P131" s="43">
        <v>8.0309901747685142E-5</v>
      </c>
      <c r="Q131" s="43">
        <v>1.2849584270833323E-5</v>
      </c>
      <c r="R131" s="43">
        <v>4.7031158217593197E-6</v>
      </c>
      <c r="S131" s="43">
        <v>1.2026539004629614E-5</v>
      </c>
      <c r="T131" s="43">
        <v>1.3678665914351822E-5</v>
      </c>
      <c r="U131" s="50">
        <v>7.0786695851851849E-4</v>
      </c>
    </row>
    <row r="132" spans="2:21" x14ac:dyDescent="0.35">
      <c r="B132" s="42" t="s">
        <v>23</v>
      </c>
      <c r="C132" s="43">
        <v>2.7607709745370367E-5</v>
      </c>
      <c r="D132" s="43">
        <v>3.6028176701388887E-5</v>
      </c>
      <c r="E132" s="43">
        <v>1.11752015625E-4</v>
      </c>
      <c r="F132" s="43">
        <v>6.0031913993055558E-5</v>
      </c>
      <c r="G132" s="43">
        <v>3.975340136574075E-5</v>
      </c>
      <c r="H132" s="43">
        <v>3.0376039305555543E-5</v>
      </c>
      <c r="I132" s="43">
        <v>2.724657763888889E-5</v>
      </c>
      <c r="J132" s="43">
        <v>5.5600697071759259E-5</v>
      </c>
      <c r="K132" s="43">
        <v>1.1131372302083337E-4</v>
      </c>
      <c r="L132" s="43">
        <v>3.7401318553240694E-5</v>
      </c>
      <c r="M132" s="43">
        <v>5.5744520023148126E-5</v>
      </c>
      <c r="N132" s="43">
        <v>3.5609305451388938E-5</v>
      </c>
      <c r="O132" s="43">
        <v>2.3616360127314768E-5</v>
      </c>
      <c r="P132" s="43">
        <v>8.6536806076388946E-5</v>
      </c>
      <c r="Q132" s="43">
        <v>1.8073402210648174E-5</v>
      </c>
      <c r="R132" s="43">
        <v>8.63068993055549E-6</v>
      </c>
      <c r="S132" s="43">
        <v>1.2555901990740802E-5</v>
      </c>
      <c r="T132" s="43">
        <v>7.3066263541665675E-6</v>
      </c>
      <c r="U132" s="50">
        <v>7.851851851851851E-4</v>
      </c>
    </row>
    <row r="133" spans="2:21" x14ac:dyDescent="0.35">
      <c r="B133" s="42" t="s">
        <v>24</v>
      </c>
      <c r="C133" s="43">
        <v>1.9368858645833334E-5</v>
      </c>
      <c r="D133" s="43">
        <v>2.6067911736111115E-5</v>
      </c>
      <c r="E133" s="43">
        <v>7.7366255150462964E-5</v>
      </c>
      <c r="F133" s="43">
        <v>2.9797598043981483E-5</v>
      </c>
      <c r="G133" s="43">
        <v>1.9684849247685176E-5</v>
      </c>
      <c r="H133" s="43">
        <v>1.0958102384259266E-5</v>
      </c>
      <c r="I133" s="43">
        <v>2.3762807592592586E-5</v>
      </c>
      <c r="J133" s="43">
        <v>3.6953052824074064E-5</v>
      </c>
      <c r="K133" s="43">
        <v>1.3088519357638893E-4</v>
      </c>
      <c r="L133" s="43">
        <v>2.1870538344907385E-5</v>
      </c>
      <c r="M133" s="43">
        <v>3.3959015706018495E-5</v>
      </c>
      <c r="N133" s="43">
        <v>1.8089936585648195E-5</v>
      </c>
      <c r="O133" s="43">
        <v>7.3499307175925767E-6</v>
      </c>
      <c r="P133" s="43">
        <v>5.9936381956018521E-5</v>
      </c>
      <c r="Q133" s="43">
        <v>1.0072856307870355E-5</v>
      </c>
      <c r="R133" s="43">
        <v>4.9973229976852241E-6</v>
      </c>
      <c r="S133" s="43">
        <v>1.6431510879629591E-5</v>
      </c>
      <c r="T133" s="43">
        <v>8.498939699074102E-6</v>
      </c>
      <c r="U133" s="50">
        <v>5.560510623958333E-4</v>
      </c>
    </row>
    <row r="134" spans="2:21" x14ac:dyDescent="0.35">
      <c r="B134" s="42" t="s">
        <v>25</v>
      </c>
      <c r="C134" s="43">
        <v>2.75064037962963E-5</v>
      </c>
      <c r="D134" s="43">
        <v>3.1611657013888884E-5</v>
      </c>
      <c r="E134" s="43">
        <v>9.5100571087962965E-5</v>
      </c>
      <c r="F134" s="43">
        <v>4.211545729166667E-5</v>
      </c>
      <c r="G134" s="43">
        <v>4.4511631817129642E-5</v>
      </c>
      <c r="H134" s="43">
        <v>1.1054421770833333E-5</v>
      </c>
      <c r="I134" s="43">
        <v>2.0124716550925927E-5</v>
      </c>
      <c r="J134" s="43">
        <v>4.1101872847222205E-5</v>
      </c>
      <c r="K134" s="43">
        <v>1.3700501805555553E-4</v>
      </c>
      <c r="L134" s="43">
        <v>3.2493491226851895E-5</v>
      </c>
      <c r="M134" s="43">
        <v>5.8226253460648094E-5</v>
      </c>
      <c r="N134" s="43">
        <v>2.5773442094907478E-5</v>
      </c>
      <c r="O134" s="43">
        <v>2.4719965150462885E-5</v>
      </c>
      <c r="P134" s="43">
        <v>9.0945189803240756E-5</v>
      </c>
      <c r="Q134" s="43">
        <v>4.7055303599536993E-5</v>
      </c>
      <c r="R134" s="43">
        <v>1.0336094317129752E-5</v>
      </c>
      <c r="S134" s="43">
        <v>1.1401381539351736E-5</v>
      </c>
      <c r="T134" s="43">
        <v>1.6499748043981517E-5</v>
      </c>
      <c r="U134" s="50">
        <v>7.675826194675924E-4</v>
      </c>
    </row>
    <row r="135" spans="2:21" x14ac:dyDescent="0.35">
      <c r="B135" s="42" t="s">
        <v>26</v>
      </c>
      <c r="C135" s="43">
        <v>2.3741811539351848E-5</v>
      </c>
      <c r="D135" s="43">
        <v>2.2750272951388895E-5</v>
      </c>
      <c r="E135" s="43">
        <v>8.4127246574074068E-5</v>
      </c>
      <c r="F135" s="43">
        <v>4.0854906782407414E-5</v>
      </c>
      <c r="G135" s="43">
        <v>4.8385403541666674E-5</v>
      </c>
      <c r="H135" s="43">
        <v>1.0227177291666676E-5</v>
      </c>
      <c r="I135" s="43">
        <v>2.2732688749999994E-5</v>
      </c>
      <c r="J135" s="43">
        <v>3.1127960439814812E-5</v>
      </c>
      <c r="K135" s="43">
        <v>1.033926996759259E-4</v>
      </c>
      <c r="L135" s="43">
        <v>2.6701467627314818E-5</v>
      </c>
      <c r="M135" s="43">
        <v>3.600770554398147E-5</v>
      </c>
      <c r="N135" s="43">
        <v>2.894069665509264E-5</v>
      </c>
      <c r="O135" s="43">
        <v>2.8990562268518507E-5</v>
      </c>
      <c r="P135" s="43">
        <v>7.7747858402777773E-5</v>
      </c>
      <c r="Q135" s="43">
        <v>1.900510204861113E-5</v>
      </c>
      <c r="R135" s="43">
        <v>8.2304526736111224E-6</v>
      </c>
      <c r="S135" s="43">
        <v>1.3001805659722202E-5</v>
      </c>
      <c r="T135" s="43">
        <v>1.5542328043981439E-5</v>
      </c>
      <c r="U135" s="50">
        <v>6.4150814646990733E-4</v>
      </c>
    </row>
    <row r="136" spans="2:21" x14ac:dyDescent="0.35">
      <c r="B136" s="42" t="s">
        <v>27</v>
      </c>
      <c r="C136" s="43">
        <v>1.6931216932870374E-5</v>
      </c>
      <c r="D136" s="43">
        <v>3.3459309641203709E-5</v>
      </c>
      <c r="E136" s="43">
        <v>8.5731082557870367E-5</v>
      </c>
      <c r="F136" s="43">
        <v>3.714201730324074E-5</v>
      </c>
      <c r="G136" s="43">
        <v>3.1859410428240745E-5</v>
      </c>
      <c r="H136" s="43">
        <v>9.3768371527777921E-6</v>
      </c>
      <c r="I136" s="43">
        <v>1.7531704039351851E-5</v>
      </c>
      <c r="J136" s="43">
        <v>3.5428739398148123E-5</v>
      </c>
      <c r="K136" s="43">
        <v>1.6538170824074077E-4</v>
      </c>
      <c r="L136" s="43">
        <v>3.5991433611111042E-5</v>
      </c>
      <c r="M136" s="43">
        <v>5.4824892916666681E-5</v>
      </c>
      <c r="N136" s="43">
        <v>2.6653439155092642E-5</v>
      </c>
      <c r="O136" s="43">
        <v>2.7835254479166632E-5</v>
      </c>
      <c r="P136" s="43">
        <v>8.8183946412037002E-5</v>
      </c>
      <c r="Q136" s="43">
        <v>4.3486761990740779E-5</v>
      </c>
      <c r="R136" s="43">
        <v>9.07869320601849E-6</v>
      </c>
      <c r="S136" s="43">
        <v>1.1866969004629588E-5</v>
      </c>
      <c r="T136" s="43">
        <v>6.8027210879629943E-6</v>
      </c>
      <c r="U136" s="50">
        <v>7.3756613755787041E-4</v>
      </c>
    </row>
    <row r="137" spans="2:21" x14ac:dyDescent="0.35">
      <c r="B137" s="42" t="s">
        <v>28</v>
      </c>
      <c r="C137" s="43">
        <v>3.6986646504629631E-5</v>
      </c>
      <c r="D137" s="43">
        <v>3.3934870254629634E-5</v>
      </c>
      <c r="E137" s="43">
        <v>9.5962459050925907E-5</v>
      </c>
      <c r="F137" s="43">
        <v>4.4139739236111125E-5</v>
      </c>
      <c r="G137" s="43">
        <v>3.6264644745370351E-5</v>
      </c>
      <c r="H137" s="43">
        <v>1.2060132696759293E-5</v>
      </c>
      <c r="I137" s="43">
        <v>2.3491433599537025E-5</v>
      </c>
      <c r="J137" s="43">
        <v>4.4553623923611105E-5</v>
      </c>
      <c r="K137" s="43">
        <v>1.7860056059027776E-4</v>
      </c>
      <c r="L137" s="43">
        <v>2.4657764340277764E-5</v>
      </c>
      <c r="M137" s="43">
        <v>3.2817617789351903E-5</v>
      </c>
      <c r="N137" s="43">
        <v>2.4923626863425929E-5</v>
      </c>
      <c r="O137" s="43">
        <v>1.535047660879628E-5</v>
      </c>
      <c r="P137" s="43">
        <v>7.0150436712962923E-5</v>
      </c>
      <c r="Q137" s="43">
        <v>4.3845007175926487E-6</v>
      </c>
      <c r="R137" s="43">
        <v>7.8879545601851369E-6</v>
      </c>
      <c r="S137" s="43">
        <v>1.4619813981481473E-5</v>
      </c>
      <c r="T137" s="43">
        <v>8.6621840046296613E-6</v>
      </c>
      <c r="U137" s="50">
        <v>7.0944848618055556E-4</v>
      </c>
    </row>
    <row r="138" spans="2:21" x14ac:dyDescent="0.35">
      <c r="B138" s="44" t="s">
        <v>29</v>
      </c>
      <c r="C138" s="43">
        <v>3.4995170914351851E-5</v>
      </c>
      <c r="D138" s="43">
        <v>2.7877771469907411E-5</v>
      </c>
      <c r="E138" s="43">
        <v>8.7996031747685185E-5</v>
      </c>
      <c r="F138" s="43">
        <v>4.3109882847222204E-5</v>
      </c>
      <c r="G138" s="43">
        <v>3.2597421678240773E-5</v>
      </c>
      <c r="H138" s="43">
        <v>8.5136369444444224E-6</v>
      </c>
      <c r="I138" s="43">
        <v>2.6643990925925945E-5</v>
      </c>
      <c r="J138" s="43">
        <v>4.8312967164351842E-5</v>
      </c>
      <c r="K138" s="43">
        <v>1.6892584194444442E-4</v>
      </c>
      <c r="L138" s="43">
        <v>2.6476809861111145E-5</v>
      </c>
      <c r="M138" s="43">
        <v>3.1860985127314803E-5</v>
      </c>
      <c r="N138" s="43">
        <v>2.4873498784722239E-5</v>
      </c>
      <c r="O138" s="43">
        <v>1.17840346064815E-5</v>
      </c>
      <c r="P138" s="43">
        <v>5.6897465775462925E-5</v>
      </c>
      <c r="Q138" s="43">
        <v>6.9796128240740815E-6</v>
      </c>
      <c r="R138" s="43">
        <v>6.2353027662036626E-6</v>
      </c>
      <c r="S138" s="43">
        <v>7.0743575231482059E-6</v>
      </c>
      <c r="T138" s="43">
        <v>9.0220038657407431E-6</v>
      </c>
      <c r="U138" s="50">
        <v>6.6017678677083344E-4</v>
      </c>
    </row>
    <row r="139" spans="2:21" x14ac:dyDescent="0.35">
      <c r="B139" s="44" t="s">
        <v>30</v>
      </c>
      <c r="C139" s="43">
        <v>2.4187452754629632E-5</v>
      </c>
      <c r="D139" s="43">
        <v>4.134542706018518E-5</v>
      </c>
      <c r="E139" s="43">
        <v>1.0873435793981482E-4</v>
      </c>
      <c r="F139" s="43">
        <v>3.1288317800925898E-5</v>
      </c>
      <c r="G139" s="43">
        <v>2.9014970185185198E-5</v>
      </c>
      <c r="H139" s="43">
        <v>1.4182308726851852E-5</v>
      </c>
      <c r="I139" s="43">
        <v>1.3261106909722236E-5</v>
      </c>
      <c r="J139" s="43">
        <v>3.7545141516203677E-5</v>
      </c>
      <c r="K139" s="43">
        <v>8.7799193750000003E-5</v>
      </c>
      <c r="L139" s="43">
        <v>2.8615520277777799E-5</v>
      </c>
      <c r="M139" s="43">
        <v>3.2216343333333339E-5</v>
      </c>
      <c r="N139" s="43">
        <v>2.9630416979166666E-5</v>
      </c>
      <c r="O139" s="43">
        <v>9.8925526967592103E-6</v>
      </c>
      <c r="P139" s="43">
        <v>5.1381540277777799E-5</v>
      </c>
      <c r="Q139" s="43">
        <v>5.9166876620370737E-6</v>
      </c>
      <c r="R139" s="43">
        <v>7.0672713541666513E-6</v>
      </c>
      <c r="S139" s="43">
        <v>7.3318216087962748E-6</v>
      </c>
      <c r="T139" s="43">
        <v>1.1451247175925917E-5</v>
      </c>
      <c r="U139" s="50">
        <v>5.7086167800925918E-4</v>
      </c>
    </row>
    <row r="140" spans="2:21" x14ac:dyDescent="0.35">
      <c r="B140" s="44" t="s">
        <v>31</v>
      </c>
      <c r="C140" s="43">
        <v>2.4724951712962967E-5</v>
      </c>
      <c r="D140" s="43">
        <v>2.9570840671296299E-5</v>
      </c>
      <c r="E140" s="43">
        <v>8.8914084155092586E-5</v>
      </c>
      <c r="F140" s="43">
        <v>4.7896195520833319E-5</v>
      </c>
      <c r="G140" s="43">
        <v>4.2925117569444462E-5</v>
      </c>
      <c r="H140" s="43">
        <v>1.1332619467592601E-5</v>
      </c>
      <c r="I140" s="43">
        <v>2.6845815497685173E-5</v>
      </c>
      <c r="J140" s="43">
        <v>4.894599814814816E-5</v>
      </c>
      <c r="K140" s="43">
        <v>1.5785672293981481E-4</v>
      </c>
      <c r="L140" s="43">
        <v>2.4237843275462996E-5</v>
      </c>
      <c r="M140" s="43">
        <v>3.0385487534722155E-5</v>
      </c>
      <c r="N140" s="43">
        <v>2.3683547488425974E-5</v>
      </c>
      <c r="O140" s="43">
        <v>1.4546065347222173E-5</v>
      </c>
      <c r="P140" s="43">
        <v>6.9075438807870369E-5</v>
      </c>
      <c r="Q140" s="43">
        <v>1.5244709004629675E-5</v>
      </c>
      <c r="R140" s="43">
        <v>9.3616150115740899E-6</v>
      </c>
      <c r="S140" s="43"/>
      <c r="T140" s="43"/>
      <c r="U140" s="50">
        <v>6.6554705215277781E-4</v>
      </c>
    </row>
    <row r="141" spans="2:21" x14ac:dyDescent="0.35">
      <c r="B141" s="44" t="s">
        <v>32</v>
      </c>
      <c r="C141" s="43">
        <v>2.6807760138888888E-5</v>
      </c>
      <c r="D141" s="43">
        <v>3.0524061469907406E-5</v>
      </c>
      <c r="E141" s="43">
        <v>9.2155874699074078E-5</v>
      </c>
      <c r="F141" s="43">
        <v>5.2145796597222223E-5</v>
      </c>
      <c r="G141" s="43">
        <v>3.3673469386574084E-5</v>
      </c>
      <c r="H141" s="43">
        <v>1.22281011111111E-5</v>
      </c>
      <c r="I141" s="43">
        <v>2.9171915682870368E-5</v>
      </c>
      <c r="J141" s="43">
        <v>3.7713109930555567E-5</v>
      </c>
      <c r="K141" s="43">
        <v>1.8071722516203699E-4</v>
      </c>
      <c r="L141" s="43">
        <v>2.1919879062500033E-5</v>
      </c>
      <c r="M141" s="43">
        <v>3.9909297060185207E-5</v>
      </c>
      <c r="N141" s="43">
        <v>2.2146636423611102E-5</v>
      </c>
      <c r="O141" s="43">
        <v>9.4860166319444131E-6</v>
      </c>
      <c r="P141" s="43">
        <v>5.5803308981481501E-5</v>
      </c>
      <c r="Q141" s="43">
        <v>1.5873015856481553E-6</v>
      </c>
      <c r="R141" s="43">
        <v>6.1728395023148336E-6</v>
      </c>
      <c r="S141" s="43">
        <v>4.3503821296296281E-6</v>
      </c>
      <c r="T141" s="43">
        <v>7.7601410995370229E-6</v>
      </c>
      <c r="U141" s="50">
        <v>6.6427311665509265E-4</v>
      </c>
    </row>
    <row r="142" spans="2:21" x14ac:dyDescent="0.35">
      <c r="B142" s="45" t="s">
        <v>38</v>
      </c>
      <c r="C142" s="46">
        <v>2.583920472883598E-5</v>
      </c>
      <c r="D142" s="46">
        <v>3.0715912907572751E-5</v>
      </c>
      <c r="E142" s="46">
        <v>9.1788462518187821E-5</v>
      </c>
      <c r="F142" s="46">
        <v>4.0967254408068786E-5</v>
      </c>
      <c r="G142" s="46">
        <v>3.7263831898148166E-5</v>
      </c>
      <c r="H142" s="46">
        <v>1.2584865296792328E-5</v>
      </c>
      <c r="I142" s="46">
        <v>2.252398424024471E-5</v>
      </c>
      <c r="J142" s="46">
        <v>4.0425518751653429E-5</v>
      </c>
      <c r="K142" s="46">
        <v>1.3907517261739418E-4</v>
      </c>
      <c r="L142" s="46">
        <v>2.9712282841435185E-5</v>
      </c>
      <c r="M142" s="46">
        <v>3.9091856980820111E-5</v>
      </c>
      <c r="N142" s="46">
        <v>2.648805774470901E-5</v>
      </c>
      <c r="O142" s="46">
        <v>1.8055030656415319E-5</v>
      </c>
      <c r="P142" s="46">
        <v>7.4471705567956341E-5</v>
      </c>
      <c r="Q142" s="46">
        <v>1.6892542953042342E-5</v>
      </c>
      <c r="R142" s="46">
        <v>7.37216403356482E-6</v>
      </c>
      <c r="S142" s="46">
        <v>1.1966639693732186E-5</v>
      </c>
      <c r="T142" s="46">
        <v>1.0327271935541305E-5</v>
      </c>
      <c r="U142" s="51">
        <v>6.7396933751488091E-4</v>
      </c>
    </row>
    <row r="143" spans="2:21" x14ac:dyDescent="0.35">
      <c r="B143" s="45" t="s">
        <v>39</v>
      </c>
      <c r="C143" s="46">
        <v>1.6931216932870374E-5</v>
      </c>
      <c r="D143" s="46">
        <v>2.2750272951388895E-5</v>
      </c>
      <c r="E143" s="46">
        <v>6.3235911643518515E-5</v>
      </c>
      <c r="F143" s="46">
        <v>2.5060888553240738E-5</v>
      </c>
      <c r="G143" s="46">
        <v>1.9684849247685176E-5</v>
      </c>
      <c r="H143" s="46">
        <v>8.5136369444444224E-6</v>
      </c>
      <c r="I143" s="46">
        <v>1.3261106909722236E-5</v>
      </c>
      <c r="J143" s="46">
        <v>2.9566641469907402E-5</v>
      </c>
      <c r="K143" s="46">
        <v>8.6341280335648133E-5</v>
      </c>
      <c r="L143" s="46">
        <v>2.1870538344907385E-5</v>
      </c>
      <c r="M143" s="46">
        <v>2.9805996469907443E-5</v>
      </c>
      <c r="N143" s="46">
        <v>1.8089936585648195E-5</v>
      </c>
      <c r="O143" s="46">
        <v>7.3499307175925767E-6</v>
      </c>
      <c r="P143" s="46">
        <v>5.1381540277777799E-5</v>
      </c>
      <c r="Q143" s="46">
        <v>1.5873015856481553E-6</v>
      </c>
      <c r="R143" s="46">
        <v>4.7031158217593197E-6</v>
      </c>
      <c r="S143" s="46">
        <v>4.3503821296296281E-6</v>
      </c>
      <c r="T143" s="46">
        <v>6.8027210879629943E-6</v>
      </c>
      <c r="U143" s="51">
        <v>5.560510623958333E-4</v>
      </c>
    </row>
    <row r="144" spans="2:21" x14ac:dyDescent="0.35">
      <c r="B144" s="45" t="s">
        <v>40</v>
      </c>
      <c r="C144" s="46">
        <v>3.6986646504629631E-5</v>
      </c>
      <c r="D144" s="46">
        <v>4.134542706018518E-5</v>
      </c>
      <c r="E144" s="46">
        <v>1.11752015625E-4</v>
      </c>
      <c r="F144" s="46">
        <v>6.0031913993055558E-5</v>
      </c>
      <c r="G144" s="46">
        <v>4.8385403541666674E-5</v>
      </c>
      <c r="H144" s="46">
        <v>3.0376039305555543E-5</v>
      </c>
      <c r="I144" s="46">
        <v>2.9171915682870368E-5</v>
      </c>
      <c r="J144" s="46">
        <v>5.5600697071759259E-5</v>
      </c>
      <c r="K144" s="46">
        <v>1.8071722516203699E-4</v>
      </c>
      <c r="L144" s="46">
        <v>3.7401318553240694E-5</v>
      </c>
      <c r="M144" s="46">
        <v>5.8226253460648094E-5</v>
      </c>
      <c r="N144" s="46">
        <v>3.5609305451388938E-5</v>
      </c>
      <c r="O144" s="46">
        <v>3.1602733692129641E-5</v>
      </c>
      <c r="P144" s="46">
        <v>9.1612076921296254E-5</v>
      </c>
      <c r="Q144" s="46">
        <v>4.7055303599536993E-5</v>
      </c>
      <c r="R144" s="46">
        <v>1.0336094317129752E-5</v>
      </c>
      <c r="S144" s="46">
        <v>1.7384731666666718E-5</v>
      </c>
      <c r="T144" s="46">
        <v>1.6499748043981517E-5</v>
      </c>
      <c r="U144" s="51">
        <v>7.851851851851851E-4</v>
      </c>
    </row>
    <row r="145" spans="2:21" x14ac:dyDescent="0.35">
      <c r="B145" s="45" t="s">
        <v>41</v>
      </c>
      <c r="C145" s="48">
        <v>23.700510310449314</v>
      </c>
      <c r="D145" s="48">
        <v>15.462954697164683</v>
      </c>
      <c r="E145" s="48">
        <v>14.010511275344312</v>
      </c>
      <c r="F145" s="48">
        <v>22.521295713389449</v>
      </c>
      <c r="G145" s="48">
        <v>21.395463876355034</v>
      </c>
      <c r="H145" s="48">
        <v>42.734891379060144</v>
      </c>
      <c r="I145" s="48">
        <v>18.980724962262833</v>
      </c>
      <c r="J145" s="48">
        <v>17.468614145953516</v>
      </c>
      <c r="K145" s="48">
        <v>25.422940057290955</v>
      </c>
      <c r="L145" s="48">
        <v>18.271073111842288</v>
      </c>
      <c r="M145" s="48">
        <v>25.004816007582864</v>
      </c>
      <c r="N145" s="48">
        <v>15.897203571436799</v>
      </c>
      <c r="O145" s="48">
        <v>45.192191425985826</v>
      </c>
      <c r="P145" s="48">
        <v>18.656320591983128</v>
      </c>
      <c r="Q145" s="48">
        <v>82.197993811942709</v>
      </c>
      <c r="R145" s="48">
        <v>22.492353485962347</v>
      </c>
      <c r="S145" s="48">
        <v>31.318724682928028</v>
      </c>
      <c r="T145" s="48">
        <v>31.746560052073569</v>
      </c>
      <c r="U145" s="49">
        <v>9.6336084005498499</v>
      </c>
    </row>
    <row r="147" spans="2:21" x14ac:dyDescent="0.35">
      <c r="B147" s="55" t="s">
        <v>61</v>
      </c>
      <c r="C147" s="54" t="s">
        <v>4</v>
      </c>
      <c r="D147" s="54" t="s">
        <v>5</v>
      </c>
      <c r="E147" s="54" t="s">
        <v>10</v>
      </c>
      <c r="F147" s="54" t="s">
        <v>11</v>
      </c>
      <c r="G147" s="54" t="s">
        <v>12</v>
      </c>
      <c r="H147" s="54" t="s">
        <v>2</v>
      </c>
      <c r="I147" s="54" t="s">
        <v>3</v>
      </c>
      <c r="J147" s="54" t="s">
        <v>6</v>
      </c>
      <c r="K147" s="54" t="s">
        <v>13</v>
      </c>
      <c r="L147" s="54" t="s">
        <v>0</v>
      </c>
      <c r="M147" s="54" t="s">
        <v>1</v>
      </c>
      <c r="N147" s="54" t="s">
        <v>14</v>
      </c>
      <c r="O147" s="54" t="s">
        <v>15</v>
      </c>
      <c r="P147" s="54" t="s">
        <v>7</v>
      </c>
      <c r="Q147" s="54" t="s">
        <v>8</v>
      </c>
      <c r="R147" s="54" t="s">
        <v>16</v>
      </c>
      <c r="S147" s="54" t="s">
        <v>17</v>
      </c>
      <c r="T147" s="54" t="s">
        <v>18</v>
      </c>
      <c r="U147" s="53" t="s">
        <v>34</v>
      </c>
    </row>
    <row r="148" spans="2:21" x14ac:dyDescent="0.35">
      <c r="B148" s="42" t="s">
        <v>20</v>
      </c>
      <c r="C148" s="58">
        <v>3.0482331817129631E-5</v>
      </c>
      <c r="D148" s="58">
        <v>2.8727586712962967E-5</v>
      </c>
      <c r="E148" s="58">
        <v>1.0194922104166664E-4</v>
      </c>
      <c r="F148" s="58">
        <v>4.4820011342592611E-5</v>
      </c>
      <c r="G148" s="58">
        <v>3.1462060127314814E-5</v>
      </c>
      <c r="H148" s="58">
        <v>1.4109347453703678E-5</v>
      </c>
      <c r="I148" s="58">
        <v>2.181804820601855E-5</v>
      </c>
      <c r="J148" s="58">
        <v>3.8784958425925931E-5</v>
      </c>
      <c r="K148" s="58">
        <v>1.0000944821759254E-4</v>
      </c>
      <c r="L148" s="58">
        <v>3.2668808263888883E-5</v>
      </c>
      <c r="M148" s="58">
        <v>3.6600319143518574E-5</v>
      </c>
      <c r="N148" s="58">
        <v>2.9192911736111079E-5</v>
      </c>
      <c r="O148" s="58">
        <v>9.4130553472222052E-6</v>
      </c>
      <c r="P148" s="58">
        <v>8.0876795162037048E-5</v>
      </c>
      <c r="Q148" s="58">
        <v>8.4755815856481702E-6</v>
      </c>
      <c r="R148" s="58">
        <v>6.0468631944444456E-6</v>
      </c>
      <c r="S148" s="58">
        <v>1.320809187499998E-5</v>
      </c>
      <c r="T148" s="58">
        <v>1.2589758125000031E-5</v>
      </c>
      <c r="U148" s="47">
        <v>6.4123519777777775E-4</v>
      </c>
    </row>
    <row r="149" spans="2:21" x14ac:dyDescent="0.35">
      <c r="B149" s="42" t="s">
        <v>22</v>
      </c>
      <c r="C149" s="58">
        <v>2.0597127743055557E-5</v>
      </c>
      <c r="D149" s="58">
        <v>2.8890568576388882E-5</v>
      </c>
      <c r="E149" s="58">
        <v>8.7186109004629638E-5</v>
      </c>
      <c r="F149" s="58">
        <v>3.3683967418981474E-5</v>
      </c>
      <c r="G149" s="58">
        <v>4.4925254050925934E-5</v>
      </c>
      <c r="H149" s="58">
        <v>1.1109011504629606E-5</v>
      </c>
      <c r="I149" s="58">
        <v>2.0920466956018536E-5</v>
      </c>
      <c r="J149" s="58">
        <v>3.8454270590277786E-5</v>
      </c>
      <c r="K149" s="58">
        <v>1.7738725120370369E-4</v>
      </c>
      <c r="L149" s="58">
        <v>3.5206181238425968E-5</v>
      </c>
      <c r="M149" s="58">
        <v>3.8504661122685185E-5</v>
      </c>
      <c r="N149" s="58">
        <v>2.9024943310185154E-5</v>
      </c>
      <c r="O149" s="58">
        <v>1.8409339039351873E-5</v>
      </c>
      <c r="P149" s="58">
        <v>8.0309901747685142E-5</v>
      </c>
      <c r="Q149" s="58">
        <v>1.2849584270833323E-5</v>
      </c>
      <c r="R149" s="58">
        <v>4.7031158217593197E-6</v>
      </c>
      <c r="S149" s="58">
        <v>1.2026539004629614E-5</v>
      </c>
      <c r="T149" s="58">
        <v>1.3678665914351822E-5</v>
      </c>
      <c r="U149" s="47">
        <v>7.0786695851851849E-4</v>
      </c>
    </row>
    <row r="150" spans="2:21" x14ac:dyDescent="0.35">
      <c r="B150" s="42" t="s">
        <v>23</v>
      </c>
      <c r="C150" s="58">
        <v>2.7607709745370367E-5</v>
      </c>
      <c r="D150" s="58">
        <v>3.6028176701388887E-5</v>
      </c>
      <c r="E150" s="58">
        <v>1.11752015625E-4</v>
      </c>
      <c r="F150" s="58">
        <v>6.0031913993055558E-5</v>
      </c>
      <c r="G150" s="58">
        <v>3.975340136574075E-5</v>
      </c>
      <c r="H150" s="58">
        <v>3.0376039305555543E-5</v>
      </c>
      <c r="I150" s="58">
        <v>2.724657763888889E-5</v>
      </c>
      <c r="J150" s="58">
        <v>5.5600697071759259E-5</v>
      </c>
      <c r="K150" s="58">
        <v>1.1131372302083337E-4</v>
      </c>
      <c r="L150" s="58">
        <v>3.7401318553240694E-5</v>
      </c>
      <c r="M150" s="58">
        <v>5.5744520023148126E-5</v>
      </c>
      <c r="N150" s="58">
        <v>3.5609305451388938E-5</v>
      </c>
      <c r="O150" s="58">
        <v>2.3616360127314768E-5</v>
      </c>
      <c r="P150" s="58">
        <v>8.6536806076388946E-5</v>
      </c>
      <c r="Q150" s="58">
        <v>1.8073402210648174E-5</v>
      </c>
      <c r="R150" s="58">
        <v>8.63068993055549E-6</v>
      </c>
      <c r="S150" s="58">
        <v>1.2555901990740802E-5</v>
      </c>
      <c r="T150" s="58">
        <v>7.3066263541665675E-6</v>
      </c>
      <c r="U150" s="47">
        <v>7.851851851851851E-4</v>
      </c>
    </row>
    <row r="151" spans="2:21" x14ac:dyDescent="0.35">
      <c r="B151" s="42" t="s">
        <v>24</v>
      </c>
      <c r="C151" s="58">
        <v>1.9368858645833334E-5</v>
      </c>
      <c r="D151" s="58">
        <v>2.6067911736111115E-5</v>
      </c>
      <c r="E151" s="58">
        <v>7.7366255150462964E-5</v>
      </c>
      <c r="F151" s="58">
        <v>2.9797598043981483E-5</v>
      </c>
      <c r="G151" s="58">
        <v>1.9684849247685176E-5</v>
      </c>
      <c r="H151" s="58">
        <v>1.0958102384259266E-5</v>
      </c>
      <c r="I151" s="58">
        <v>2.3762807592592586E-5</v>
      </c>
      <c r="J151" s="58">
        <v>3.6953052824074064E-5</v>
      </c>
      <c r="K151" s="58">
        <v>1.3088519357638893E-4</v>
      </c>
      <c r="L151" s="58">
        <v>2.1870538344907385E-5</v>
      </c>
      <c r="M151" s="58">
        <v>3.3959015706018495E-5</v>
      </c>
      <c r="N151" s="58">
        <v>1.8089936585648195E-5</v>
      </c>
      <c r="O151" s="58">
        <v>7.3499307175925767E-6</v>
      </c>
      <c r="P151" s="58">
        <v>5.9936381956018521E-5</v>
      </c>
      <c r="Q151" s="58">
        <v>1.0072856307870355E-5</v>
      </c>
      <c r="R151" s="58">
        <v>4.9973229976852241E-6</v>
      </c>
      <c r="S151" s="58">
        <v>1.6431510879629591E-5</v>
      </c>
      <c r="T151" s="58">
        <v>8.498939699074102E-6</v>
      </c>
      <c r="U151" s="47">
        <v>5.560510623958333E-4</v>
      </c>
    </row>
    <row r="152" spans="2:21" x14ac:dyDescent="0.35">
      <c r="B152" s="42" t="s">
        <v>25</v>
      </c>
      <c r="C152" s="58">
        <v>2.75064037962963E-5</v>
      </c>
      <c r="D152" s="58">
        <v>3.1611657013888884E-5</v>
      </c>
      <c r="E152" s="58">
        <v>9.5100571087962965E-5</v>
      </c>
      <c r="F152" s="58">
        <v>4.211545729166667E-5</v>
      </c>
      <c r="G152" s="58">
        <v>4.4511631817129642E-5</v>
      </c>
      <c r="H152" s="58">
        <v>1.1054421770833333E-5</v>
      </c>
      <c r="I152" s="58">
        <v>2.0124716550925927E-5</v>
      </c>
      <c r="J152" s="58">
        <v>4.1101872847222205E-5</v>
      </c>
      <c r="K152" s="58">
        <v>1.3700501805555553E-4</v>
      </c>
      <c r="L152" s="58">
        <v>3.2493491226851895E-5</v>
      </c>
      <c r="M152" s="58">
        <v>5.8226253460648094E-5</v>
      </c>
      <c r="N152" s="58">
        <v>2.5773442094907478E-5</v>
      </c>
      <c r="O152" s="58">
        <v>2.4719965150462885E-5</v>
      </c>
      <c r="P152" s="58">
        <v>9.0945189803240756E-5</v>
      </c>
      <c r="Q152" s="58">
        <v>4.7055303599536993E-5</v>
      </c>
      <c r="R152" s="58">
        <v>1.0336094317129752E-5</v>
      </c>
      <c r="S152" s="58">
        <v>1.1401381539351736E-5</v>
      </c>
      <c r="T152" s="58">
        <v>1.6499748043981517E-5</v>
      </c>
      <c r="U152" s="47">
        <v>7.675826194675924E-4</v>
      </c>
    </row>
    <row r="153" spans="2:21" x14ac:dyDescent="0.35">
      <c r="B153" s="42" t="s">
        <v>26</v>
      </c>
      <c r="C153" s="58">
        <v>2.3741811539351848E-5</v>
      </c>
      <c r="D153" s="58">
        <v>2.2750272951388895E-5</v>
      </c>
      <c r="E153" s="58">
        <v>8.4127246574074068E-5</v>
      </c>
      <c r="F153" s="58">
        <v>4.0854906782407414E-5</v>
      </c>
      <c r="G153" s="58">
        <v>4.8385403541666674E-5</v>
      </c>
      <c r="H153" s="58">
        <v>1.0227177291666676E-5</v>
      </c>
      <c r="I153" s="58">
        <v>2.2732688749999994E-5</v>
      </c>
      <c r="J153" s="58">
        <v>3.1127960439814812E-5</v>
      </c>
      <c r="K153" s="58">
        <v>1.033926996759259E-4</v>
      </c>
      <c r="L153" s="58">
        <v>2.6701467627314818E-5</v>
      </c>
      <c r="M153" s="58">
        <v>3.600770554398147E-5</v>
      </c>
      <c r="N153" s="58">
        <v>2.894069665509264E-5</v>
      </c>
      <c r="O153" s="58">
        <v>2.8990562268518507E-5</v>
      </c>
      <c r="P153" s="58">
        <v>7.7747858402777773E-5</v>
      </c>
      <c r="Q153" s="58">
        <v>1.900510204861113E-5</v>
      </c>
      <c r="R153" s="58">
        <v>8.2304526736111224E-6</v>
      </c>
      <c r="S153" s="58">
        <v>1.3001805659722202E-5</v>
      </c>
      <c r="T153" s="58">
        <v>1.5542328043981439E-5</v>
      </c>
      <c r="U153" s="47">
        <v>6.4150814646990733E-4</v>
      </c>
    </row>
    <row r="154" spans="2:21" x14ac:dyDescent="0.35">
      <c r="B154" s="42" t="s">
        <v>28</v>
      </c>
      <c r="C154" s="58">
        <v>3.6986646504629631E-5</v>
      </c>
      <c r="D154" s="58">
        <v>3.3934870254629634E-5</v>
      </c>
      <c r="E154" s="58">
        <v>9.5962459050925907E-5</v>
      </c>
      <c r="F154" s="58">
        <v>4.4139739236111125E-5</v>
      </c>
      <c r="G154" s="58">
        <v>3.6264644745370351E-5</v>
      </c>
      <c r="H154" s="58">
        <v>1.2060132696759293E-5</v>
      </c>
      <c r="I154" s="58">
        <v>2.3491433599537025E-5</v>
      </c>
      <c r="J154" s="58">
        <v>4.4553623923611105E-5</v>
      </c>
      <c r="K154" s="58">
        <v>1.7860056059027776E-4</v>
      </c>
      <c r="L154" s="58">
        <v>2.4657764340277764E-5</v>
      </c>
      <c r="M154" s="58">
        <v>3.2817617789351903E-5</v>
      </c>
      <c r="N154" s="58">
        <v>2.4923626863425929E-5</v>
      </c>
      <c r="O154" s="58">
        <v>1.535047660879628E-5</v>
      </c>
      <c r="P154" s="58">
        <v>7.0150436712962923E-5</v>
      </c>
      <c r="Q154" s="58">
        <v>4.3845007175926487E-6</v>
      </c>
      <c r="R154" s="58">
        <v>7.8879545601851369E-6</v>
      </c>
      <c r="S154" s="58">
        <v>1.4619813981481473E-5</v>
      </c>
      <c r="T154" s="58">
        <v>8.6621840046296613E-6</v>
      </c>
      <c r="U154" s="47">
        <v>7.0944848618055556E-4</v>
      </c>
    </row>
    <row r="155" spans="2:21" x14ac:dyDescent="0.35">
      <c r="B155" s="44" t="s">
        <v>30</v>
      </c>
      <c r="C155" s="58">
        <v>2.4187452754629632E-5</v>
      </c>
      <c r="D155" s="58">
        <v>4.134542706018518E-5</v>
      </c>
      <c r="E155" s="58">
        <v>1.0873435793981482E-4</v>
      </c>
      <c r="F155" s="58">
        <v>3.1288317800925898E-5</v>
      </c>
      <c r="G155" s="58">
        <v>2.9014970185185198E-5</v>
      </c>
      <c r="H155" s="58">
        <v>1.4182308726851852E-5</v>
      </c>
      <c r="I155" s="58">
        <v>1.3261106909722236E-5</v>
      </c>
      <c r="J155" s="58">
        <v>3.7545141516203677E-5</v>
      </c>
      <c r="K155" s="58">
        <v>8.7799193750000003E-5</v>
      </c>
      <c r="L155" s="58">
        <v>2.8615520277777799E-5</v>
      </c>
      <c r="M155" s="58">
        <v>3.2216343333333339E-5</v>
      </c>
      <c r="N155" s="58">
        <v>2.9630416979166666E-5</v>
      </c>
      <c r="O155" s="58">
        <v>9.8925526967592103E-6</v>
      </c>
      <c r="P155" s="58">
        <v>5.1381540277777799E-5</v>
      </c>
      <c r="Q155" s="58">
        <v>5.9166876620370737E-6</v>
      </c>
      <c r="R155" s="58">
        <v>7.0672713541666513E-6</v>
      </c>
      <c r="S155" s="58">
        <v>7.3318216087962748E-6</v>
      </c>
      <c r="T155" s="58">
        <v>1.1451247175925917E-5</v>
      </c>
      <c r="U155" s="47">
        <v>5.7086167800925918E-4</v>
      </c>
    </row>
    <row r="156" spans="2:21" x14ac:dyDescent="0.35">
      <c r="B156" s="45" t="s">
        <v>42</v>
      </c>
      <c r="C156" s="58">
        <v>2.6309792818287036E-5</v>
      </c>
      <c r="D156" s="58">
        <v>3.1169558875868062E-5</v>
      </c>
      <c r="E156" s="58">
        <v>9.5272279434317135E-5</v>
      </c>
      <c r="F156" s="58">
        <v>4.084148898871528E-5</v>
      </c>
      <c r="G156" s="58">
        <v>3.6750276885127319E-5</v>
      </c>
      <c r="H156" s="58">
        <v>1.4259567641782407E-5</v>
      </c>
      <c r="I156" s="58">
        <v>2.1669730775462968E-5</v>
      </c>
      <c r="J156" s="58">
        <v>4.0515197204861105E-5</v>
      </c>
      <c r="K156" s="58">
        <v>1.2829913601128474E-4</v>
      </c>
      <c r="L156" s="58">
        <v>2.9951886234085651E-5</v>
      </c>
      <c r="M156" s="58">
        <v>4.0509554515335648E-5</v>
      </c>
      <c r="N156" s="58">
        <v>2.7648159959490759E-5</v>
      </c>
      <c r="O156" s="58">
        <v>1.7217780244502289E-5</v>
      </c>
      <c r="P156" s="58">
        <v>7.4735613767361108E-5</v>
      </c>
      <c r="Q156" s="58">
        <v>1.5729127300347233E-5</v>
      </c>
      <c r="R156" s="58">
        <v>7.2374706061921427E-6</v>
      </c>
      <c r="S156" s="58">
        <v>1.2572108317418959E-5</v>
      </c>
      <c r="T156" s="58">
        <v>1.1778687170138882E-5</v>
      </c>
      <c r="U156" s="47">
        <v>6.7246741675057865E-4</v>
      </c>
    </row>
    <row r="157" spans="2:21" x14ac:dyDescent="0.35">
      <c r="B157" s="45" t="s">
        <v>43</v>
      </c>
      <c r="C157" s="58">
        <v>1.9368858645833334E-5</v>
      </c>
      <c r="D157" s="58">
        <v>2.2750272951388895E-5</v>
      </c>
      <c r="E157" s="58">
        <v>7.7366255150462964E-5</v>
      </c>
      <c r="F157" s="58">
        <v>2.9797598043981483E-5</v>
      </c>
      <c r="G157" s="58">
        <v>1.9684849247685176E-5</v>
      </c>
      <c r="H157" s="58">
        <v>1.0227177291666676E-5</v>
      </c>
      <c r="I157" s="58">
        <v>1.3261106909722236E-5</v>
      </c>
      <c r="J157" s="58">
        <v>3.1127960439814812E-5</v>
      </c>
      <c r="K157" s="58">
        <v>8.7799193750000003E-5</v>
      </c>
      <c r="L157" s="58">
        <v>2.1870538344907385E-5</v>
      </c>
      <c r="M157" s="58">
        <v>3.2216343333333339E-5</v>
      </c>
      <c r="N157" s="58">
        <v>1.8089936585648195E-5</v>
      </c>
      <c r="O157" s="58">
        <v>7.3499307175925767E-6</v>
      </c>
      <c r="P157" s="58">
        <v>5.1381540277777799E-5</v>
      </c>
      <c r="Q157" s="58">
        <v>4.3845007175926487E-6</v>
      </c>
      <c r="R157" s="58">
        <v>4.7031158217593197E-6</v>
      </c>
      <c r="S157" s="58">
        <v>7.3318216087962748E-6</v>
      </c>
      <c r="T157" s="58">
        <v>7.3066263541665675E-6</v>
      </c>
      <c r="U157" s="47">
        <v>5.560510623958333E-4</v>
      </c>
    </row>
    <row r="158" spans="2:21" x14ac:dyDescent="0.35">
      <c r="B158" s="45" t="s">
        <v>44</v>
      </c>
      <c r="C158" s="58">
        <v>3.6986646504629631E-5</v>
      </c>
      <c r="D158" s="58">
        <v>4.134542706018518E-5</v>
      </c>
      <c r="E158" s="58">
        <v>1.11752015625E-4</v>
      </c>
      <c r="F158" s="58">
        <v>6.0031913993055558E-5</v>
      </c>
      <c r="G158" s="58">
        <v>4.8385403541666674E-5</v>
      </c>
      <c r="H158" s="58">
        <v>3.0376039305555543E-5</v>
      </c>
      <c r="I158" s="58">
        <v>2.724657763888889E-5</v>
      </c>
      <c r="J158" s="58">
        <v>5.5600697071759259E-5</v>
      </c>
      <c r="K158" s="58">
        <v>1.7860056059027776E-4</v>
      </c>
      <c r="L158" s="58">
        <v>3.7401318553240694E-5</v>
      </c>
      <c r="M158" s="58">
        <v>5.8226253460648094E-5</v>
      </c>
      <c r="N158" s="58">
        <v>3.5609305451388938E-5</v>
      </c>
      <c r="O158" s="58">
        <v>2.8990562268518507E-5</v>
      </c>
      <c r="P158" s="58">
        <v>9.0945189803240756E-5</v>
      </c>
      <c r="Q158" s="58">
        <v>4.7055303599536993E-5</v>
      </c>
      <c r="R158" s="58">
        <v>1.0336094317129752E-5</v>
      </c>
      <c r="S158" s="58">
        <v>1.6431510879629591E-5</v>
      </c>
      <c r="T158" s="58">
        <v>1.6499748043981517E-5</v>
      </c>
      <c r="U158" s="47">
        <v>7.851851851851851E-4</v>
      </c>
    </row>
    <row r="159" spans="2:21" x14ac:dyDescent="0.35">
      <c r="B159" s="45" t="s">
        <v>45</v>
      </c>
      <c r="C159" s="48">
        <v>21.617336447320241</v>
      </c>
      <c r="D159" s="48">
        <v>18.905213798745319</v>
      </c>
      <c r="E159" s="48">
        <v>12.596230379080179</v>
      </c>
      <c r="F159" s="48">
        <v>23.794192492157073</v>
      </c>
      <c r="G159" s="48">
        <v>26.235559915637975</v>
      </c>
      <c r="H159" s="48">
        <v>46.816389561910484</v>
      </c>
      <c r="I159" s="48">
        <v>18.59080829618965</v>
      </c>
      <c r="J159" s="48">
        <v>17.727392932717088</v>
      </c>
      <c r="K159" s="48">
        <v>26.954742837285018</v>
      </c>
      <c r="L159" s="48">
        <v>17.962995674895012</v>
      </c>
      <c r="M159" s="48">
        <v>25.660860356821718</v>
      </c>
      <c r="N159" s="48">
        <v>18.113241464767839</v>
      </c>
      <c r="O159" s="48">
        <v>46.705489456991813</v>
      </c>
      <c r="P159" s="48">
        <v>17.989775841248658</v>
      </c>
      <c r="Q159" s="48">
        <v>87.15292545923846</v>
      </c>
      <c r="R159" s="48">
        <v>26.546384970635721</v>
      </c>
      <c r="S159" s="48">
        <v>21.002978106925081</v>
      </c>
      <c r="T159" s="48">
        <v>28.932866957931868</v>
      </c>
      <c r="U159" s="49">
        <v>12.590980178886884</v>
      </c>
    </row>
    <row r="161" spans="2:20" x14ac:dyDescent="0.35">
      <c r="B161" s="57" t="s">
        <v>62</v>
      </c>
      <c r="C161" s="54" t="s">
        <v>4</v>
      </c>
      <c r="D161" s="54" t="s">
        <v>5</v>
      </c>
      <c r="E161" s="54" t="s">
        <v>10</v>
      </c>
      <c r="F161" s="54" t="s">
        <v>11</v>
      </c>
      <c r="G161" s="54" t="s">
        <v>12</v>
      </c>
      <c r="H161" s="54" t="s">
        <v>2</v>
      </c>
      <c r="I161" s="54" t="s">
        <v>3</v>
      </c>
      <c r="J161" s="54" t="s">
        <v>6</v>
      </c>
      <c r="K161" s="54" t="s">
        <v>13</v>
      </c>
      <c r="L161" s="54" t="s">
        <v>0</v>
      </c>
      <c r="M161" s="54" t="s">
        <v>1</v>
      </c>
      <c r="N161" s="54" t="s">
        <v>14</v>
      </c>
      <c r="O161" s="54" t="s">
        <v>15</v>
      </c>
      <c r="P161" s="54" t="s">
        <v>7</v>
      </c>
      <c r="Q161" s="54" t="s">
        <v>8</v>
      </c>
      <c r="R161" s="54" t="s">
        <v>16</v>
      </c>
      <c r="S161" s="54" t="s">
        <v>17</v>
      </c>
      <c r="T161" s="54" t="s">
        <v>18</v>
      </c>
    </row>
    <row r="162" spans="2:20" x14ac:dyDescent="0.35">
      <c r="B162" s="42" t="s">
        <v>19</v>
      </c>
      <c r="C162" s="52">
        <v>4.5759508568063563</v>
      </c>
      <c r="D162" s="52">
        <v>5.0197367297263007</v>
      </c>
      <c r="E162" s="52">
        <v>15.736472193911638</v>
      </c>
      <c r="F162" s="52">
        <v>6.2231276892005534</v>
      </c>
      <c r="G162" s="52">
        <v>6.2832893585783118</v>
      </c>
      <c r="H162" s="52">
        <v>1.370480438037132</v>
      </c>
      <c r="I162" s="52">
        <v>3.4378039847636961</v>
      </c>
      <c r="J162" s="52">
        <v>6.2851804909178162</v>
      </c>
      <c r="K162" s="52">
        <v>12.96139212544189</v>
      </c>
      <c r="L162" s="52">
        <v>4.847564831372102</v>
      </c>
      <c r="M162" s="52">
        <v>5.4677382569959869</v>
      </c>
      <c r="N162" s="52">
        <v>3.5192802976687219</v>
      </c>
      <c r="O162" s="52">
        <v>2.9684484166432501</v>
      </c>
      <c r="P162" s="52">
        <v>12.481832318677837</v>
      </c>
      <c r="Q162" s="52">
        <v>4.2719118286172382</v>
      </c>
      <c r="R162" s="52">
        <v>1.0489484317982205</v>
      </c>
      <c r="S162" s="52">
        <v>2.1486422651251775</v>
      </c>
      <c r="T162" s="52">
        <v>1.3521994857177766</v>
      </c>
    </row>
    <row r="163" spans="2:20" x14ac:dyDescent="0.35">
      <c r="B163" s="42" t="s">
        <v>20</v>
      </c>
      <c r="C163" s="52">
        <v>4.753689741730831</v>
      </c>
      <c r="D163" s="52">
        <v>4.4800389642551428</v>
      </c>
      <c r="E163" s="52">
        <v>15.898881002629786</v>
      </c>
      <c r="F163" s="52">
        <v>6.9896367975304337</v>
      </c>
      <c r="G163" s="52">
        <v>4.9064774105270024</v>
      </c>
      <c r="H163" s="52">
        <v>2.200338893217356</v>
      </c>
      <c r="I163" s="52">
        <v>3.4025032128039348</v>
      </c>
      <c r="J163" s="52">
        <v>6.0484762159557848</v>
      </c>
      <c r="K163" s="52">
        <v>15.596375333758761</v>
      </c>
      <c r="L163" s="52">
        <v>5.094668598527301</v>
      </c>
      <c r="M163" s="52">
        <v>5.7077838631376157</v>
      </c>
      <c r="N163" s="52">
        <v>4.5526059451009706</v>
      </c>
      <c r="O163" s="52">
        <v>1.4679567465796428</v>
      </c>
      <c r="P163" s="52">
        <v>12.6126568601222</v>
      </c>
      <c r="Q163" s="52">
        <v>1.3217586331849192</v>
      </c>
      <c r="R163" s="52">
        <v>0.94300238280743998</v>
      </c>
      <c r="S163" s="52">
        <v>2.0597889699088676</v>
      </c>
      <c r="T163" s="52">
        <v>1.9633604282220101</v>
      </c>
    </row>
    <row r="164" spans="2:20" x14ac:dyDescent="0.35">
      <c r="B164" s="42" t="s">
        <v>21</v>
      </c>
      <c r="C164" s="52">
        <v>2.6171884288268124</v>
      </c>
      <c r="D164" s="52">
        <v>3.8958959285396686</v>
      </c>
      <c r="E164" s="52">
        <v>9.5504308593729306</v>
      </c>
      <c r="F164" s="52">
        <v>3.7849107758804323</v>
      </c>
      <c r="G164" s="52">
        <v>6.7631180479696944</v>
      </c>
      <c r="H164" s="52">
        <v>1.741515581267588</v>
      </c>
      <c r="I164" s="52">
        <v>2.8520013003517928</v>
      </c>
      <c r="J164" s="52">
        <v>4.4654083061861183</v>
      </c>
      <c r="K164" s="52">
        <v>24.381535241858177</v>
      </c>
      <c r="L164" s="52">
        <v>5.3523382203680603</v>
      </c>
      <c r="M164" s="52">
        <v>4.5015577554299622</v>
      </c>
      <c r="N164" s="52">
        <v>4.3567221321186187</v>
      </c>
      <c r="O164" s="52">
        <v>4.7729164528427432</v>
      </c>
      <c r="P164" s="52">
        <v>13.83604321943973</v>
      </c>
      <c r="Q164" s="52">
        <v>2.2514130798209209</v>
      </c>
      <c r="R164" s="52">
        <v>1.1288775443220913</v>
      </c>
      <c r="S164" s="52">
        <v>2.6255915899058495</v>
      </c>
      <c r="T164" s="52">
        <v>1.1225355354988169</v>
      </c>
    </row>
    <row r="165" spans="2:20" x14ac:dyDescent="0.35">
      <c r="B165" s="42" t="s">
        <v>22</v>
      </c>
      <c r="C165" s="52">
        <v>2.9097456090001574</v>
      </c>
      <c r="D165" s="52">
        <v>4.0813557164546026</v>
      </c>
      <c r="E165" s="52">
        <v>12.316736634677767</v>
      </c>
      <c r="F165" s="52">
        <v>4.7585166977532083</v>
      </c>
      <c r="G165" s="52">
        <v>6.3465674602116131</v>
      </c>
      <c r="H165" s="52">
        <v>1.5693643234711008</v>
      </c>
      <c r="I165" s="52">
        <v>2.9554235727858509</v>
      </c>
      <c r="J165" s="52">
        <v>5.4324149654841936</v>
      </c>
      <c r="K165" s="52">
        <v>25.059405453102958</v>
      </c>
      <c r="L165" s="52">
        <v>4.9735590586271075</v>
      </c>
      <c r="M165" s="52">
        <v>5.4395336099979676</v>
      </c>
      <c r="N165" s="52">
        <v>4.1003387657662271</v>
      </c>
      <c r="O165" s="52">
        <v>2.6006778276359213</v>
      </c>
      <c r="P165" s="52">
        <v>11.345338383326187</v>
      </c>
      <c r="Q165" s="52">
        <v>1.8152541400895412</v>
      </c>
      <c r="R165" s="52">
        <v>0.66440674552777301</v>
      </c>
      <c r="S165" s="52">
        <v>1.698982959990071</v>
      </c>
      <c r="T165" s="52">
        <v>1.9323780760977523</v>
      </c>
    </row>
    <row r="166" spans="2:20" x14ac:dyDescent="0.35">
      <c r="B166" s="42" t="s">
        <v>23</v>
      </c>
      <c r="C166" s="52">
        <v>3.5160762411556608</v>
      </c>
      <c r="D166" s="52">
        <v>4.5884942025353777</v>
      </c>
      <c r="E166" s="52">
        <v>14.232568027712267</v>
      </c>
      <c r="F166" s="52">
        <v>7.6455739519457566</v>
      </c>
      <c r="G166" s="52">
        <v>5.0629331928066064</v>
      </c>
      <c r="H166" s="52">
        <v>3.8686465153301874</v>
      </c>
      <c r="I166" s="52">
        <v>3.4700830011792458</v>
      </c>
      <c r="J166" s="52">
        <v>7.0812208534787739</v>
      </c>
      <c r="K166" s="52">
        <v>14.176747743219348</v>
      </c>
      <c r="L166" s="52">
        <v>4.7633754761202773</v>
      </c>
      <c r="M166" s="52">
        <v>7.0995379274764128</v>
      </c>
      <c r="N166" s="52">
        <v>4.5351473923938759</v>
      </c>
      <c r="O166" s="52">
        <v>3.0077439784787678</v>
      </c>
      <c r="P166" s="52">
        <v>11.021197000294821</v>
      </c>
      <c r="Q166" s="52">
        <v>2.3018012249410416</v>
      </c>
      <c r="R166" s="52">
        <v>1.0991916420990484</v>
      </c>
      <c r="S166" s="52">
        <v>1.5991007252358569</v>
      </c>
      <c r="T166" s="52">
        <v>0.93056090359668575</v>
      </c>
    </row>
    <row r="167" spans="2:20" x14ac:dyDescent="0.35">
      <c r="B167" s="42" t="s">
        <v>24</v>
      </c>
      <c r="C167" s="52">
        <v>3.4832877690008477</v>
      </c>
      <c r="D167" s="52">
        <v>4.6880427894145944</v>
      </c>
      <c r="E167" s="52">
        <v>13.913516290593586</v>
      </c>
      <c r="F167" s="52">
        <v>5.3587880788490638</v>
      </c>
      <c r="G167" s="52">
        <v>3.5401153920774675</v>
      </c>
      <c r="H167" s="52">
        <v>1.9707007369151608</v>
      </c>
      <c r="I167" s="52">
        <v>4.2734937849424828</v>
      </c>
      <c r="J167" s="52">
        <v>6.6456221960724315</v>
      </c>
      <c r="K167" s="52">
        <v>23.538340707856847</v>
      </c>
      <c r="L167" s="52">
        <v>3.9331888425272918</v>
      </c>
      <c r="M167" s="52">
        <v>6.1071757618267535</v>
      </c>
      <c r="N167" s="52">
        <v>3.2532869387399175</v>
      </c>
      <c r="O167" s="52">
        <v>1.3218085918088611</v>
      </c>
      <c r="P167" s="52">
        <v>10.778934887341679</v>
      </c>
      <c r="Q167" s="52">
        <v>1.8114984376560439</v>
      </c>
      <c r="R167" s="52">
        <v>0.89871656321516102</v>
      </c>
      <c r="S167" s="52">
        <v>2.9550363250511285</v>
      </c>
      <c r="T167" s="52">
        <v>1.5284459061106881</v>
      </c>
    </row>
    <row r="168" spans="2:20" x14ac:dyDescent="0.35">
      <c r="B168" s="42" t="s">
        <v>25</v>
      </c>
      <c r="C168" s="52">
        <v>3.5835105041038031</v>
      </c>
      <c r="D168" s="52">
        <v>4.1183393438240223</v>
      </c>
      <c r="E168" s="52">
        <v>12.389620175861491</v>
      </c>
      <c r="F168" s="52">
        <v>5.4867653622588044</v>
      </c>
      <c r="G168" s="52">
        <v>5.7989369076652126</v>
      </c>
      <c r="H168" s="52">
        <v>1.4401605104738895</v>
      </c>
      <c r="I168" s="52">
        <v>2.6218306721020794</v>
      </c>
      <c r="J168" s="52">
        <v>5.3547164571979398</v>
      </c>
      <c r="K168" s="52">
        <v>17.848895295542828</v>
      </c>
      <c r="L168" s="52">
        <v>4.2332239426408451</v>
      </c>
      <c r="M168" s="52">
        <v>7.5856659575010639</v>
      </c>
      <c r="N168" s="52">
        <v>3.3577417519933359</v>
      </c>
      <c r="O168" s="52">
        <v>3.2204956865241487</v>
      </c>
      <c r="P168" s="52">
        <v>11.848260694897155</v>
      </c>
      <c r="Q168" s="52">
        <v>6.1303242681778416</v>
      </c>
      <c r="R168" s="52">
        <v>1.3465774308828191</v>
      </c>
      <c r="S168" s="52">
        <v>1.4853621291294894</v>
      </c>
      <c r="T168" s="52">
        <v>2.1495729092232447</v>
      </c>
    </row>
    <row r="169" spans="2:20" x14ac:dyDescent="0.35">
      <c r="B169" s="42" t="s">
        <v>26</v>
      </c>
      <c r="C169" s="52">
        <v>3.7009368735219268</v>
      </c>
      <c r="D169" s="52">
        <v>3.5463731951931017</v>
      </c>
      <c r="E169" s="52">
        <v>13.113979461836875</v>
      </c>
      <c r="F169" s="52">
        <v>6.3685717799881258</v>
      </c>
      <c r="G169" s="52">
        <v>7.5424456895710517</v>
      </c>
      <c r="H169" s="52">
        <v>1.5942396597681281</v>
      </c>
      <c r="I169" s="52">
        <v>3.5436321230047496</v>
      </c>
      <c r="J169" s="52">
        <v>4.8523094540740956</v>
      </c>
      <c r="K169" s="52">
        <v>16.117129649073906</v>
      </c>
      <c r="L169" s="52">
        <v>4.162295954345665</v>
      </c>
      <c r="M169" s="52">
        <v>5.6129771293045554</v>
      </c>
      <c r="N169" s="52">
        <v>4.5113529445179426</v>
      </c>
      <c r="O169" s="52">
        <v>4.5191261292701972</v>
      </c>
      <c r="P169" s="52">
        <v>12.119543427563451</v>
      </c>
      <c r="Q169" s="52">
        <v>2.9625659710157159</v>
      </c>
      <c r="R169" s="52">
        <v>1.2829849034500465</v>
      </c>
      <c r="S169" s="52">
        <v>2.0267561263669949</v>
      </c>
      <c r="T169" s="52">
        <v>2.4227795281334776</v>
      </c>
    </row>
    <row r="170" spans="2:20" x14ac:dyDescent="0.35">
      <c r="B170" s="42" t="s">
        <v>27</v>
      </c>
      <c r="C170" s="52">
        <v>2.2955523675382841</v>
      </c>
      <c r="D170" s="52">
        <v>4.5364487247190688</v>
      </c>
      <c r="E170" s="52">
        <v>11.623511193414</v>
      </c>
      <c r="F170" s="52">
        <v>5.0357541394484819</v>
      </c>
      <c r="G170" s="52">
        <v>4.3195326908213723</v>
      </c>
      <c r="H170" s="52">
        <v>1.2713215365099477</v>
      </c>
      <c r="I170" s="52">
        <v>2.376967046968895</v>
      </c>
      <c r="J170" s="52">
        <v>4.803466102098314</v>
      </c>
      <c r="K170" s="52">
        <v>22.422627588127948</v>
      </c>
      <c r="L170" s="52">
        <v>4.8797567809011708</v>
      </c>
      <c r="M170" s="52">
        <v>7.4332171889283689</v>
      </c>
      <c r="N170" s="52">
        <v>3.6137015784569391</v>
      </c>
      <c r="O170" s="52">
        <v>3.7739333548217084</v>
      </c>
      <c r="P170" s="52">
        <v>11.956073078953951</v>
      </c>
      <c r="Q170" s="52">
        <v>5.8959813603602091</v>
      </c>
      <c r="R170" s="52">
        <v>1.2308988636705362</v>
      </c>
      <c r="S170" s="52">
        <v>1.6089362567432794</v>
      </c>
      <c r="T170" s="52">
        <v>0.92232014751751579</v>
      </c>
    </row>
    <row r="171" spans="2:20" x14ac:dyDescent="0.35">
      <c r="B171" s="42" t="s">
        <v>28</v>
      </c>
      <c r="C171" s="52">
        <v>5.2134365250046475</v>
      </c>
      <c r="D171" s="52">
        <v>4.7832747430788327</v>
      </c>
      <c r="E171" s="52">
        <v>13.526346298595573</v>
      </c>
      <c r="F171" s="52">
        <v>6.2216975715524327</v>
      </c>
      <c r="G171" s="52">
        <v>5.1116670839073368</v>
      </c>
      <c r="H171" s="52">
        <v>1.6999307112045867</v>
      </c>
      <c r="I171" s="52">
        <v>3.3112247128762533</v>
      </c>
      <c r="J171" s="52">
        <v>6.2800365060292975</v>
      </c>
      <c r="K171" s="52">
        <v>25.174563632069503</v>
      </c>
      <c r="L171" s="52">
        <v>3.475624350546902</v>
      </c>
      <c r="M171" s="52">
        <v>4.6257929121861254</v>
      </c>
      <c r="N171" s="52">
        <v>3.5130988858129486</v>
      </c>
      <c r="O171" s="52">
        <v>2.1637196932279541</v>
      </c>
      <c r="P171" s="52">
        <v>9.8880240185768109</v>
      </c>
      <c r="Q171" s="52">
        <v>0.61801537433639508</v>
      </c>
      <c r="R171" s="52">
        <v>1.1118431730894753</v>
      </c>
      <c r="S171" s="52">
        <v>2.0607294632750421</v>
      </c>
      <c r="T171" s="52">
        <v>1.2209743446298826</v>
      </c>
    </row>
    <row r="172" spans="2:20" x14ac:dyDescent="0.35">
      <c r="B172" s="44" t="s">
        <v>29</v>
      </c>
      <c r="C172" s="52">
        <v>5.3008787366678041</v>
      </c>
      <c r="D172" s="52">
        <v>4.2227736613199935</v>
      </c>
      <c r="E172" s="52">
        <v>13.329161750461724</v>
      </c>
      <c r="F172" s="52">
        <v>6.5300513000598581</v>
      </c>
      <c r="G172" s="52">
        <v>4.9376806836372893</v>
      </c>
      <c r="H172" s="52">
        <v>1.2895995610642026</v>
      </c>
      <c r="I172" s="52">
        <v>4.0358872744150043</v>
      </c>
      <c r="J172" s="52">
        <v>7.3181862998649612</v>
      </c>
      <c r="K172" s="52">
        <v>25.58797057538521</v>
      </c>
      <c r="L172" s="52">
        <v>4.0105635932185564</v>
      </c>
      <c r="M172" s="52">
        <v>4.8261292680644763</v>
      </c>
      <c r="N172" s="52">
        <v>3.7677027249606332</v>
      </c>
      <c r="O172" s="52">
        <v>1.7849816659142974</v>
      </c>
      <c r="P172" s="52">
        <v>8.6185196019643886</v>
      </c>
      <c r="Q172" s="52">
        <v>1.057233905211046</v>
      </c>
      <c r="R172" s="52">
        <v>0.94448985349860803</v>
      </c>
      <c r="S172" s="52">
        <v>1.0715853184949871</v>
      </c>
      <c r="T172" s="52">
        <v>1.366604225796952</v>
      </c>
    </row>
    <row r="173" spans="2:20" x14ac:dyDescent="0.35">
      <c r="B173" s="44" t="s">
        <v>30</v>
      </c>
      <c r="C173" s="52">
        <v>4.2370076125932066</v>
      </c>
      <c r="D173" s="52">
        <v>7.2426348891323853</v>
      </c>
      <c r="E173" s="52">
        <v>19.047408878276674</v>
      </c>
      <c r="F173" s="52">
        <v>5.4808930089748316</v>
      </c>
      <c r="G173" s="52">
        <v>5.0826621058831316</v>
      </c>
      <c r="H173" s="52">
        <v>2.4843686786454455</v>
      </c>
      <c r="I173" s="52">
        <v>2.3229982709589319</v>
      </c>
      <c r="J173" s="52">
        <v>6.5769244919598027</v>
      </c>
      <c r="K173" s="52">
        <v>15.380116958661205</v>
      </c>
      <c r="L173" s="52">
        <v>5.0126889542782838</v>
      </c>
      <c r="M173" s="52">
        <v>5.6434587526841833</v>
      </c>
      <c r="N173" s="52">
        <v>5.1904722493363913</v>
      </c>
      <c r="O173" s="52">
        <v>1.7329158845023673</v>
      </c>
      <c r="P173" s="52">
        <v>9.000698813232372</v>
      </c>
      <c r="Q173" s="52">
        <v>1.0364485636292977</v>
      </c>
      <c r="R173" s="52">
        <v>1.2380006622290771</v>
      </c>
      <c r="S173" s="52">
        <v>1.2843429312621253</v>
      </c>
      <c r="T173" s="52">
        <v>2.0059582937602936</v>
      </c>
    </row>
    <row r="174" spans="2:20" x14ac:dyDescent="0.35">
      <c r="B174" s="44" t="s">
        <v>31</v>
      </c>
      <c r="C174" s="52">
        <v>3.7149817782210381</v>
      </c>
      <c r="D174" s="52">
        <v>4.4430879192758033</v>
      </c>
      <c r="E174" s="52">
        <v>13.359548940603251</v>
      </c>
      <c r="F174" s="52">
        <v>7.1965153126151389</v>
      </c>
      <c r="G174" s="52">
        <v>6.4495992327813516</v>
      </c>
      <c r="H174" s="52">
        <v>1.702752559858258</v>
      </c>
      <c r="I174" s="52">
        <v>4.0336465184316754</v>
      </c>
      <c r="J174" s="52">
        <v>7.3542506108061758</v>
      </c>
      <c r="K174" s="52">
        <v>23.718341540122761</v>
      </c>
      <c r="L174" s="52">
        <v>3.641792597091865</v>
      </c>
      <c r="M174" s="52">
        <v>4.5654905143726934</v>
      </c>
      <c r="N174" s="52">
        <v>3.5585083596748266</v>
      </c>
      <c r="O174" s="52">
        <v>2.1855803132432916</v>
      </c>
      <c r="P174" s="52">
        <v>10.37874611335728</v>
      </c>
      <c r="Q174" s="52">
        <v>2.2905531555311014</v>
      </c>
      <c r="R174" s="52">
        <v>1.4066045340134885</v>
      </c>
      <c r="S174" s="52">
        <v>0</v>
      </c>
      <c r="T174" s="52">
        <v>0</v>
      </c>
    </row>
    <row r="175" spans="2:20" x14ac:dyDescent="0.35">
      <c r="B175" s="44" t="s">
        <v>32</v>
      </c>
      <c r="C175" s="52">
        <v>4.0356533279380251</v>
      </c>
      <c r="D175" s="52">
        <v>4.5951071486393253</v>
      </c>
      <c r="E175" s="52">
        <v>13.873190467667792</v>
      </c>
      <c r="F175" s="52">
        <v>7.8500537338917526</v>
      </c>
      <c r="G175" s="52">
        <v>5.0692205573717652</v>
      </c>
      <c r="H175" s="52">
        <v>1.8408243242907327</v>
      </c>
      <c r="I175" s="52">
        <v>4.3915544602743815</v>
      </c>
      <c r="J175" s="52">
        <v>5.6773500213974728</v>
      </c>
      <c r="K175" s="52">
        <v>27.205259498085322</v>
      </c>
      <c r="L175" s="52">
        <v>3.2998293191325079</v>
      </c>
      <c r="M175" s="52">
        <v>6.00796510645291</v>
      </c>
      <c r="N175" s="52">
        <v>3.3339654832230994</v>
      </c>
      <c r="O175" s="52">
        <v>1.4280295851367097</v>
      </c>
      <c r="P175" s="52">
        <v>8.40065743778338</v>
      </c>
      <c r="Q175" s="52">
        <v>0.2389531573460201</v>
      </c>
      <c r="R175" s="52">
        <v>0.92926227895504721</v>
      </c>
      <c r="S175" s="52">
        <v>0.6549086543703162</v>
      </c>
      <c r="T175" s="52">
        <v>1.1682154380434282</v>
      </c>
    </row>
    <row r="176" spans="2:20" x14ac:dyDescent="0.35">
      <c r="B176" s="45" t="s">
        <v>38</v>
      </c>
      <c r="C176" s="48">
        <v>3.8527068837221004</v>
      </c>
      <c r="D176" s="48">
        <v>4.5886859968648732</v>
      </c>
      <c r="E176" s="48">
        <v>13.707955155401098</v>
      </c>
      <c r="F176" s="48">
        <v>6.0664897285677757</v>
      </c>
      <c r="G176" s="48">
        <v>5.5153032724149442</v>
      </c>
      <c r="H176" s="48">
        <v>1.8603031450038368</v>
      </c>
      <c r="I176" s="48">
        <v>3.3592178525613545</v>
      </c>
      <c r="J176" s="48">
        <v>6.0125402122516549</v>
      </c>
      <c r="K176" s="48">
        <v>20.65490723873619</v>
      </c>
      <c r="L176" s="48">
        <v>4.4057478942641382</v>
      </c>
      <c r="M176" s="48">
        <v>5.7588588574542205</v>
      </c>
      <c r="N176" s="48">
        <v>3.9402803892688896</v>
      </c>
      <c r="O176" s="48">
        <v>2.6391667376164194</v>
      </c>
      <c r="P176" s="48">
        <v>11.020466132537946</v>
      </c>
      <c r="Q176" s="48">
        <v>2.428836649994095</v>
      </c>
      <c r="R176" s="48">
        <v>1.0909860721113451</v>
      </c>
      <c r="S176" s="48">
        <v>1.6628402653470846</v>
      </c>
      <c r="T176" s="48">
        <v>1.4347075158820375</v>
      </c>
    </row>
    <row r="177" spans="2:20" x14ac:dyDescent="0.35">
      <c r="B177" s="45" t="s">
        <v>39</v>
      </c>
      <c r="C177" s="48">
        <v>2.2955523675382841</v>
      </c>
      <c r="D177" s="48">
        <v>3.5463731951931017</v>
      </c>
      <c r="E177" s="48">
        <v>9.5504308593729306</v>
      </c>
      <c r="F177" s="48">
        <v>3.7849107758804323</v>
      </c>
      <c r="G177" s="48">
        <v>3.5401153920774675</v>
      </c>
      <c r="H177" s="48">
        <v>1.2713215365099477</v>
      </c>
      <c r="I177" s="48">
        <v>2.3229982709589319</v>
      </c>
      <c r="J177" s="48">
        <v>4.4654083061861183</v>
      </c>
      <c r="K177" s="48">
        <v>12.96139212544189</v>
      </c>
      <c r="L177" s="48">
        <v>3.2998293191325079</v>
      </c>
      <c r="M177" s="48">
        <v>4.5015577554299622</v>
      </c>
      <c r="N177" s="48">
        <v>3.2532869387399175</v>
      </c>
      <c r="O177" s="48">
        <v>1.3218085918088611</v>
      </c>
      <c r="P177" s="48">
        <v>8.40065743778338</v>
      </c>
      <c r="Q177" s="48">
        <v>0.2389531573460201</v>
      </c>
      <c r="R177" s="48">
        <v>0.66440674552777301</v>
      </c>
      <c r="S177" s="48">
        <v>0</v>
      </c>
      <c r="T177" s="48">
        <v>0</v>
      </c>
    </row>
    <row r="178" spans="2:20" x14ac:dyDescent="0.35">
      <c r="B178" s="45" t="s">
        <v>40</v>
      </c>
      <c r="C178" s="48">
        <v>5.3008787366678041</v>
      </c>
      <c r="D178" s="48">
        <v>7.2426348891323853</v>
      </c>
      <c r="E178" s="48">
        <v>19.047408878276674</v>
      </c>
      <c r="F178" s="48">
        <v>7.8500537338917526</v>
      </c>
      <c r="G178" s="48">
        <v>7.5424456895710517</v>
      </c>
      <c r="H178" s="48">
        <v>3.8686465153301874</v>
      </c>
      <c r="I178" s="48">
        <v>4.3915544602743815</v>
      </c>
      <c r="J178" s="48">
        <v>7.3542506108061758</v>
      </c>
      <c r="K178" s="48">
        <v>27.205259498085322</v>
      </c>
      <c r="L178" s="48">
        <v>5.3523382203680603</v>
      </c>
      <c r="M178" s="48">
        <v>7.5856659575010639</v>
      </c>
      <c r="N178" s="48">
        <v>5.1904722493363913</v>
      </c>
      <c r="O178" s="48">
        <v>4.7729164528427432</v>
      </c>
      <c r="P178" s="48">
        <v>13.83604321943973</v>
      </c>
      <c r="Q178" s="48">
        <v>6.1303242681778416</v>
      </c>
      <c r="R178" s="48">
        <v>1.4066045340134885</v>
      </c>
      <c r="S178" s="48">
        <v>2.9550363250511285</v>
      </c>
      <c r="T178" s="48">
        <v>2.4227795281334776</v>
      </c>
    </row>
    <row r="179" spans="2:20" x14ac:dyDescent="0.35">
      <c r="B179" s="45" t="s">
        <v>46</v>
      </c>
      <c r="C179" s="48">
        <v>0.90594052222922039</v>
      </c>
      <c r="D179" s="48">
        <v>0.85447396629410211</v>
      </c>
      <c r="E179" s="48">
        <v>2.2140052721392953</v>
      </c>
      <c r="F179" s="48">
        <v>1.1541627336265656</v>
      </c>
      <c r="G179" s="48">
        <v>1.0630069148564754</v>
      </c>
      <c r="H179" s="48">
        <v>0.67140652854571403</v>
      </c>
      <c r="I179" s="48">
        <v>0.67217404476032838</v>
      </c>
      <c r="J179" s="48">
        <v>0.94448684564144469</v>
      </c>
      <c r="K179" s="48">
        <v>4.99857324332155</v>
      </c>
      <c r="L179" s="48">
        <v>0.66503588777390066</v>
      </c>
      <c r="M179" s="48">
        <v>1.0192071987991906</v>
      </c>
      <c r="N179" s="48">
        <v>0.59728849452004218</v>
      </c>
      <c r="O179" s="48">
        <v>1.1271223603667</v>
      </c>
      <c r="P179" s="48">
        <v>1.6157167070983003</v>
      </c>
      <c r="Q179" s="48">
        <v>1.8260623747907643</v>
      </c>
      <c r="R179" s="48">
        <v>0.20289293289180679</v>
      </c>
      <c r="S179" s="48">
        <v>0.76432790352079205</v>
      </c>
      <c r="T179" s="48">
        <v>0.62942404746543179</v>
      </c>
    </row>
    <row r="181" spans="2:20" x14ac:dyDescent="0.35">
      <c r="B181" s="57" t="s">
        <v>63</v>
      </c>
      <c r="C181" s="54" t="s">
        <v>4</v>
      </c>
      <c r="D181" s="54" t="s">
        <v>5</v>
      </c>
      <c r="E181" s="54" t="s">
        <v>10</v>
      </c>
      <c r="F181" s="54" t="s">
        <v>11</v>
      </c>
      <c r="G181" s="54" t="s">
        <v>12</v>
      </c>
      <c r="H181" s="54" t="s">
        <v>2</v>
      </c>
      <c r="I181" s="54" t="s">
        <v>3</v>
      </c>
      <c r="J181" s="54" t="s">
        <v>6</v>
      </c>
      <c r="K181" s="54" t="s">
        <v>13</v>
      </c>
      <c r="L181" s="54" t="s">
        <v>0</v>
      </c>
      <c r="M181" s="54" t="s">
        <v>1</v>
      </c>
      <c r="N181" s="54" t="s">
        <v>14</v>
      </c>
      <c r="O181" s="54" t="s">
        <v>15</v>
      </c>
      <c r="P181" s="54" t="s">
        <v>7</v>
      </c>
      <c r="Q181" s="54" t="s">
        <v>8</v>
      </c>
      <c r="R181" s="54" t="s">
        <v>16</v>
      </c>
      <c r="S181" s="54" t="s">
        <v>17</v>
      </c>
      <c r="T181" s="54" t="s">
        <v>18</v>
      </c>
    </row>
    <row r="182" spans="2:20" x14ac:dyDescent="0.35">
      <c r="B182" s="42" t="s">
        <v>20</v>
      </c>
      <c r="C182" s="56">
        <v>4.753689741730831</v>
      </c>
      <c r="D182" s="56">
        <v>4.4800389642551428</v>
      </c>
      <c r="E182" s="56">
        <v>15.898881002629786</v>
      </c>
      <c r="F182" s="56">
        <v>6.9896367975304337</v>
      </c>
      <c r="G182" s="56">
        <v>4.9064774105270024</v>
      </c>
      <c r="H182" s="56">
        <v>2.200338893217356</v>
      </c>
      <c r="I182" s="56">
        <v>3.4025032128039348</v>
      </c>
      <c r="J182" s="56">
        <v>6.0484762159557848</v>
      </c>
      <c r="K182" s="56">
        <v>15.596375333758761</v>
      </c>
      <c r="L182" s="56">
        <v>5.094668598527301</v>
      </c>
      <c r="M182" s="56">
        <v>5.7077838631376157</v>
      </c>
      <c r="N182" s="56">
        <v>4.5526059451009706</v>
      </c>
      <c r="O182" s="56">
        <v>1.4679567465796428</v>
      </c>
      <c r="P182" s="56">
        <v>12.6126568601222</v>
      </c>
      <c r="Q182" s="56">
        <v>1.3217586331849192</v>
      </c>
      <c r="R182" s="56">
        <v>0.94300238280743998</v>
      </c>
      <c r="S182" s="56">
        <v>2.0597889699088676</v>
      </c>
      <c r="T182" s="56">
        <v>1.9633604282220101</v>
      </c>
    </row>
    <row r="183" spans="2:20" x14ac:dyDescent="0.35">
      <c r="B183" s="42" t="s">
        <v>22</v>
      </c>
      <c r="C183" s="56">
        <v>2.9097456090001574</v>
      </c>
      <c r="D183" s="56">
        <v>4.0813557164546026</v>
      </c>
      <c r="E183" s="56">
        <v>12.316736634677767</v>
      </c>
      <c r="F183" s="56">
        <v>4.7585166977532083</v>
      </c>
      <c r="G183" s="56">
        <v>6.3465674602116131</v>
      </c>
      <c r="H183" s="56">
        <v>1.5693643234711008</v>
      </c>
      <c r="I183" s="56">
        <v>2.9554235727858509</v>
      </c>
      <c r="J183" s="56">
        <v>5.4324149654841936</v>
      </c>
      <c r="K183" s="56">
        <v>25.059405453102958</v>
      </c>
      <c r="L183" s="56">
        <v>4.9735590586271075</v>
      </c>
      <c r="M183" s="56">
        <v>5.4395336099979676</v>
      </c>
      <c r="N183" s="56">
        <v>4.1003387657662271</v>
      </c>
      <c r="O183" s="56">
        <v>2.6006778276359213</v>
      </c>
      <c r="P183" s="56">
        <v>11.345338383326187</v>
      </c>
      <c r="Q183" s="56">
        <v>1.8152541400895412</v>
      </c>
      <c r="R183" s="56">
        <v>0.66440674552777301</v>
      </c>
      <c r="S183" s="56">
        <v>1.698982959990071</v>
      </c>
      <c r="T183" s="56">
        <v>1.9323780760977523</v>
      </c>
    </row>
    <row r="184" spans="2:20" x14ac:dyDescent="0.35">
      <c r="B184" s="42" t="s">
        <v>23</v>
      </c>
      <c r="C184" s="56">
        <v>3.5160762411556608</v>
      </c>
      <c r="D184" s="56">
        <v>4.5884942025353777</v>
      </c>
      <c r="E184" s="56">
        <v>14.232568027712267</v>
      </c>
      <c r="F184" s="56">
        <v>7.6455739519457566</v>
      </c>
      <c r="G184" s="56">
        <v>5.0629331928066064</v>
      </c>
      <c r="H184" s="56">
        <v>3.8686465153301874</v>
      </c>
      <c r="I184" s="56">
        <v>3.4700830011792458</v>
      </c>
      <c r="J184" s="56">
        <v>7.0812208534787739</v>
      </c>
      <c r="K184" s="56">
        <v>14.176747743219348</v>
      </c>
      <c r="L184" s="56">
        <v>4.7633754761202773</v>
      </c>
      <c r="M184" s="56">
        <v>7.0995379274764128</v>
      </c>
      <c r="N184" s="56">
        <v>4.5351473923938759</v>
      </c>
      <c r="O184" s="56">
        <v>3.0077439784787678</v>
      </c>
      <c r="P184" s="56">
        <v>11.021197000294821</v>
      </c>
      <c r="Q184" s="56">
        <v>2.3018012249410416</v>
      </c>
      <c r="R184" s="56">
        <v>1.0991916420990484</v>
      </c>
      <c r="S184" s="56">
        <v>1.5991007252358569</v>
      </c>
      <c r="T184" s="56">
        <v>0.93056090359668575</v>
      </c>
    </row>
    <row r="185" spans="2:20" x14ac:dyDescent="0.35">
      <c r="B185" s="42" t="s">
        <v>24</v>
      </c>
      <c r="C185" s="56">
        <v>3.4832877690008477</v>
      </c>
      <c r="D185" s="56">
        <v>4.6880427894145944</v>
      </c>
      <c r="E185" s="56">
        <v>13.913516290593586</v>
      </c>
      <c r="F185" s="56">
        <v>5.3587880788490638</v>
      </c>
      <c r="G185" s="56">
        <v>3.5401153920774675</v>
      </c>
      <c r="H185" s="56">
        <v>1.9707007369151608</v>
      </c>
      <c r="I185" s="56">
        <v>4.2734937849424828</v>
      </c>
      <c r="J185" s="56">
        <v>6.6456221960724315</v>
      </c>
      <c r="K185" s="56">
        <v>23.538340707856847</v>
      </c>
      <c r="L185" s="56">
        <v>3.9331888425272918</v>
      </c>
      <c r="M185" s="56">
        <v>6.1071757618267535</v>
      </c>
      <c r="N185" s="56">
        <v>3.2532869387399175</v>
      </c>
      <c r="O185" s="56">
        <v>1.3218085918088611</v>
      </c>
      <c r="P185" s="56">
        <v>10.778934887341679</v>
      </c>
      <c r="Q185" s="56">
        <v>1.8114984376560439</v>
      </c>
      <c r="R185" s="56">
        <v>0.89871656321516102</v>
      </c>
      <c r="S185" s="56">
        <v>2.9550363250511285</v>
      </c>
      <c r="T185" s="56">
        <v>1.5284459061106881</v>
      </c>
    </row>
    <row r="186" spans="2:20" x14ac:dyDescent="0.35">
      <c r="B186" s="42" t="s">
        <v>25</v>
      </c>
      <c r="C186" s="56">
        <v>3.5835105041038031</v>
      </c>
      <c r="D186" s="56">
        <v>4.1183393438240223</v>
      </c>
      <c r="E186" s="56">
        <v>12.389620175861491</v>
      </c>
      <c r="F186" s="56">
        <v>5.4867653622588044</v>
      </c>
      <c r="G186" s="56">
        <v>5.7989369076652126</v>
      </c>
      <c r="H186" s="56">
        <v>1.4401605104738895</v>
      </c>
      <c r="I186" s="56">
        <v>2.6218306721020794</v>
      </c>
      <c r="J186" s="56">
        <v>5.3547164571979398</v>
      </c>
      <c r="K186" s="56">
        <v>17.848895295542828</v>
      </c>
      <c r="L186" s="56">
        <v>4.2332239426408451</v>
      </c>
      <c r="M186" s="56">
        <v>7.5856659575010639</v>
      </c>
      <c r="N186" s="56">
        <v>3.3577417519933359</v>
      </c>
      <c r="O186" s="56">
        <v>3.2204956865241487</v>
      </c>
      <c r="P186" s="56">
        <v>11.848260694897155</v>
      </c>
      <c r="Q186" s="56">
        <v>6.1303242681778416</v>
      </c>
      <c r="R186" s="56">
        <v>1.3465774308828191</v>
      </c>
      <c r="S186" s="56">
        <v>1.4853621291294894</v>
      </c>
      <c r="T186" s="56">
        <v>2.1495729092232447</v>
      </c>
    </row>
    <row r="187" spans="2:20" x14ac:dyDescent="0.35">
      <c r="B187" s="42" t="s">
        <v>26</v>
      </c>
      <c r="C187" s="56">
        <v>3.7009368735219268</v>
      </c>
      <c r="D187" s="56">
        <v>3.5463731951931017</v>
      </c>
      <c r="E187" s="56">
        <v>13.113979461836875</v>
      </c>
      <c r="F187" s="56">
        <v>6.3685717799881258</v>
      </c>
      <c r="G187" s="56">
        <v>7.5424456895710517</v>
      </c>
      <c r="H187" s="56">
        <v>1.5942396597681281</v>
      </c>
      <c r="I187" s="56">
        <v>3.5436321230047496</v>
      </c>
      <c r="J187" s="56">
        <v>4.8523094540740956</v>
      </c>
      <c r="K187" s="56">
        <v>16.117129649073906</v>
      </c>
      <c r="L187" s="56">
        <v>4.162295954345665</v>
      </c>
      <c r="M187" s="56">
        <v>5.6129771293045554</v>
      </c>
      <c r="N187" s="56">
        <v>4.5113529445179426</v>
      </c>
      <c r="O187" s="56">
        <v>4.5191261292701972</v>
      </c>
      <c r="P187" s="56">
        <v>12.119543427563451</v>
      </c>
      <c r="Q187" s="56">
        <v>2.9625659710157159</v>
      </c>
      <c r="R187" s="56">
        <v>1.2829849034500465</v>
      </c>
      <c r="S187" s="56">
        <v>2.0267561263669949</v>
      </c>
      <c r="T187" s="56">
        <v>2.4227795281334776</v>
      </c>
    </row>
    <row r="188" spans="2:20" x14ac:dyDescent="0.35">
      <c r="B188" s="42" t="s">
        <v>28</v>
      </c>
      <c r="C188" s="56">
        <v>5.2134365250046475</v>
      </c>
      <c r="D188" s="56">
        <v>4.7832747430788327</v>
      </c>
      <c r="E188" s="56">
        <v>13.526346298595573</v>
      </c>
      <c r="F188" s="56">
        <v>6.2216975715524327</v>
      </c>
      <c r="G188" s="56">
        <v>5.1116670839073368</v>
      </c>
      <c r="H188" s="56">
        <v>1.6999307112045867</v>
      </c>
      <c r="I188" s="56">
        <v>3.3112247128762533</v>
      </c>
      <c r="J188" s="56">
        <v>6.2800365060292975</v>
      </c>
      <c r="K188" s="56">
        <v>25.174563632069503</v>
      </c>
      <c r="L188" s="56">
        <v>3.475624350546902</v>
      </c>
      <c r="M188" s="56">
        <v>4.6257929121861254</v>
      </c>
      <c r="N188" s="56">
        <v>3.5130988858129486</v>
      </c>
      <c r="O188" s="56">
        <v>2.1637196932279541</v>
      </c>
      <c r="P188" s="56">
        <v>9.8880240185768109</v>
      </c>
      <c r="Q188" s="56">
        <v>0.61801537433639508</v>
      </c>
      <c r="R188" s="56">
        <v>1.1118431730894753</v>
      </c>
      <c r="S188" s="56">
        <v>2.0607294632750421</v>
      </c>
      <c r="T188" s="56">
        <v>1.2209743446298826</v>
      </c>
    </row>
    <row r="189" spans="2:20" x14ac:dyDescent="0.35">
      <c r="B189" s="44" t="s">
        <v>30</v>
      </c>
      <c r="C189" s="56">
        <v>4.2370076125932066</v>
      </c>
      <c r="D189" s="56">
        <v>7.2426348891323853</v>
      </c>
      <c r="E189" s="56">
        <v>19.047408878276674</v>
      </c>
      <c r="F189" s="56">
        <v>5.4808930089748316</v>
      </c>
      <c r="G189" s="56">
        <v>5.0826621058831316</v>
      </c>
      <c r="H189" s="56">
        <v>2.4843686786454455</v>
      </c>
      <c r="I189" s="56">
        <v>2.3229982709589319</v>
      </c>
      <c r="J189" s="56">
        <v>6.5769244919598027</v>
      </c>
      <c r="K189" s="56">
        <v>15.380116958661205</v>
      </c>
      <c r="L189" s="56">
        <v>5.0126889542782838</v>
      </c>
      <c r="M189" s="56">
        <v>5.6434587526841833</v>
      </c>
      <c r="N189" s="56">
        <v>5.1904722493363913</v>
      </c>
      <c r="O189" s="56">
        <v>1.7329158845023673</v>
      </c>
      <c r="P189" s="56">
        <v>9.000698813232372</v>
      </c>
      <c r="Q189" s="56">
        <v>1.0364485636292977</v>
      </c>
      <c r="R189" s="56">
        <v>1.2380006622290771</v>
      </c>
      <c r="S189" s="56">
        <v>1.2843429312621253</v>
      </c>
      <c r="T189" s="56">
        <v>2.0059582937602936</v>
      </c>
    </row>
    <row r="190" spans="2:20" x14ac:dyDescent="0.35">
      <c r="B190" s="45" t="s">
        <v>42</v>
      </c>
      <c r="C190" s="48">
        <v>3.9247113595138852</v>
      </c>
      <c r="D190" s="48">
        <v>4.6910692304860069</v>
      </c>
      <c r="E190" s="48">
        <v>14.304882096273001</v>
      </c>
      <c r="F190" s="48">
        <v>6.0388054061065821</v>
      </c>
      <c r="G190" s="48">
        <v>5.4239756553311773</v>
      </c>
      <c r="H190" s="48">
        <v>2.1034687536282322</v>
      </c>
      <c r="I190" s="48">
        <v>3.2376486688316906</v>
      </c>
      <c r="J190" s="48">
        <v>6.0339651425315397</v>
      </c>
      <c r="K190" s="48">
        <v>19.11144684666067</v>
      </c>
      <c r="L190" s="48">
        <v>4.4560781472017092</v>
      </c>
      <c r="M190" s="48">
        <v>5.9777407392643349</v>
      </c>
      <c r="N190" s="48">
        <v>4.1267556092077005</v>
      </c>
      <c r="O190" s="48">
        <v>2.5043055672534829</v>
      </c>
      <c r="P190" s="48">
        <v>11.076831760669336</v>
      </c>
      <c r="Q190" s="48">
        <v>2.2497083266288493</v>
      </c>
      <c r="R190" s="48">
        <v>1.0730904379126049</v>
      </c>
      <c r="S190" s="48">
        <v>1.8962624537774471</v>
      </c>
      <c r="T190" s="48">
        <v>1.7692537987217543</v>
      </c>
    </row>
    <row r="191" spans="2:20" x14ac:dyDescent="0.35">
      <c r="B191" s="45" t="s">
        <v>43</v>
      </c>
      <c r="C191" s="48">
        <v>2.9097456090001574</v>
      </c>
      <c r="D191" s="48">
        <v>3.5463731951931017</v>
      </c>
      <c r="E191" s="48">
        <v>12.316736634677767</v>
      </c>
      <c r="F191" s="48">
        <v>4.7585166977532083</v>
      </c>
      <c r="G191" s="48">
        <v>3.5401153920774675</v>
      </c>
      <c r="H191" s="48">
        <v>1.4401605104738895</v>
      </c>
      <c r="I191" s="48">
        <v>2.3229982709589319</v>
      </c>
      <c r="J191" s="48">
        <v>4.8523094540740956</v>
      </c>
      <c r="K191" s="48">
        <v>14.176747743219348</v>
      </c>
      <c r="L191" s="48">
        <v>3.475624350546902</v>
      </c>
      <c r="M191" s="48">
        <v>4.6257929121861254</v>
      </c>
      <c r="N191" s="48">
        <v>3.2532869387399175</v>
      </c>
      <c r="O191" s="48">
        <v>1.3218085918088611</v>
      </c>
      <c r="P191" s="48">
        <v>9.000698813232372</v>
      </c>
      <c r="Q191" s="48">
        <v>0.61801537433639508</v>
      </c>
      <c r="R191" s="48">
        <v>0.66440674552777301</v>
      </c>
      <c r="S191" s="48">
        <v>1.2843429312621253</v>
      </c>
      <c r="T191" s="48">
        <v>0.93056090359668575</v>
      </c>
    </row>
    <row r="192" spans="2:20" x14ac:dyDescent="0.35">
      <c r="B192" s="45" t="s">
        <v>44</v>
      </c>
      <c r="C192" s="48">
        <v>5.2134365250046475</v>
      </c>
      <c r="D192" s="48">
        <v>7.2426348891323853</v>
      </c>
      <c r="E192" s="48">
        <v>19.047408878276674</v>
      </c>
      <c r="F192" s="48">
        <v>7.6455739519457566</v>
      </c>
      <c r="G192" s="48">
        <v>7.5424456895710517</v>
      </c>
      <c r="H192" s="48">
        <v>3.8686465153301874</v>
      </c>
      <c r="I192" s="48">
        <v>4.2734937849424828</v>
      </c>
      <c r="J192" s="48">
        <v>7.0812208534787739</v>
      </c>
      <c r="K192" s="48">
        <v>25.174563632069503</v>
      </c>
      <c r="L192" s="48">
        <v>5.094668598527301</v>
      </c>
      <c r="M192" s="48">
        <v>7.5856659575010639</v>
      </c>
      <c r="N192" s="48">
        <v>5.1904722493363913</v>
      </c>
      <c r="O192" s="48">
        <v>4.5191261292701972</v>
      </c>
      <c r="P192" s="48">
        <v>12.6126568601222</v>
      </c>
      <c r="Q192" s="48">
        <v>6.1303242681778416</v>
      </c>
      <c r="R192" s="48">
        <v>1.3465774308828191</v>
      </c>
      <c r="S192" s="48">
        <v>2.9550363250511285</v>
      </c>
      <c r="T192" s="48">
        <v>2.4227795281334776</v>
      </c>
    </row>
    <row r="193" spans="2:20" x14ac:dyDescent="0.35">
      <c r="B193" s="45" t="s">
        <v>47</v>
      </c>
      <c r="C193" s="48">
        <v>0.75630989730080567</v>
      </c>
      <c r="D193" s="48">
        <v>1.1073877138427981</v>
      </c>
      <c r="E193" s="48">
        <v>2.2308264638619679</v>
      </c>
      <c r="F193" s="48">
        <v>0.95210729402370731</v>
      </c>
      <c r="G193" s="48">
        <v>1.1735662396890902</v>
      </c>
      <c r="H193" s="48">
        <v>0.79600350348814786</v>
      </c>
      <c r="I193" s="48">
        <v>0.60340525506029197</v>
      </c>
      <c r="J193" s="48">
        <v>0.76026188868160127</v>
      </c>
      <c r="K193" s="48">
        <v>4.6740432727709091</v>
      </c>
      <c r="L193" s="48">
        <v>0.59166910911617454</v>
      </c>
      <c r="M193" s="48">
        <v>0.94836019059919885</v>
      </c>
      <c r="N193" s="48">
        <v>0.69273194286208206</v>
      </c>
      <c r="O193" s="48">
        <v>1.0702821247438095</v>
      </c>
      <c r="P193" s="48">
        <v>1.1909560625308824</v>
      </c>
      <c r="Q193" s="48">
        <v>1.7298368998530265</v>
      </c>
      <c r="R193" s="48">
        <v>0.22759009584723217</v>
      </c>
      <c r="S193" s="48">
        <v>0.51579756524364906</v>
      </c>
      <c r="T193" s="48">
        <v>0.50057952265762473</v>
      </c>
    </row>
  </sheetData>
  <conditionalFormatting sqref="T2:U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:C14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D14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8:E14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:F14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G14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:H1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I14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8:J14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8:K14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:L14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:M1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:N1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:O1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P1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8:Q1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8:R1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8:S1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8:T1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:U1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:U15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8:T15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8:S15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:R15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8:Q15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8:P15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:O15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:N15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:M15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:L15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5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5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5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5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5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2:C17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D17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E17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2:F17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G17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2:H17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:I17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2:J17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:K17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2:L17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:M1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2:N17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:O17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2:P17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:Q17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2:R17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:S17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2:T17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2:T19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:S19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2:R19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:Q19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P19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:O1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2:N19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:M19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:L19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:K19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:J19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:I19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:H19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G1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:F1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:E1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9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:C1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KF_34_dur+rat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'KF_34_dur+rat'!AP_2009_34</vt:lpstr>
      <vt:lpstr>'KF_34_dur+rat'!Arnold_Pogossian_2006__live_DVD__34_dur</vt:lpstr>
      <vt:lpstr>'KF_34_dur+rat'!BK_2005_32_dur</vt:lpstr>
      <vt:lpstr>'KF_34_dur+rat'!BK_2005_34</vt:lpstr>
      <vt:lpstr>'KF_34_dur+rat'!CK_1987_34</vt:lpstr>
      <vt:lpstr>'KF_34_dur+rat'!CK_1990_32_dur</vt:lpstr>
      <vt:lpstr>'KF_34_dur+rat'!CK_1990_34</vt:lpstr>
      <vt:lpstr>'KF_34_dur+rat'!Kammer_Widmann_2017_34_Abschnitte_Dauern</vt:lpstr>
      <vt:lpstr>'KF_34_dur+rat'!KO_1994_34</vt:lpstr>
      <vt:lpstr>'KF_34_dur+rat'!KO_1996_34</vt:lpstr>
      <vt:lpstr>'KF_34_dur+rat'!Melzer_Stark_2017_Wien_modern_34_dur</vt:lpstr>
      <vt:lpstr>'KF_34_dur+rat'!MS_2012_34</vt:lpstr>
      <vt:lpstr>'KF_34_dur+rat'!MS_2013_34</vt:lpstr>
      <vt:lpstr>'KF_34_dur+rat'!MS_2019_34</vt:lpstr>
      <vt:lpstr>'KF_34_dur+rat'!PK_2004_34</vt:lpstr>
      <vt:lpstr>'KF_34_dur+rat'!WS_1997_34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2020-12-08T16:48:55Z</dcterms:modified>
</cp:coreProperties>
</file>