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10" yWindow="-110" windowWidth="16670" windowHeight="9470" tabRatio="917" activeTab="1"/>
  </bookViews>
  <sheets>
    <sheet name="score" sheetId="1" r:id="rId1"/>
    <sheet name="KF_36_dur+rat" sheetId="3" r:id="rId2"/>
    <sheet name="diag dur sec 14" sheetId="12" r:id="rId3"/>
    <sheet name="diag dur sec 8" sheetId="20" r:id="rId4"/>
    <sheet name="perc sec 14" sheetId="10" r:id="rId5"/>
    <sheet name="perc sec 8" sheetId="21" r:id="rId6"/>
    <sheet name="dur rel dev (%) 14" sheetId="16" r:id="rId7"/>
    <sheet name="dur rel dev (%) 8" sheetId="22" r:id="rId8"/>
    <sheet name="perc dev 14" sheetId="17" r:id="rId9"/>
    <sheet name="perc dev 8" sheetId="23" r:id="rId10"/>
  </sheets>
  <definedNames>
    <definedName name="_xlnm._FilterDatabase" localSheetId="0" hidden="1">score!$E$1:$E$17</definedName>
    <definedName name="AP_2009_36" localSheetId="1">'KF_36_dur+rat'!#REF!</definedName>
    <definedName name="AP_2009_37" localSheetId="1">'KF_36_dur+rat'!$AH$64:$AH$76</definedName>
    <definedName name="AP_2009_38" localSheetId="1">'KF_36_dur+rat'!#REF!</definedName>
    <definedName name="Arnold_Pogossian_2006__live_DVD__36_dur" localSheetId="1">'KF_36_dur+rat'!$AJ$64:$AJ$76</definedName>
    <definedName name="Arnold_Pogossian_2006__live_DVD__36_dur_1" localSheetId="1">'KF_36_dur+rat'!#REF!</definedName>
    <definedName name="BK_2005_32_dur" localSheetId="1">'KF_36_dur+rat'!#REF!</definedName>
    <definedName name="BK_2005_36" localSheetId="1">'KF_36_dur+rat'!#REF!</definedName>
    <definedName name="BK_2005_37" localSheetId="1">'KF_36_dur+rat'!$AI$64:$AI$76</definedName>
    <definedName name="BK_2005_38" localSheetId="1">'KF_36_dur+rat'!#REF!</definedName>
    <definedName name="CK_1987_36" localSheetId="1">'KF_36_dur+rat'!$AB$64:$AB$76</definedName>
    <definedName name="CK_1987_37" localSheetId="1">'KF_36_dur+rat'!#REF!</definedName>
    <definedName name="CK_1987_38" localSheetId="1">'KF_36_dur+rat'!$AB$64:$AB$76</definedName>
    <definedName name="CK_1987_39" localSheetId="1">'KF_36_dur+rat'!#REF!</definedName>
    <definedName name="CK_1987_40" localSheetId="1">'KF_36_dur+rat'!#REF!</definedName>
    <definedName name="CK_1990_32_dur" localSheetId="1">'KF_36_dur+rat'!$AA$2:$AA$16</definedName>
    <definedName name="CK_1990_36" localSheetId="1">'KF_36_dur+rat'!#REF!</definedName>
    <definedName name="CK_1990_37" localSheetId="1">'KF_36_dur+rat'!$AC$64:$AC$76</definedName>
    <definedName name="CK_1990_38" localSheetId="1">'KF_36_dur+rat'!#REF!</definedName>
    <definedName name="Kammer_Widmann_2017_36_Abschnitte_Dauern" localSheetId="1">'KF_36_dur+rat'!$AM$64:$AM$76</definedName>
    <definedName name="Kammer_Widmann_2017_36_Abschnitte_Dauern_1" localSheetId="1">'KF_36_dur+rat'!#REF!</definedName>
    <definedName name="KO_1994_36" localSheetId="1">'KF_36_dur+rat'!$AD$64:$AD$76</definedName>
    <definedName name="KO_1994_37" localSheetId="1">'KF_36_dur+rat'!#REF!</definedName>
    <definedName name="KO_1996_36" localSheetId="1">'KF_36_dur+rat'!#REF!</definedName>
    <definedName name="KO_1996_37" localSheetId="1">'KF_36_dur+rat'!$AE$64:$AE$76</definedName>
    <definedName name="KO_1996_38" localSheetId="1">'KF_36_dur+rat'!#REF!</definedName>
    <definedName name="Melzer_Stark_2017_Wien_modern_36_dur" localSheetId="1">'KF_36_dur+rat'!$AN$64:$AN$76</definedName>
    <definedName name="Melzer_Stark_2017_Wien_modern_36_dur_1" localSheetId="1">'KF_36_dur+rat'!#REF!</definedName>
    <definedName name="MS_2012_36" localSheetId="1">'KF_36_dur+rat'!#REF!</definedName>
    <definedName name="MS_2012_37" localSheetId="1">'KF_36_dur+rat'!$AK$64:$AK$76</definedName>
    <definedName name="MS_2012_38" localSheetId="1">'KF_36_dur+rat'!#REF!</definedName>
    <definedName name="MS_2013_36" localSheetId="1">'KF_36_dur+rat'!#REF!</definedName>
    <definedName name="MS_2013_37" localSheetId="1">'KF_36_dur+rat'!$AL$64:$AL$76</definedName>
    <definedName name="MS_2013_38" localSheetId="1">'KF_36_dur+rat'!#REF!</definedName>
    <definedName name="MS_2019_36" localSheetId="1">'KF_36_dur+rat'!$AO$64:$AO$76</definedName>
    <definedName name="MS_2019_37" localSheetId="1">'KF_36_dur+rat'!#REF!</definedName>
    <definedName name="PK_2004_36" localSheetId="1">'KF_36_dur+rat'!#REF!</definedName>
    <definedName name="PK_2004_37" localSheetId="1">'KF_36_dur+rat'!$AG$64:$AG$76</definedName>
    <definedName name="PK_2004_38" localSheetId="1">'KF_36_dur+rat'!#REF!</definedName>
    <definedName name="WS_1997_36" localSheetId="1">'KF_36_dur+rat'!#REF!</definedName>
    <definedName name="WS_1997_37" localSheetId="1">'KF_36_dur+rat'!$AF$64:$AF$76</definedName>
    <definedName name="WS_1997_38" localSheetId="1">'KF_36_dur+rat'!#REF!</definedName>
  </definedNames>
  <calcPr calcId="145621"/>
</workbook>
</file>

<file path=xl/calcChain.xml><?xml version="1.0" encoding="utf-8"?>
<calcChain xmlns="http://schemas.openxmlformats.org/spreadsheetml/2006/main">
  <c r="AC2" i="3" l="1"/>
  <c r="AB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C3" i="3"/>
  <c r="AB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C4" i="3"/>
  <c r="AB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C5" i="3"/>
  <c r="AB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C6" i="3"/>
  <c r="AB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C7" i="3"/>
  <c r="AB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C8" i="3"/>
  <c r="AB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C9" i="3"/>
  <c r="AB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C10" i="3"/>
  <c r="AB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C11" i="3"/>
  <c r="AB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C12" i="3"/>
  <c r="AB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C13" i="3"/>
  <c r="AB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C14" i="3"/>
  <c r="AB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49" i="3"/>
  <c r="B6" i="3"/>
  <c r="B2" i="3"/>
  <c r="B3" i="3"/>
  <c r="B4" i="3"/>
  <c r="B5" i="3"/>
  <c r="B7" i="3"/>
  <c r="B15" i="3"/>
  <c r="C6" i="3"/>
  <c r="C2" i="3"/>
  <c r="C3" i="3"/>
  <c r="C4" i="3"/>
  <c r="C5" i="3"/>
  <c r="C7" i="3"/>
  <c r="C15" i="3"/>
  <c r="D6" i="3"/>
  <c r="D2" i="3"/>
  <c r="D3" i="3"/>
  <c r="D4" i="3"/>
  <c r="D5" i="3"/>
  <c r="D7" i="3"/>
  <c r="D15" i="3"/>
  <c r="E6" i="3"/>
  <c r="E2" i="3"/>
  <c r="E3" i="3"/>
  <c r="E4" i="3"/>
  <c r="E5" i="3"/>
  <c r="E7" i="3"/>
  <c r="E15" i="3"/>
  <c r="F6" i="3"/>
  <c r="F2" i="3"/>
  <c r="F3" i="3"/>
  <c r="F4" i="3"/>
  <c r="F5" i="3"/>
  <c r="F7" i="3"/>
  <c r="F15" i="3"/>
  <c r="G6" i="3"/>
  <c r="G2" i="3"/>
  <c r="G3" i="3"/>
  <c r="G4" i="3"/>
  <c r="G5" i="3"/>
  <c r="G7" i="3"/>
  <c r="G15" i="3"/>
  <c r="H6" i="3"/>
  <c r="H2" i="3"/>
  <c r="H3" i="3"/>
  <c r="H4" i="3"/>
  <c r="H5" i="3"/>
  <c r="H7" i="3"/>
  <c r="H15" i="3"/>
  <c r="I6" i="3"/>
  <c r="I2" i="3"/>
  <c r="I3" i="3"/>
  <c r="I4" i="3"/>
  <c r="I5" i="3"/>
  <c r="I7" i="3"/>
  <c r="I15" i="3"/>
  <c r="J6" i="3"/>
  <c r="J2" i="3"/>
  <c r="J3" i="3"/>
  <c r="J4" i="3"/>
  <c r="J5" i="3"/>
  <c r="J7" i="3"/>
  <c r="J15" i="3"/>
  <c r="K6" i="3"/>
  <c r="K2" i="3"/>
  <c r="K3" i="3"/>
  <c r="K4" i="3"/>
  <c r="K5" i="3"/>
  <c r="K7" i="3"/>
  <c r="K15" i="3"/>
  <c r="L6" i="3"/>
  <c r="L2" i="3"/>
  <c r="L3" i="3"/>
  <c r="L4" i="3"/>
  <c r="L5" i="3"/>
  <c r="L7" i="3"/>
  <c r="L15" i="3"/>
  <c r="M6" i="3"/>
  <c r="M2" i="3"/>
  <c r="M3" i="3"/>
  <c r="M4" i="3"/>
  <c r="M5" i="3"/>
  <c r="M7" i="3"/>
  <c r="M15" i="3"/>
  <c r="N6" i="3"/>
  <c r="N2" i="3"/>
  <c r="N3" i="3"/>
  <c r="N4" i="3"/>
  <c r="N5" i="3"/>
  <c r="N7" i="3"/>
  <c r="N15" i="3"/>
  <c r="O6" i="3"/>
  <c r="O2" i="3"/>
  <c r="O3" i="3"/>
  <c r="O4" i="3"/>
  <c r="O5" i="3"/>
  <c r="O7" i="3"/>
  <c r="O15" i="3"/>
  <c r="P1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W15" i="3"/>
  <c r="P47" i="3"/>
  <c r="M47" i="3"/>
  <c r="K47" i="3"/>
  <c r="I47" i="3"/>
  <c r="H47" i="3"/>
  <c r="G47" i="3"/>
  <c r="F47" i="3"/>
  <c r="E47" i="3"/>
  <c r="C47" i="3"/>
  <c r="W14" i="3"/>
  <c r="P46" i="3"/>
  <c r="M46" i="3"/>
  <c r="K46" i="3"/>
  <c r="I46" i="3"/>
  <c r="H46" i="3"/>
  <c r="G46" i="3"/>
  <c r="F46" i="3"/>
  <c r="E46" i="3"/>
  <c r="C46" i="3"/>
  <c r="W13" i="3"/>
  <c r="P45" i="3"/>
  <c r="M45" i="3"/>
  <c r="K45" i="3"/>
  <c r="I45" i="3"/>
  <c r="H45" i="3"/>
  <c r="G45" i="3"/>
  <c r="F45" i="3"/>
  <c r="E45" i="3"/>
  <c r="C45" i="3"/>
  <c r="W12" i="3"/>
  <c r="P44" i="3"/>
  <c r="M44" i="3"/>
  <c r="K44" i="3"/>
  <c r="I44" i="3"/>
  <c r="H44" i="3"/>
  <c r="G44" i="3"/>
  <c r="F44" i="3"/>
  <c r="E44" i="3"/>
  <c r="C44" i="3"/>
  <c r="W11" i="3"/>
  <c r="P43" i="3"/>
  <c r="M43" i="3"/>
  <c r="K43" i="3"/>
  <c r="I43" i="3"/>
  <c r="H43" i="3"/>
  <c r="G43" i="3"/>
  <c r="F43" i="3"/>
  <c r="E43" i="3"/>
  <c r="C43" i="3"/>
  <c r="P6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P5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P4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P3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P2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W6" i="3"/>
  <c r="M31" i="3"/>
  <c r="K31" i="3"/>
  <c r="I31" i="3"/>
  <c r="H31" i="3"/>
  <c r="G31" i="3"/>
  <c r="F31" i="3"/>
  <c r="E31" i="3"/>
  <c r="C31" i="3"/>
  <c r="W5" i="3"/>
  <c r="M30" i="3"/>
  <c r="K30" i="3"/>
  <c r="I30" i="3"/>
  <c r="H30" i="3"/>
  <c r="G30" i="3"/>
  <c r="F30" i="3"/>
  <c r="E30" i="3"/>
  <c r="C30" i="3"/>
  <c r="W4" i="3"/>
  <c r="M29" i="3"/>
  <c r="K29" i="3"/>
  <c r="I29" i="3"/>
  <c r="H29" i="3"/>
  <c r="G29" i="3"/>
  <c r="F29" i="3"/>
  <c r="E29" i="3"/>
  <c r="C29" i="3"/>
  <c r="W3" i="3"/>
  <c r="M28" i="3"/>
  <c r="K28" i="3"/>
  <c r="I28" i="3"/>
  <c r="H28" i="3"/>
  <c r="G28" i="3"/>
  <c r="F28" i="3"/>
  <c r="E28" i="3"/>
  <c r="C28" i="3"/>
  <c r="W2" i="3"/>
  <c r="M27" i="3"/>
  <c r="K27" i="3"/>
  <c r="I27" i="3"/>
  <c r="H27" i="3"/>
  <c r="G27" i="3"/>
  <c r="F27" i="3"/>
  <c r="E27" i="3"/>
  <c r="C27" i="3"/>
  <c r="W7" i="3"/>
  <c r="Z7" i="3"/>
  <c r="Z24" i="3"/>
  <c r="Y7" i="3"/>
  <c r="Y24" i="3"/>
  <c r="X7" i="3"/>
  <c r="X24" i="3"/>
  <c r="W24" i="3"/>
  <c r="P7" i="3"/>
  <c r="S7" i="3"/>
  <c r="S24" i="3"/>
  <c r="R7" i="3"/>
  <c r="R24" i="3"/>
  <c r="Q7" i="3"/>
  <c r="Q24" i="3"/>
  <c r="P24" i="3"/>
  <c r="Z6" i="3"/>
  <c r="Z23" i="3"/>
  <c r="Y6" i="3"/>
  <c r="Y23" i="3"/>
  <c r="X6" i="3"/>
  <c r="X23" i="3"/>
  <c r="W23" i="3"/>
  <c r="S6" i="3"/>
  <c r="S23" i="3"/>
  <c r="R6" i="3"/>
  <c r="R23" i="3"/>
  <c r="Q6" i="3"/>
  <c r="Q23" i="3"/>
  <c r="P23" i="3"/>
  <c r="Z5" i="3"/>
  <c r="Z22" i="3"/>
  <c r="Y5" i="3"/>
  <c r="Y22" i="3"/>
  <c r="X5" i="3"/>
  <c r="X22" i="3"/>
  <c r="W22" i="3"/>
  <c r="S5" i="3"/>
  <c r="S22" i="3"/>
  <c r="R5" i="3"/>
  <c r="R22" i="3"/>
  <c r="Q5" i="3"/>
  <c r="Q22" i="3"/>
  <c r="P22" i="3"/>
  <c r="Z4" i="3"/>
  <c r="Z21" i="3"/>
  <c r="Y4" i="3"/>
  <c r="Y21" i="3"/>
  <c r="X4" i="3"/>
  <c r="X21" i="3"/>
  <c r="W21" i="3"/>
  <c r="S4" i="3"/>
  <c r="S21" i="3"/>
  <c r="R4" i="3"/>
  <c r="R21" i="3"/>
  <c r="Q4" i="3"/>
  <c r="Q21" i="3"/>
  <c r="P21" i="3"/>
  <c r="Z3" i="3"/>
  <c r="Z20" i="3"/>
  <c r="Y3" i="3"/>
  <c r="Y20" i="3"/>
  <c r="X3" i="3"/>
  <c r="X20" i="3"/>
  <c r="W20" i="3"/>
  <c r="S3" i="3"/>
  <c r="S20" i="3"/>
  <c r="R3" i="3"/>
  <c r="R20" i="3"/>
  <c r="Q3" i="3"/>
  <c r="Q20" i="3"/>
  <c r="P20" i="3"/>
  <c r="Z2" i="3"/>
  <c r="Z19" i="3"/>
  <c r="Y2" i="3"/>
  <c r="Y19" i="3"/>
  <c r="X2" i="3"/>
  <c r="X19" i="3"/>
  <c r="W19" i="3"/>
  <c r="S2" i="3"/>
  <c r="S19" i="3"/>
  <c r="R2" i="3"/>
  <c r="R19" i="3"/>
  <c r="Q2" i="3"/>
  <c r="Q19" i="3"/>
  <c r="P19" i="3"/>
  <c r="W16" i="3"/>
  <c r="P16" i="3"/>
  <c r="Z15" i="3"/>
  <c r="Y15" i="3"/>
  <c r="X15" i="3"/>
  <c r="U15" i="3"/>
  <c r="S15" i="3"/>
  <c r="R15" i="3"/>
  <c r="Q15" i="3"/>
  <c r="Z14" i="3"/>
  <c r="Y14" i="3"/>
  <c r="X14" i="3"/>
  <c r="U14" i="3"/>
  <c r="S14" i="3"/>
  <c r="R14" i="3"/>
  <c r="Q14" i="3"/>
  <c r="Z13" i="3"/>
  <c r="Y13" i="3"/>
  <c r="X13" i="3"/>
  <c r="U13" i="3"/>
  <c r="S13" i="3"/>
  <c r="R13" i="3"/>
  <c r="Q13" i="3"/>
  <c r="Z12" i="3"/>
  <c r="Y12" i="3"/>
  <c r="X12" i="3"/>
  <c r="U12" i="3"/>
  <c r="S12" i="3"/>
  <c r="R12" i="3"/>
  <c r="Q12" i="3"/>
  <c r="Z11" i="3"/>
  <c r="Y11" i="3"/>
  <c r="X11" i="3"/>
  <c r="U11" i="3"/>
  <c r="S11" i="3"/>
  <c r="R11" i="3"/>
  <c r="Q11" i="3"/>
  <c r="P8" i="3"/>
  <c r="AT3" i="3"/>
  <c r="AW3" i="3"/>
  <c r="AW35" i="3"/>
  <c r="AT4" i="3"/>
  <c r="AW4" i="3"/>
  <c r="AW36" i="3"/>
  <c r="AT5" i="3"/>
  <c r="AW5" i="3"/>
  <c r="AW37" i="3"/>
  <c r="AT6" i="3"/>
  <c r="AW6" i="3"/>
  <c r="AW38" i="3"/>
  <c r="AT7" i="3"/>
  <c r="AW7" i="3"/>
  <c r="AW39" i="3"/>
  <c r="AT8" i="3"/>
  <c r="AW8" i="3"/>
  <c r="AW40" i="3"/>
  <c r="AT9" i="3"/>
  <c r="AW9" i="3"/>
  <c r="AW41" i="3"/>
  <c r="AT10" i="3"/>
  <c r="AW10" i="3"/>
  <c r="AW42" i="3"/>
  <c r="AT11" i="3"/>
  <c r="AW11" i="3"/>
  <c r="AW43" i="3"/>
  <c r="AT12" i="3"/>
  <c r="AW12" i="3"/>
  <c r="AW44" i="3"/>
  <c r="AT13" i="3"/>
  <c r="AW13" i="3"/>
  <c r="AW45" i="3"/>
  <c r="AT14" i="3"/>
  <c r="AW14" i="3"/>
  <c r="AW46" i="3"/>
  <c r="AT2" i="3"/>
  <c r="AW2" i="3"/>
  <c r="AW34" i="3"/>
  <c r="AU2" i="3"/>
  <c r="AU34" i="3"/>
  <c r="AV2" i="3"/>
  <c r="AV34" i="3"/>
  <c r="AU3" i="3"/>
  <c r="AU35" i="3"/>
  <c r="AV3" i="3"/>
  <c r="AV35" i="3"/>
  <c r="AU4" i="3"/>
  <c r="AU36" i="3"/>
  <c r="AV4" i="3"/>
  <c r="AV36" i="3"/>
  <c r="AU5" i="3"/>
  <c r="AU37" i="3"/>
  <c r="AV5" i="3"/>
  <c r="AV37" i="3"/>
  <c r="AU6" i="3"/>
  <c r="AU38" i="3"/>
  <c r="AV6" i="3"/>
  <c r="AV38" i="3"/>
  <c r="AU7" i="3"/>
  <c r="AU39" i="3"/>
  <c r="AV7" i="3"/>
  <c r="AV39" i="3"/>
  <c r="AU8" i="3"/>
  <c r="AU40" i="3"/>
  <c r="AV8" i="3"/>
  <c r="AV40" i="3"/>
  <c r="AU9" i="3"/>
  <c r="AU41" i="3"/>
  <c r="AV9" i="3"/>
  <c r="AV41" i="3"/>
  <c r="AU10" i="3"/>
  <c r="AU42" i="3"/>
  <c r="AV10" i="3"/>
  <c r="AV42" i="3"/>
  <c r="AU11" i="3"/>
  <c r="AU43" i="3"/>
  <c r="AV11" i="3"/>
  <c r="AV43" i="3"/>
  <c r="AU12" i="3"/>
  <c r="AU44" i="3"/>
  <c r="AV12" i="3"/>
  <c r="AV44" i="3"/>
  <c r="AU13" i="3"/>
  <c r="AU45" i="3"/>
  <c r="AV13" i="3"/>
  <c r="AV45" i="3"/>
  <c r="AU14" i="3"/>
  <c r="AU46" i="3"/>
  <c r="AV14" i="3"/>
  <c r="AV46" i="3"/>
  <c r="AT35" i="3"/>
  <c r="AT36" i="3"/>
  <c r="AT37" i="3"/>
  <c r="AT38" i="3"/>
  <c r="AT39" i="3"/>
  <c r="AT40" i="3"/>
  <c r="AT41" i="3"/>
  <c r="AT42" i="3"/>
  <c r="AT43" i="3"/>
  <c r="AT44" i="3"/>
  <c r="AT45" i="3"/>
  <c r="AT46" i="3"/>
  <c r="AT34" i="3"/>
  <c r="AS3" i="3"/>
  <c r="AS35" i="3"/>
  <c r="AS4" i="3"/>
  <c r="AS36" i="3"/>
  <c r="AS5" i="3"/>
  <c r="AS37" i="3"/>
  <c r="AS6" i="3"/>
  <c r="AS38" i="3"/>
  <c r="AS7" i="3"/>
  <c r="AS39" i="3"/>
  <c r="AS8" i="3"/>
  <c r="AS40" i="3"/>
  <c r="AS9" i="3"/>
  <c r="AS41" i="3"/>
  <c r="AS10" i="3"/>
  <c r="AS42" i="3"/>
  <c r="AS11" i="3"/>
  <c r="AS43" i="3"/>
  <c r="AS12" i="3"/>
  <c r="AS44" i="3"/>
  <c r="AS13" i="3"/>
  <c r="AS45" i="3"/>
  <c r="AS14" i="3"/>
  <c r="AS46" i="3"/>
  <c r="AS2" i="3"/>
  <c r="AS34" i="3"/>
  <c r="AQ2" i="3"/>
  <c r="AQ34" i="3"/>
  <c r="AR2" i="3"/>
  <c r="AR34" i="3"/>
  <c r="AQ3" i="3"/>
  <c r="AQ35" i="3"/>
  <c r="AR3" i="3"/>
  <c r="AR35" i="3"/>
  <c r="AQ4" i="3"/>
  <c r="AQ36" i="3"/>
  <c r="AR4" i="3"/>
  <c r="AR36" i="3"/>
  <c r="AQ5" i="3"/>
  <c r="AQ37" i="3"/>
  <c r="AR5" i="3"/>
  <c r="AR37" i="3"/>
  <c r="AQ6" i="3"/>
  <c r="AQ38" i="3"/>
  <c r="AR6" i="3"/>
  <c r="AR38" i="3"/>
  <c r="AQ7" i="3"/>
  <c r="AQ39" i="3"/>
  <c r="AR7" i="3"/>
  <c r="AR39" i="3"/>
  <c r="AQ8" i="3"/>
  <c r="AQ40" i="3"/>
  <c r="AR8" i="3"/>
  <c r="AR40" i="3"/>
  <c r="AQ9" i="3"/>
  <c r="AQ41" i="3"/>
  <c r="AR9" i="3"/>
  <c r="AR41" i="3"/>
  <c r="AQ10" i="3"/>
  <c r="AQ42" i="3"/>
  <c r="AR10" i="3"/>
  <c r="AR42" i="3"/>
  <c r="AQ11" i="3"/>
  <c r="AQ43" i="3"/>
  <c r="AR11" i="3"/>
  <c r="AR43" i="3"/>
  <c r="AQ12" i="3"/>
  <c r="AQ44" i="3"/>
  <c r="AR12" i="3"/>
  <c r="AR44" i="3"/>
  <c r="AQ13" i="3"/>
  <c r="AQ45" i="3"/>
  <c r="AR13" i="3"/>
  <c r="AR45" i="3"/>
  <c r="AQ14" i="3"/>
  <c r="AQ46" i="3"/>
  <c r="AR14" i="3"/>
  <c r="AR46" i="3"/>
  <c r="AP35" i="3"/>
  <c r="AP36" i="3"/>
  <c r="AP37" i="3"/>
  <c r="AP38" i="3"/>
  <c r="AP39" i="3"/>
  <c r="AP40" i="3"/>
  <c r="AP41" i="3"/>
  <c r="AP42" i="3"/>
  <c r="AP43" i="3"/>
  <c r="AP44" i="3"/>
  <c r="AP45" i="3"/>
  <c r="AP46" i="3"/>
  <c r="AP34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C19" i="3"/>
  <c r="AE19" i="3"/>
  <c r="AF19" i="3"/>
  <c r="AG19" i="3"/>
  <c r="AH19" i="3"/>
  <c r="AI19" i="3"/>
  <c r="AK19" i="3"/>
  <c r="AM19" i="3"/>
  <c r="AW19" i="3"/>
  <c r="AV19" i="3"/>
  <c r="AU19" i="3"/>
  <c r="AT19" i="3"/>
  <c r="AB19" i="3"/>
  <c r="AD19" i="3"/>
  <c r="AJ19" i="3"/>
  <c r="AL19" i="3"/>
  <c r="AN19" i="3"/>
  <c r="AO19" i="3"/>
  <c r="AS19" i="3"/>
  <c r="AR19" i="3"/>
  <c r="AQ19" i="3"/>
  <c r="AP19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34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B19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E13" i="1"/>
  <c r="E9" i="1"/>
  <c r="E7" i="1"/>
  <c r="E5" i="1"/>
  <c r="E2" i="1"/>
  <c r="E14" i="1"/>
  <c r="F13" i="1" s="1"/>
  <c r="B14" i="1"/>
  <c r="C3" i="1"/>
  <c r="C4" i="1"/>
  <c r="C5" i="1"/>
  <c r="C10" i="1"/>
  <c r="C6" i="1"/>
  <c r="C12" i="1"/>
  <c r="C11" i="1"/>
  <c r="C7" i="1"/>
  <c r="C13" i="1"/>
  <c r="C2" i="1"/>
  <c r="C8" i="1"/>
  <c r="C9" i="1"/>
  <c r="AP16" i="3"/>
  <c r="B21" i="3"/>
  <c r="B20" i="3"/>
  <c r="B22" i="3"/>
  <c r="B23" i="3"/>
  <c r="C14" i="1"/>
  <c r="AB15" i="3"/>
  <c r="B24" i="3"/>
  <c r="AP15" i="3"/>
  <c r="AB31" i="3"/>
  <c r="B16" i="3"/>
  <c r="AP31" i="3"/>
  <c r="F9" i="1" l="1"/>
  <c r="F2" i="1"/>
  <c r="F5" i="1"/>
  <c r="F7" i="1"/>
  <c r="F14" i="1" l="1"/>
</calcChain>
</file>

<file path=xl/connections.xml><?xml version="1.0" encoding="utf-8"?>
<connections xmlns="http://schemas.openxmlformats.org/spreadsheetml/2006/main">
  <connection id="1" name="AP_2009_36" type="6" refreshedVersion="6" background="1" saveData="1">
    <textPr codePage="850" sourceFile="D:\Dropbox (PETAL)\Team-Ordner „PETAL“\Audio\Kurtag_Kafka-Fragmente\_tempo mapping\36_Aus einem alten Notizbuch\_data_KF36\AP_2009_36.txt" decimal="," thousands=".">
      <textFields count="2">
        <textField type="text"/>
        <textField type="skip"/>
      </textFields>
    </textPr>
  </connection>
  <connection id="2" name="AP_2009_361" type="6" refreshedVersion="4" background="1" saveData="1">
    <textPr codePage="850" sourceFile="C:\Users\p3039\Dropbox (PETAL)\Team-Ordner „PETAL“\Audio\Kurtag_Kafka-Fragmente\_tempo mapping\36_Aus einem alten Notizbuch\_data_KF36\AP_2009_36.txt" decimal="," thousands=" " comma="1">
      <textFields count="2">
        <textField type="text"/>
        <textField type="skip"/>
      </textFields>
    </textPr>
  </connection>
  <connection id="3" name="AP_2009_3611" type="6" refreshedVersion="4" background="1" saveData="1">
    <textPr codePage="850" sourceFile="C:\Users\p3039\Dropbox (PETAL)\Team-Ordner „PETAL“\Audio\Kurtag_Kafka-Fragmente\_tempo mapping\36_Aus einem alten Notizbuch\_data_KF36\AP_2009_36.txt" decimal="," thousands=" " comma="1">
      <textFields count="2">
        <textField type="text"/>
        <textField type="skip"/>
      </textFields>
    </textPr>
  </connection>
  <connection id="4" name="Arnold+Pogossian_2006 [live DVD]_36_dur" type="6" refreshedVersion="4" background="1" saveData="1">
    <textPr codePage="850" sourceFile="C:\Users\p3039\Dropbox (PETAL)\Team-Ordner „PETAL“\Audio\Kurtag_Kafka-Fragmente\_tempo mapping\36_Aus einem alten Notizbuch\_data_KF36\Arnold+Pogossian_2006 [live DVD]_36_dur.txt" decimal="," thousands=" " comma="1">
      <textFields count="2">
        <textField type="text"/>
        <textField type="skip"/>
      </textFields>
    </textPr>
  </connection>
  <connection id="5" name="Arnold+Pogossian_2006 [live DVD]_36_dur1" type="6" refreshedVersion="4" background="1" saveData="1">
    <textPr codePage="850" sourceFile="C:\Users\p3039\Dropbox (PETAL)\Team-Ordner „PETAL“\Audio\Kurtag_Kafka-Fragmente\_tempo mapping\36_Aus einem alten Notizbuch\_data_KF36\Arnold+Pogossian_2006 [live DVD]_36_dur.txt" decimal="," thousands=" " comma="1">
      <textFields count="2">
        <textField type="text"/>
        <textField type="skip"/>
      </textFields>
    </textPr>
  </connection>
  <connection id="6" name="BK_2005_32_dur2" type="6" refreshedVersion="6" background="1" saveData="1">
    <textPr codePage="850" sourceFile="D:\Dropbox (PETAL)\Team-Ordner „PETAL“\Audio\Kurtag_Kafka-Fragmente\_tempo mapping\32_Szene in der Elektrischen\_data_KF32\BK_2005_32_dur.txt" decimal="," thousands=".">
      <textFields count="2">
        <textField type="skip"/>
        <textField type="skip"/>
      </textFields>
    </textPr>
  </connection>
  <connection id="7" name="BK_2005_36" type="6" refreshedVersion="6" background="1" saveData="1">
    <textPr codePage="850" sourceFile="D:\Dropbox (PETAL)\Team-Ordner „PETAL“\Audio\Kurtag_Kafka-Fragmente\_tempo mapping\36_Aus einem alten Notizbuch\_data_KF36\BK_2005_36.txt" decimal="," thousands=".">
      <textFields count="2">
        <textField type="text"/>
        <textField type="skip"/>
      </textFields>
    </textPr>
  </connection>
  <connection id="8" name="BK_2005_361" type="6" refreshedVersion="4" background="1" saveData="1">
    <textPr codePage="850" sourceFile="C:\Users\p3039\Dropbox (PETAL)\Team-Ordner „PETAL“\Audio\Kurtag_Kafka-Fragmente\_tempo mapping\36_Aus einem alten Notizbuch\_data_KF36\BK_2005_36.txt" decimal="," thousands=" " comma="1">
      <textFields count="2">
        <textField type="text"/>
        <textField type="skip"/>
      </textFields>
    </textPr>
  </connection>
  <connection id="9" name="BK_2005_3611" type="6" refreshedVersion="4" background="1" saveData="1">
    <textPr codePage="850" sourceFile="C:\Users\p3039\Dropbox (PETAL)\Team-Ordner „PETAL“\Audio\Kurtag_Kafka-Fragmente\_tempo mapping\36_Aus einem alten Notizbuch\_data_KF36\BK_2005_36.txt" decimal="," thousands=" " comma="1">
      <textFields count="2">
        <textField type="text"/>
        <textField type="skip"/>
      </textFields>
    </textPr>
  </connection>
  <connection id="10" name="CK_1987_36" type="6" refreshedVersion="6" background="1" saveData="1">
    <textPr codePage="850" sourceFile="D:\Dropbox (PETAL)\Team-Ordner „PETAL“\Audio\Kurtag_Kafka-Fragmente\_tempo mapping\36_Aus einem alten Notizbuch\_data_KF36\CK_1987_36.txt" decimal="," thousands=".">
      <textFields count="2">
        <textField type="text"/>
        <textField type="skip"/>
      </textFields>
    </textPr>
  </connection>
  <connection id="11" name="CK_1987_361" type="6" refreshedVersion="4" background="1">
    <textPr codePage="850" sourceFile="C:\Users\p3039\Dropbox (PETAL)\Team-Ordner „PETAL“\Audio\Kurtag_Kafka-Fragmente\_tempo mapping\36_Aus einem alten Notizbuch\_data_KF36\CK_1987_36.txt" decimal="," thousands=" " comma="1">
      <textFields count="2">
        <textField type="text"/>
        <textField type="skip"/>
      </textFields>
    </textPr>
  </connection>
  <connection id="12" name="CK_1987_3611" type="6" refreshedVersion="4" background="1" saveData="1">
    <textPr codePage="850" sourceFile="C:\Users\p3039\Dropbox (PETAL)\Team-Ordner „PETAL“\Audio\Kurtag_Kafka-Fragmente\_tempo mapping\36_Aus einem alten Notizbuch\_data_KF36\CK_1987_36.txt" decimal="," thousands=" " comma="1">
      <textFields count="2">
        <textField type="text"/>
        <textField type="skip"/>
      </textFields>
    </textPr>
  </connection>
  <connection id="13" name="CK_1987_36111" type="6" refreshedVersion="4" background="1" saveData="1">
    <textPr codePage="850" sourceFile="C:\Users\p3039\Dropbox (PETAL)\Team-Ordner „PETAL“\Audio\Kurtag_Kafka-Fragmente\_tempo mapping\36_Aus einem alten Notizbuch\_data_KF36\CK_1987_36.txt" decimal="," thousands=" " comma="1">
      <textFields count="2">
        <textField type="text"/>
        <textField type="skip"/>
      </textFields>
    </textPr>
  </connection>
  <connection id="14" name="CK_1987_362" type="6" refreshedVersion="6" background="1" saveData="1">
    <textPr codePage="850" sourceFile="D:\Dropbox (PETAL)\Team-Ordner „PETAL“\Audio\Kurtag_Kafka-Fragmente\_tempo mapping\36_Aus einem alten Notizbuch\_data_KF36\CK_1987_36.txt" decimal="," thousands=".">
      <textFields count="2">
        <textField type="text"/>
        <textField type="skip"/>
      </textFields>
    </textPr>
  </connection>
  <connection id="15" name="CK_1990_32_dur2" type="6" refreshedVersion="6" background="1" saveData="1">
    <textPr codePage="850" sourceFile="D:\Dropbox (PETAL)\Team-Ordner „PETAL“\Audio\Kurtag_Kafka-Fragmente\_tempo mapping\32_Szene in der Elektrischen\_data_KF32\CK_1990_32_dur.txt" decimal="," thousands=".">
      <textFields count="2">
        <textField type="text"/>
        <textField type="text"/>
      </textFields>
    </textPr>
  </connection>
  <connection id="16" name="CK_1990_36" type="6" refreshedVersion="6" background="1" saveData="1">
    <textPr codePage="850" sourceFile="D:\Dropbox (PETAL)\Team-Ordner „PETAL“\Audio\Kurtag_Kafka-Fragmente\_tempo mapping\36_Aus einem alten Notizbuch\_data_KF36\CK_1990_36.txt" decimal="," thousands=".">
      <textFields count="2">
        <textField type="text"/>
        <textField type="skip"/>
      </textFields>
    </textPr>
  </connection>
  <connection id="17" name="CK_1990_361" type="6" refreshedVersion="4" background="1" saveData="1">
    <textPr codePage="850" sourceFile="C:\Users\p3039\Dropbox (PETAL)\Team-Ordner „PETAL“\Audio\Kurtag_Kafka-Fragmente\_tempo mapping\36_Aus einem alten Notizbuch\_data_KF36\CK_1990_36.txt" decimal="," thousands=" " comma="1">
      <textFields count="2">
        <textField type="text"/>
        <textField type="skip"/>
      </textFields>
    </textPr>
  </connection>
  <connection id="18" name="CK_1990_3611" type="6" refreshedVersion="4" background="1" saveData="1">
    <textPr codePage="850" sourceFile="C:\Users\p3039\Dropbox (PETAL)\Team-Ordner „PETAL“\Audio\Kurtag_Kafka-Fragmente\_tempo mapping\36_Aus einem alten Notizbuch\_data_KF36\CK_1990_36.txt" decimal="," thousands=" " comma="1">
      <textFields count="2">
        <textField type="text"/>
        <textField type="skip"/>
      </textFields>
    </textPr>
  </connection>
  <connection id="19" name="Kammer+Widmann_2017_36_Abschnitte-Dauern" type="6" refreshedVersion="4" background="1" saveData="1">
    <textPr codePage="850" sourceFile="C:\Users\p3039\Dropbox (PETAL)\Team-Ordner „PETAL“\Audio\Kurtag_Kafka-Fragmente\_tempo mapping\36_Aus einem alten Notizbuch\_data_KF36\Kammer+Widmann_2017_36_Abschnitte-Dauern.txt" decimal="," thousands=" " comma="1">
      <textFields count="2">
        <textField type="text"/>
        <textField type="skip"/>
      </textFields>
    </textPr>
  </connection>
  <connection id="20" name="Kammer+Widmann_2017_36_Abschnitte-Dauern1" type="6" refreshedVersion="4" background="1" saveData="1">
    <textPr codePage="850" sourceFile="C:\Users\p3039\Dropbox (PETAL)\Team-Ordner „PETAL“\Audio\Kurtag_Kafka-Fragmente\_tempo mapping\36_Aus einem alten Notizbuch\_data_KF36\Kammer+Widmann_2017_36_Abschnitte-Dauern.txt" decimal="," thousands=" " comma="1">
      <textFields count="2">
        <textField type="text"/>
        <textField type="skip"/>
      </textFields>
    </textPr>
  </connection>
  <connection id="21" name="KO_1994_36" type="6" refreshedVersion="4" background="1" saveData="1">
    <textPr codePage="850" sourceFile="C:\Users\p3039\Dropbox (PETAL)\Team-Ordner „PETAL“\Audio\Kurtag_Kafka-Fragmente\_tempo mapping\36_Aus einem alten Notizbuch\_data_KF36\KO_1994_36.txt" decimal="," thousands=" " comma="1">
      <textFields count="2">
        <textField type="text"/>
        <textField type="skip"/>
      </textFields>
    </textPr>
  </connection>
  <connection id="22" name="KO_1994_361" type="6" refreshedVersion="4" background="1" saveData="1">
    <textPr codePage="850" sourceFile="C:\Users\p3039\Dropbox (PETAL)\Team-Ordner „PETAL“\Audio\Kurtag_Kafka-Fragmente\_tempo mapping\36_Aus einem alten Notizbuch\_data_KF36\KO_1994_36.txt" decimal="," thousands=" " comma="1">
      <textFields count="2">
        <textField type="text"/>
        <textField type="skip"/>
      </textFields>
    </textPr>
  </connection>
  <connection id="23" name="KO_1996_36" type="6" refreshedVersion="6" background="1" saveData="1">
    <textPr codePage="850" sourceFile="D:\Dropbox (PETAL)\Team-Ordner „PETAL“\Audio\Kurtag_Kafka-Fragmente\_tempo mapping\36_Aus einem alten Notizbuch\_data_KF36\KO_1996_36.txt" decimal="," thousands=".">
      <textFields count="2">
        <textField type="text"/>
        <textField type="skip"/>
      </textFields>
    </textPr>
  </connection>
  <connection id="24" name="KO_1996_361" type="6" refreshedVersion="4" background="1" saveData="1">
    <textPr codePage="850" sourceFile="C:\Users\p3039\Dropbox (PETAL)\Team-Ordner „PETAL“\Audio\Kurtag_Kafka-Fragmente\_tempo mapping\36_Aus einem alten Notizbuch\_data_KF36\KO_1996_36.txt" decimal="," thousands=" " comma="1">
      <textFields count="2">
        <textField type="text"/>
        <textField type="skip"/>
      </textFields>
    </textPr>
  </connection>
  <connection id="25" name="KO_1996_3611" type="6" refreshedVersion="4" background="1" saveData="1">
    <textPr codePage="850" sourceFile="C:\Users\p3039\Dropbox (PETAL)\Team-Ordner „PETAL“\Audio\Kurtag_Kafka-Fragmente\_tempo mapping\36_Aus einem alten Notizbuch\_data_KF36\KO_1996_36.txt" decimal="," thousands=" " comma="1">
      <textFields count="2">
        <textField type="text"/>
        <textField type="skip"/>
      </textFields>
    </textPr>
  </connection>
  <connection id="26" name="Melzer_Stark_2017_Wien modern_36_dur" type="6" refreshedVersion="4" background="1" saveData="1">
    <textPr codePage="850" sourceFile="C:\Users\p3039\Dropbox (PETAL)\Team-Ordner „PETAL“\Audio\Kurtag_Kafka-Fragmente\_tempo mapping\36_Aus einem alten Notizbuch\_data_KF36\Melzer_Stark_2017_Wien modern_36_dur.txt" decimal="," thousands=" " comma="1">
      <textFields count="2">
        <textField type="text"/>
        <textField type="skip"/>
      </textFields>
    </textPr>
  </connection>
  <connection id="27" name="Melzer_Stark_2017_Wien modern_36_dur1" type="6" refreshedVersion="4" background="1" saveData="1">
    <textPr codePage="850" sourceFile="C:\Users\p3039\Dropbox (PETAL)\Team-Ordner „PETAL“\Audio\Kurtag_Kafka-Fragmente\_tempo mapping\36_Aus einem alten Notizbuch\_data_KF36\Melzer_Stark_2017_Wien modern_36_dur.txt" decimal="," thousands=" " comma="1">
      <textFields count="2">
        <textField type="text"/>
        <textField type="skip"/>
      </textFields>
    </textPr>
  </connection>
  <connection id="28" name="MS_2012_36" type="6" refreshedVersion="6" background="1" saveData="1">
    <textPr codePage="850" sourceFile="D:\Dropbox (PETAL)\Team-Ordner „PETAL“\Audio\Kurtag_Kafka-Fragmente\_tempo mapping\36_Aus einem alten Notizbuch\_data_KF36\MS_2012_36.txt" decimal="," thousands=".">
      <textFields count="2">
        <textField type="text"/>
        <textField type="skip"/>
      </textFields>
    </textPr>
  </connection>
  <connection id="29" name="MS_2012_361" type="6" refreshedVersion="4" background="1" saveData="1">
    <textPr codePage="850" sourceFile="C:\Users\p3039\Dropbox (PETAL)\Team-Ordner „PETAL“\Audio\Kurtag_Kafka-Fragmente\_tempo mapping\36_Aus einem alten Notizbuch\_data_KF36\MS_2012_36.txt" decimal="," thousands=" " comma="1">
      <textFields count="2">
        <textField type="text"/>
        <textField type="skip"/>
      </textFields>
    </textPr>
  </connection>
  <connection id="30" name="MS_2012_3611" type="6" refreshedVersion="4" background="1" saveData="1">
    <textPr codePage="850" sourceFile="C:\Users\p3039\Dropbox (PETAL)\Team-Ordner „PETAL“\Audio\Kurtag_Kafka-Fragmente\_tempo mapping\36_Aus einem alten Notizbuch\_data_KF36\MS_2012_36.txt" decimal="," thousands=" " comma="1">
      <textFields count="2">
        <textField type="text"/>
        <textField type="skip"/>
      </textFields>
    </textPr>
  </connection>
  <connection id="31" name="MS_2013_36" type="6" refreshedVersion="6" background="1" saveData="1">
    <textPr codePage="850" sourceFile="D:\Dropbox (PETAL)\Team-Ordner „PETAL“\Audio\Kurtag_Kafka-Fragmente\_tempo mapping\36_Aus einem alten Notizbuch\_data_KF36\MS_2013_36.txt" decimal="," thousands=".">
      <textFields count="2">
        <textField type="text"/>
        <textField type="skip"/>
      </textFields>
    </textPr>
  </connection>
  <connection id="32" name="MS_2013_361" type="6" refreshedVersion="4" background="1" saveData="1">
    <textPr codePage="850" sourceFile="C:\Users\p3039\Dropbox (PETAL)\Team-Ordner „PETAL“\Audio\Kurtag_Kafka-Fragmente\_tempo mapping\36_Aus einem alten Notizbuch\_data_KF36\MS_2013_36.txt" decimal="," thousands=" " comma="1">
      <textFields count="2">
        <textField type="text"/>
        <textField type="skip"/>
      </textFields>
    </textPr>
  </connection>
  <connection id="33" name="MS_2013_3611" type="6" refreshedVersion="4" background="1" saveData="1">
    <textPr codePage="850" sourceFile="C:\Users\p3039\Dropbox (PETAL)\Team-Ordner „PETAL“\Audio\Kurtag_Kafka-Fragmente\_tempo mapping\36_Aus einem alten Notizbuch\_data_KF36\MS_2013_36.txt" decimal="," thousands=" " comma="1">
      <textFields count="2">
        <textField type="text"/>
        <textField type="skip"/>
      </textFields>
    </textPr>
  </connection>
  <connection id="34" name="MS_2019_36" type="6" refreshedVersion="4" background="1" saveData="1">
    <textPr codePage="850" sourceFile="C:\Users\p3039\Dropbox (PETAL)\Team-Ordner „PETAL“\Audio\Kurtag_Kafka-Fragmente\_tempo mapping\36_Aus einem alten Notizbuch\_data_KF36\MS_2019_36.txt" decimal="," thousands=" " comma="1">
      <textFields count="2">
        <textField type="text"/>
        <textField type="skip"/>
      </textFields>
    </textPr>
  </connection>
  <connection id="35" name="MS_2019_361" type="6" refreshedVersion="4" background="1" saveData="1">
    <textPr codePage="850" sourceFile="C:\Users\p3039\Dropbox (PETAL)\Team-Ordner „PETAL“\Audio\Kurtag_Kafka-Fragmente\_tempo mapping\36_Aus einem alten Notizbuch\_data_KF36\MS_2019_36.txt" decimal="," thousands=" " comma="1">
      <textFields count="2">
        <textField type="text"/>
        <textField type="skip"/>
      </textFields>
    </textPr>
  </connection>
  <connection id="36" name="PK_2004_36" type="6" refreshedVersion="6" background="1" saveData="1">
    <textPr codePage="850" sourceFile="D:\Dropbox (PETAL)\Team-Ordner „PETAL“\Audio\Kurtag_Kafka-Fragmente\_tempo mapping\36_Aus einem alten Notizbuch\_data_KF36\PK_2004_36.txt" decimal="," thousands=".">
      <textFields count="2">
        <textField type="text"/>
        <textField type="skip"/>
      </textFields>
    </textPr>
  </connection>
  <connection id="37" name="PK_2004_361" type="6" refreshedVersion="4" background="1" saveData="1">
    <textPr codePage="850" sourceFile="C:\Users\p3039\Dropbox (PETAL)\Team-Ordner „PETAL“\Audio\Kurtag_Kafka-Fragmente\_tempo mapping\36_Aus einem alten Notizbuch\_data_KF36\PK_2004_36.txt" decimal="," thousands=" " comma="1">
      <textFields count="2">
        <textField type="text"/>
        <textField type="skip"/>
      </textFields>
    </textPr>
  </connection>
  <connection id="38" name="PK_2004_3611" type="6" refreshedVersion="4" background="1" saveData="1">
    <textPr codePage="850" sourceFile="C:\Users\p3039\Dropbox (PETAL)\Team-Ordner „PETAL“\Audio\Kurtag_Kafka-Fragmente\_tempo mapping\36_Aus einem alten Notizbuch\_data_KF36\PK_2004_36.txt" decimal="," thousands=" " comma="1">
      <textFields count="2">
        <textField type="text"/>
        <textField type="skip"/>
      </textFields>
    </textPr>
  </connection>
  <connection id="39" name="WS_1997_36" type="6" refreshedVersion="6" background="1" saveData="1">
    <textPr codePage="850" sourceFile="D:\Dropbox (PETAL)\Team-Ordner „PETAL“\Audio\Kurtag_Kafka-Fragmente\_tempo mapping\36_Aus einem alten Notizbuch\_data_KF36\WS_1997_36.txt" decimal="," thousands=".">
      <textFields count="2">
        <textField type="text"/>
        <textField type="skip"/>
      </textFields>
    </textPr>
  </connection>
  <connection id="40" name="WS_1997_361" type="6" refreshedVersion="4" background="1" saveData="1">
    <textPr codePage="850" sourceFile="C:\Users\p3039\Dropbox (PETAL)\Team-Ordner „PETAL“\Audio\Kurtag_Kafka-Fragmente\_tempo mapping\36_Aus einem alten Notizbuch\_data_KF36\WS_1997_36.txt" decimal="," thousands=" " comma="1">
      <textFields count="2">
        <textField type="text"/>
        <textField type="skip"/>
      </textFields>
    </textPr>
  </connection>
  <connection id="41" name="WS_1997_3611" type="6" refreshedVersion="4" background="1" saveData="1">
    <textPr codePage="850" sourceFile="C:\Users\p3039\Dropbox (PETAL)\Team-Ordner „PETAL“\Audio\Kurtag_Kafka-Fragmente\_tempo mapping\36_Aus einem alten Notizbuch\_data_KF36\WS_1997_36.txt" decimal="," thousands=" " comma="1">
      <textFields count="2">
        <textField type="text"/>
        <textField type="skip"/>
      </textFields>
    </textPr>
  </connection>
</connections>
</file>

<file path=xl/sharedStrings.xml><?xml version="1.0" encoding="utf-8"?>
<sst xmlns="http://schemas.openxmlformats.org/spreadsheetml/2006/main" count="491" uniqueCount="63">
  <si>
    <t>3a</t>
  </si>
  <si>
    <t>3b</t>
  </si>
  <si>
    <t>2a</t>
  </si>
  <si>
    <t>2b</t>
  </si>
  <si>
    <t>1a</t>
  </si>
  <si>
    <t>1b</t>
  </si>
  <si>
    <t>4a</t>
  </si>
  <si>
    <t>4b</t>
  </si>
  <si>
    <t>CK 1990</t>
  </si>
  <si>
    <t>MS 2012</t>
  </si>
  <si>
    <t>score</t>
  </si>
  <si>
    <t>1c</t>
  </si>
  <si>
    <t>4c</t>
  </si>
  <si>
    <t>4d</t>
  </si>
  <si>
    <t>5</t>
  </si>
  <si>
    <t>Csengery+Keller 1987</t>
  </si>
  <si>
    <t>Csengery+Keller 1990</t>
  </si>
  <si>
    <t>Komsi+Oramo 1994</t>
  </si>
  <si>
    <t>Komsi+Oramo 1995</t>
  </si>
  <si>
    <t>Whittlesey+Sallaberger 1997</t>
  </si>
  <si>
    <t>Pammer+Kopatchinskaja 2004</t>
  </si>
  <si>
    <t>Arnold+Pogossian 2004</t>
  </si>
  <si>
    <t>Banse+Keller 2005</t>
  </si>
  <si>
    <t>Arnold+Pogossian 2006</t>
  </si>
  <si>
    <t>Melzer+Stark 2012</t>
  </si>
  <si>
    <t>Melzer+Stark 2013</t>
  </si>
  <si>
    <t>Kammer+Widmann 2017</t>
  </si>
  <si>
    <t>Melzer+Stark 2017</t>
  </si>
  <si>
    <t>Melzer+Stark 2019</t>
  </si>
  <si>
    <t>total</t>
  </si>
  <si>
    <t>dur</t>
  </si>
  <si>
    <t>perc</t>
  </si>
  <si>
    <t>raw data</t>
  </si>
  <si>
    <t>dur (min:sec)</t>
  </si>
  <si>
    <t>dur 8 rel dev (%)</t>
  </si>
  <si>
    <t>dur 14 rel dev (%)</t>
  </si>
  <si>
    <t>perc 8 dev</t>
  </si>
  <si>
    <t>perc 14 dev</t>
  </si>
  <si>
    <t>mean 14</t>
  </si>
  <si>
    <t>min 14</t>
  </si>
  <si>
    <t>max 14</t>
  </si>
  <si>
    <t>rel stdv (%) 14</t>
  </si>
  <si>
    <t>mean 8</t>
  </si>
  <si>
    <t>min 8</t>
  </si>
  <si>
    <t>max 8</t>
  </si>
  <si>
    <t>rel stdv (%) 8</t>
  </si>
  <si>
    <t>abs stdv 14</t>
  </si>
  <si>
    <t>abs stdv 8</t>
  </si>
  <si>
    <t>rel stdv 14 (%)</t>
  </si>
  <si>
    <t>rel stdv 8 (%)</t>
  </si>
  <si>
    <t>score dev</t>
  </si>
  <si>
    <t>dur sec 14</t>
  </si>
  <si>
    <t>dur sec 8</t>
  </si>
  <si>
    <t>perc sec 14</t>
  </si>
  <si>
    <t>perc sec 8</t>
  </si>
  <si>
    <t>dur seg 14</t>
  </si>
  <si>
    <t>dur seg 8</t>
  </si>
  <si>
    <t>perc seg 14</t>
  </si>
  <si>
    <t>perc seg 8</t>
  </si>
  <si>
    <t>dur abs dev</t>
  </si>
  <si>
    <t>segment</t>
  </si>
  <si>
    <t>eighth notes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</si>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</sst>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164" fontId="0" fillId="0" borderId="0" xfId="0" applyNumberFormat="1"/>
    <xf numFmtId="49" fontId="0" fillId="0" borderId="0" xfId="0" applyNumberFormat="1"/>
    <xf numFmtId="2" fontId="0" fillId="0" borderId="0" xfId="0" applyNumberFormat="1" applyAlignment="1">
      <alignment horizontal="center"/>
    </xf>
    <xf numFmtId="49" fontId="1" fillId="0" borderId="0" xfId="0" applyNumberFormat="1" applyFont="1"/>
    <xf numFmtId="45" fontId="0" fillId="0" borderId="0" xfId="0" applyNumberForma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5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45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45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center" vertical="center"/>
    </xf>
    <xf numFmtId="45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0" fontId="5" fillId="3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45" fontId="5" fillId="0" borderId="0" xfId="0" applyNumberFormat="1" applyFont="1" applyFill="1" applyBorder="1" applyAlignment="1">
      <alignment horizontal="center"/>
    </xf>
    <xf numFmtId="45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45" fontId="6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/>
    </xf>
    <xf numFmtId="45" fontId="7" fillId="0" borderId="0" xfId="0" applyNumberFormat="1" applyFont="1" applyFill="1" applyBorder="1" applyAlignment="1">
      <alignment horizontal="center" vertical="center"/>
    </xf>
    <xf numFmtId="2" fontId="7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center"/>
    </xf>
    <xf numFmtId="2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6.xml"/><Relationship Id="rId13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chartsheet" Target="chartsheets/sheet5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theme" Target="theme/theme1.xml"/><Relationship Id="rId5" Type="http://schemas.openxmlformats.org/officeDocument/2006/relationships/chartsheet" Target="chartsheets/sheet3.xml"/><Relationship Id="rId15" Type="http://schemas.openxmlformats.org/officeDocument/2006/relationships/calcChain" Target="calcChain.xml"/><Relationship Id="rId10" Type="http://schemas.openxmlformats.org/officeDocument/2006/relationships/chartsheet" Target="chartsheets/sheet8.xml"/><Relationship Id="rId4" Type="http://schemas.openxmlformats.org/officeDocument/2006/relationships/chartsheet" Target="chartsheets/sheet2.xml"/><Relationship Id="rId9" Type="http://schemas.openxmlformats.org/officeDocument/2006/relationships/chartsheet" Target="chartsheets/sheet7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650538513592"/>
          <c:y val="8.9018913824405216E-2"/>
          <c:w val="0.79427805269978813"/>
          <c:h val="0.7466128414512869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'KF_36_dur+rat'!$A$19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'KF_36_dur+rat'!$B$19:$P$19</c:f>
              <c:numCache>
                <c:formatCode>mm:ss</c:formatCode>
                <c:ptCount val="15"/>
                <c:pt idx="0">
                  <c:v>1.8776560005787037E-4</c:v>
                </c:pt>
                <c:pt idx="1">
                  <c:v>1.5024827832175926E-4</c:v>
                </c:pt>
                <c:pt idx="2">
                  <c:v>1.8388342991898147E-4</c:v>
                </c:pt>
                <c:pt idx="3">
                  <c:v>2.1280523011574072E-4</c:v>
                </c:pt>
                <c:pt idx="4">
                  <c:v>1.7136033424768521E-4</c:v>
                </c:pt>
                <c:pt idx="5">
                  <c:v>1.8729528848379626E-4</c:v>
                </c:pt>
                <c:pt idx="6">
                  <c:v>1.5899103468750001E-4</c:v>
                </c:pt>
                <c:pt idx="7">
                  <c:v>1.907000608912037E-4</c:v>
                </c:pt>
                <c:pt idx="8">
                  <c:v>1.4651885445601855E-4</c:v>
                </c:pt>
                <c:pt idx="9">
                  <c:v>2.8223996388888889E-4</c:v>
                </c:pt>
                <c:pt idx="10">
                  <c:v>3.02996136724537E-4</c:v>
                </c:pt>
                <c:pt idx="11">
                  <c:v>2.5382338120370367E-4</c:v>
                </c:pt>
                <c:pt idx="12">
                  <c:v>2.6502057613425926E-4</c:v>
                </c:pt>
                <c:pt idx="13">
                  <c:v>2.5741160660879632E-4</c:v>
                </c:pt>
                <c:pt idx="14">
                  <c:v>2.1078998398148152E-4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'KF_36_dur+rat'!$A$20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'KF_36_dur+rat'!$B$20:$P$20</c:f>
              <c:numCache>
                <c:formatCode>mm:ss</c:formatCode>
                <c:ptCount val="15"/>
                <c:pt idx="0">
                  <c:v>1.3386663307870373E-4</c:v>
                </c:pt>
                <c:pt idx="1">
                  <c:v>1.2001028806712962E-4</c:v>
                </c:pt>
                <c:pt idx="2">
                  <c:v>1.5243134290509263E-4</c:v>
                </c:pt>
                <c:pt idx="3">
                  <c:v>1.7920865877314818E-4</c:v>
                </c:pt>
                <c:pt idx="4">
                  <c:v>1.525720164699074E-4</c:v>
                </c:pt>
                <c:pt idx="5">
                  <c:v>1.4125934325231481E-4</c:v>
                </c:pt>
                <c:pt idx="6">
                  <c:v>1.5027609809027779E-4</c:v>
                </c:pt>
                <c:pt idx="7">
                  <c:v>1.4926750020833332E-4</c:v>
                </c:pt>
                <c:pt idx="8">
                  <c:v>1.4749307130787037E-4</c:v>
                </c:pt>
                <c:pt idx="9">
                  <c:v>1.9562337280092592E-4</c:v>
                </c:pt>
                <c:pt idx="10">
                  <c:v>1.7885802468750004E-4</c:v>
                </c:pt>
                <c:pt idx="11">
                  <c:v>2.064667842476852E-4</c:v>
                </c:pt>
                <c:pt idx="12">
                  <c:v>1.7340220038194448E-4</c:v>
                </c:pt>
                <c:pt idx="13">
                  <c:v>1.5842781557870371E-4</c:v>
                </c:pt>
                <c:pt idx="14">
                  <c:v>1.5994022498925267E-4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'KF_36_dur+rat'!$A$21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'KF_36_dur+rat'!$B$21:$P$21</c:f>
              <c:numCache>
                <c:formatCode>mm:ss</c:formatCode>
                <c:ptCount val="15"/>
                <c:pt idx="0">
                  <c:v>7.8569328969907426E-5</c:v>
                </c:pt>
                <c:pt idx="1">
                  <c:v>7.4489795914351839E-5</c:v>
                </c:pt>
                <c:pt idx="2">
                  <c:v>1.0078105315972217E-4</c:v>
                </c:pt>
                <c:pt idx="3">
                  <c:v>9.6804925671296291E-5</c:v>
                </c:pt>
                <c:pt idx="4">
                  <c:v>7.9308914918981512E-5</c:v>
                </c:pt>
                <c:pt idx="5">
                  <c:v>7.6559481817129648E-5</c:v>
                </c:pt>
                <c:pt idx="6">
                  <c:v>7.6132212152777803E-5</c:v>
                </c:pt>
                <c:pt idx="7">
                  <c:v>8.6506886712962958E-5</c:v>
                </c:pt>
                <c:pt idx="8">
                  <c:v>9.3138489965277757E-5</c:v>
                </c:pt>
                <c:pt idx="9">
                  <c:v>1.0946187116898148E-4</c:v>
                </c:pt>
                <c:pt idx="10">
                  <c:v>1.0813544554398145E-4</c:v>
                </c:pt>
                <c:pt idx="11">
                  <c:v>1.1171369782407411E-4</c:v>
                </c:pt>
                <c:pt idx="12">
                  <c:v>1.0796170319444444E-4</c:v>
                </c:pt>
                <c:pt idx="13">
                  <c:v>1.0293104895833329E-4</c:v>
                </c:pt>
                <c:pt idx="14">
                  <c:v>9.3035346855158723E-5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'KF_36_dur+rat'!$A$22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'KF_36_dur+rat'!$B$22:$P$22</c:f>
              <c:numCache>
                <c:formatCode>mm:ss</c:formatCode>
                <c:ptCount val="15"/>
                <c:pt idx="0">
                  <c:v>1.6734168975694443E-4</c:v>
                </c:pt>
                <c:pt idx="1">
                  <c:v>1.301776266087963E-4</c:v>
                </c:pt>
                <c:pt idx="2">
                  <c:v>1.8973712942129634E-4</c:v>
                </c:pt>
                <c:pt idx="3">
                  <c:v>1.7405622743055558E-4</c:v>
                </c:pt>
                <c:pt idx="4">
                  <c:v>1.7278859074074069E-4</c:v>
                </c:pt>
                <c:pt idx="5">
                  <c:v>1.7793577306712968E-4</c:v>
                </c:pt>
                <c:pt idx="6">
                  <c:v>1.6940717644675919E-4</c:v>
                </c:pt>
                <c:pt idx="7">
                  <c:v>1.6821984966435187E-4</c:v>
                </c:pt>
                <c:pt idx="8">
                  <c:v>1.8138909884259257E-4</c:v>
                </c:pt>
                <c:pt idx="9">
                  <c:v>2.3269321618055554E-4</c:v>
                </c:pt>
                <c:pt idx="10">
                  <c:v>2.25191064074074E-4</c:v>
                </c:pt>
                <c:pt idx="11">
                  <c:v>1.8908415217592595E-4</c:v>
                </c:pt>
                <c:pt idx="12">
                  <c:v>2.0117577895833324E-4</c:v>
                </c:pt>
                <c:pt idx="13">
                  <c:v>2.2899134962962972E-4</c:v>
                </c:pt>
                <c:pt idx="14">
                  <c:v>1.8629919449983465E-4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'KF_36_dur+rat'!$A$23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'KF_36_dur+rat'!$B$23:$P$23</c:f>
              <c:numCache>
                <c:formatCode>mm:ss</c:formatCode>
                <c:ptCount val="15"/>
                <c:pt idx="0">
                  <c:v>3.3481093055555503E-5</c:v>
                </c:pt>
                <c:pt idx="1">
                  <c:v>3.3526497013888911E-5</c:v>
                </c:pt>
                <c:pt idx="2">
                  <c:v>3.1915574872685149E-5</c:v>
                </c:pt>
                <c:pt idx="3">
                  <c:v>3.7570074317129593E-5</c:v>
                </c:pt>
                <c:pt idx="4">
                  <c:v>2.6177616111111087E-5</c:v>
                </c:pt>
                <c:pt idx="5">
                  <c:v>3.0701215671296268E-5</c:v>
                </c:pt>
                <c:pt idx="6">
                  <c:v>3.8417789953703743E-5</c:v>
                </c:pt>
                <c:pt idx="7">
                  <c:v>5.2815570671296271E-5</c:v>
                </c:pt>
                <c:pt idx="8">
                  <c:v>2.4489795925925955E-5</c:v>
                </c:pt>
                <c:pt idx="9">
                  <c:v>6.8099122361111098E-5</c:v>
                </c:pt>
                <c:pt idx="10">
                  <c:v>5.0424645162037154E-5</c:v>
                </c:pt>
                <c:pt idx="11">
                  <c:v>3.8565549675925796E-5</c:v>
                </c:pt>
                <c:pt idx="12">
                  <c:v>3.1564415891203757E-5</c:v>
                </c:pt>
                <c:pt idx="13">
                  <c:v>6.4852607708333303E-5</c:v>
                </c:pt>
                <c:pt idx="14">
                  <c:v>4.01858263136574E-5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tx>
            <c:strRef>
              <c:f>'KF_36_dur+rat'!$A$24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'KF_36_dur+rat'!$B$18:$P$18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'KF_36_dur+rat'!$B$24:$P$24</c:f>
              <c:numCache>
                <c:formatCode>mm:ss</c:formatCode>
                <c:ptCount val="15"/>
                <c:pt idx="0">
                  <c:v>6.0102434491898153E-4</c:v>
                </c:pt>
                <c:pt idx="1">
                  <c:v>5.0845248592592586E-4</c:v>
                </c:pt>
                <c:pt idx="2">
                  <c:v>6.5874853027777765E-4</c:v>
                </c:pt>
                <c:pt idx="3">
                  <c:v>7.004451163078704E-4</c:v>
                </c:pt>
                <c:pt idx="4">
                  <c:v>6.0220747248842588E-4</c:v>
                </c:pt>
                <c:pt idx="5">
                  <c:v>6.1375110229166662E-4</c:v>
                </c:pt>
                <c:pt idx="6">
                  <c:v>5.9322431133101863E-4</c:v>
                </c:pt>
                <c:pt idx="7">
                  <c:v>6.4750986814814809E-4</c:v>
                </c:pt>
                <c:pt idx="8">
                  <c:v>5.930293104976852E-4</c:v>
                </c:pt>
                <c:pt idx="9">
                  <c:v>8.8811754640046286E-4</c:v>
                </c:pt>
                <c:pt idx="10">
                  <c:v>8.6560531619212964E-4</c:v>
                </c:pt>
                <c:pt idx="11">
                  <c:v>7.9965356512731462E-4</c:v>
                </c:pt>
                <c:pt idx="12">
                  <c:v>7.7912467456018512E-4</c:v>
                </c:pt>
                <c:pt idx="13">
                  <c:v>8.1261442848379643E-4</c:v>
                </c:pt>
                <c:pt idx="14">
                  <c:v>6.902505766393849E-4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9945600"/>
        <c:axId val="200234112"/>
      </c:barChart>
      <c:catAx>
        <c:axId val="199945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234112"/>
        <c:crosses val="autoZero"/>
        <c:auto val="1"/>
        <c:lblAlgn val="ctr"/>
        <c:lblOffset val="100"/>
        <c:noMultiLvlLbl val="0"/>
      </c:catAx>
      <c:valAx>
        <c:axId val="200234112"/>
        <c:scaling>
          <c:orientation val="minMax"/>
          <c:max val="1.0416660000000003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945600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867325233156043"/>
          <c:y val="0.91440461463433276"/>
          <c:w val="0.13475152181414998"/>
          <c:h val="3.57880470721512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382650538513592"/>
          <c:y val="1.0792692113365631E-2"/>
          <c:w val="0.79427805269978813"/>
          <c:h val="0.8248391234464831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'KF_36_dur+rat'!$C$79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'KF_36_dur+rat'!$C$80:$C$88</c:f>
              <c:numCache>
                <c:formatCode>mm:ss</c:formatCode>
                <c:ptCount val="9"/>
                <c:pt idx="0">
                  <c:v>1.5024827832175926E-4</c:v>
                </c:pt>
                <c:pt idx="1">
                  <c:v>2.1280523011574072E-4</c:v>
                </c:pt>
                <c:pt idx="2">
                  <c:v>1.7136033424768521E-4</c:v>
                </c:pt>
                <c:pt idx="3">
                  <c:v>1.8729528848379626E-4</c:v>
                </c:pt>
                <c:pt idx="4">
                  <c:v>1.5899103468750001E-4</c:v>
                </c:pt>
                <c:pt idx="5">
                  <c:v>1.907000608912037E-4</c:v>
                </c:pt>
                <c:pt idx="6">
                  <c:v>2.8223996388888889E-4</c:v>
                </c:pt>
                <c:pt idx="7">
                  <c:v>2.5382338120370367E-4</c:v>
                </c:pt>
                <c:pt idx="8">
                  <c:v>2.0093294648003467E-4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87-45C4-9DB8-E12512AB4715}"/>
            </c:ext>
          </c:extLst>
        </c:ser>
        <c:ser>
          <c:idx val="1"/>
          <c:order val="1"/>
          <c:tx>
            <c:strRef>
              <c:f>'KF_36_dur+rat'!$D$79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'KF_36_dur+rat'!$D$80:$D$88</c:f>
              <c:numCache>
                <c:formatCode>mm:ss</c:formatCode>
                <c:ptCount val="9"/>
                <c:pt idx="0">
                  <c:v>1.2001028806712962E-4</c:v>
                </c:pt>
                <c:pt idx="1">
                  <c:v>1.7920865877314818E-4</c:v>
                </c:pt>
                <c:pt idx="2">
                  <c:v>1.525720164699074E-4</c:v>
                </c:pt>
                <c:pt idx="3">
                  <c:v>1.4125934325231481E-4</c:v>
                </c:pt>
                <c:pt idx="4">
                  <c:v>1.5027609809027779E-4</c:v>
                </c:pt>
                <c:pt idx="5">
                  <c:v>1.4926750020833332E-4</c:v>
                </c:pt>
                <c:pt idx="6">
                  <c:v>1.9562337280092592E-4</c:v>
                </c:pt>
                <c:pt idx="7">
                  <c:v>2.064667842476852E-4</c:v>
                </c:pt>
                <c:pt idx="8">
                  <c:v>1.6183550773871529E-4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87-45C4-9DB8-E12512AB4715}"/>
            </c:ext>
          </c:extLst>
        </c:ser>
        <c:ser>
          <c:idx val="2"/>
          <c:order val="2"/>
          <c:tx>
            <c:strRef>
              <c:f>'KF_36_dur+rat'!$E$79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'KF_36_dur+rat'!$E$80:$E$88</c:f>
              <c:numCache>
                <c:formatCode>mm:ss</c:formatCode>
                <c:ptCount val="9"/>
                <c:pt idx="0">
                  <c:v>7.4489795914351839E-5</c:v>
                </c:pt>
                <c:pt idx="1">
                  <c:v>9.6804925671296291E-5</c:v>
                </c:pt>
                <c:pt idx="2">
                  <c:v>7.9308914918981512E-5</c:v>
                </c:pt>
                <c:pt idx="3">
                  <c:v>7.6559481817129648E-5</c:v>
                </c:pt>
                <c:pt idx="4">
                  <c:v>7.6132212152777803E-5</c:v>
                </c:pt>
                <c:pt idx="5">
                  <c:v>8.6506886712962958E-5</c:v>
                </c:pt>
                <c:pt idx="6">
                  <c:v>1.0946187116898148E-4</c:v>
                </c:pt>
                <c:pt idx="7">
                  <c:v>1.1171369782407411E-4</c:v>
                </c:pt>
                <c:pt idx="8">
                  <c:v>8.8872223272569458E-5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A76-48BC-A4C1-F9923FC95D91}"/>
            </c:ext>
          </c:extLst>
        </c:ser>
        <c:ser>
          <c:idx val="3"/>
          <c:order val="3"/>
          <c:tx>
            <c:strRef>
              <c:f>'KF_36_dur+rat'!$F$79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'KF_36_dur+rat'!$F$80:$F$88</c:f>
              <c:numCache>
                <c:formatCode>mm:ss</c:formatCode>
                <c:ptCount val="9"/>
                <c:pt idx="0">
                  <c:v>1.301776266087963E-4</c:v>
                </c:pt>
                <c:pt idx="1">
                  <c:v>1.7405622743055558E-4</c:v>
                </c:pt>
                <c:pt idx="2">
                  <c:v>1.7278859074074069E-4</c:v>
                </c:pt>
                <c:pt idx="3">
                  <c:v>1.7793577306712968E-4</c:v>
                </c:pt>
                <c:pt idx="4">
                  <c:v>1.6940717644675919E-4</c:v>
                </c:pt>
                <c:pt idx="5">
                  <c:v>1.6821984966435187E-4</c:v>
                </c:pt>
                <c:pt idx="6">
                  <c:v>2.3269321618055554E-4</c:v>
                </c:pt>
                <c:pt idx="7">
                  <c:v>1.8908415217592595E-4</c:v>
                </c:pt>
                <c:pt idx="8">
                  <c:v>1.7679532653935186E-4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A76-48BC-A4C1-F9923FC95D91}"/>
            </c:ext>
          </c:extLst>
        </c:ser>
        <c:ser>
          <c:idx val="4"/>
          <c:order val="4"/>
          <c:tx>
            <c:strRef>
              <c:f>'KF_36_dur+rat'!$G$79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'KF_36_dur+rat'!$G$80:$G$88</c:f>
              <c:numCache>
                <c:formatCode>mm:ss</c:formatCode>
                <c:ptCount val="9"/>
                <c:pt idx="0">
                  <c:v>3.3526497013888911E-5</c:v>
                </c:pt>
                <c:pt idx="1">
                  <c:v>3.7570074317129593E-5</c:v>
                </c:pt>
                <c:pt idx="2">
                  <c:v>2.6177616111111087E-5</c:v>
                </c:pt>
                <c:pt idx="3">
                  <c:v>3.0701215671296268E-5</c:v>
                </c:pt>
                <c:pt idx="4">
                  <c:v>3.8417789953703743E-5</c:v>
                </c:pt>
                <c:pt idx="5">
                  <c:v>5.2815570671296271E-5</c:v>
                </c:pt>
                <c:pt idx="6">
                  <c:v>6.8099122361111098E-5</c:v>
                </c:pt>
                <c:pt idx="7">
                  <c:v>3.8565549675925796E-5</c:v>
                </c:pt>
                <c:pt idx="8">
                  <c:v>4.0734179471932846E-5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A76-48BC-A4C1-F9923FC95D91}"/>
            </c:ext>
          </c:extLst>
        </c:ser>
        <c:ser>
          <c:idx val="5"/>
          <c:order val="5"/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'KF_36_dur+rat'!$B$80:$B$88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'KF_36_dur+rat'!$H$80:$H$88</c:f>
              <c:numCache>
                <c:formatCode>mm:ss</c:formatCode>
                <c:ptCount val="9"/>
                <c:pt idx="0">
                  <c:v>5.0845248592592586E-4</c:v>
                </c:pt>
                <c:pt idx="1">
                  <c:v>7.004451163078704E-4</c:v>
                </c:pt>
                <c:pt idx="2">
                  <c:v>6.0220747248842588E-4</c:v>
                </c:pt>
                <c:pt idx="3">
                  <c:v>6.1375110229166662E-4</c:v>
                </c:pt>
                <c:pt idx="4">
                  <c:v>5.9322431133101863E-4</c:v>
                </c:pt>
                <c:pt idx="5">
                  <c:v>6.4750986814814809E-4</c:v>
                </c:pt>
                <c:pt idx="6">
                  <c:v>8.8811754640046286E-4</c:v>
                </c:pt>
                <c:pt idx="7">
                  <c:v>7.9965356512731462E-4</c:v>
                </c:pt>
                <c:pt idx="8">
                  <c:v>6.6917018350260403E-4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90-478C-9353-CAC453654A2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648960"/>
        <c:axId val="200667136"/>
      </c:barChart>
      <c:catAx>
        <c:axId val="2006489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67136"/>
        <c:crosses val="autoZero"/>
        <c:auto val="1"/>
        <c:lblAlgn val="ctr"/>
        <c:lblOffset val="100"/>
        <c:noMultiLvlLbl val="0"/>
      </c:catAx>
      <c:valAx>
        <c:axId val="200667136"/>
        <c:scaling>
          <c:orientation val="minMax"/>
          <c:max val="1.0416660000000003E-3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prstDash val="solid"/>
              <a:miter lim="800000"/>
            </a:ln>
            <a:effectLst/>
          </c:spPr>
        </c:minorGridlines>
        <c:numFmt formatCode="mm:ss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648960"/>
        <c:crosses val="autoZero"/>
        <c:crossBetween val="between"/>
        <c:majorUnit val="6.9444400000000012E-4"/>
        <c:minorUnit val="3.4722200000000006E-4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layout>
        <c:manualLayout>
          <c:xMode val="edge"/>
          <c:yMode val="edge"/>
          <c:x val="0.46867325233156043"/>
          <c:y val="0.91440461463433276"/>
          <c:w val="0.11833863701791958"/>
          <c:h val="3.5677762452898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0790995355683"/>
          <c:y val="2.1705578635360632E-2"/>
          <c:w val="0.79673107713677216"/>
          <c:h val="0.849869192857921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'KF_36_dur+rat'!$A$11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'KF_36_dur+rat'!$B$11:$P$11</c:f>
              <c:numCache>
                <c:formatCode>0.00</c:formatCode>
                <c:ptCount val="15"/>
                <c:pt idx="0">
                  <c:v>31.240930861657745</c:v>
                </c:pt>
                <c:pt idx="1">
                  <c:v>29.550111855220283</c:v>
                </c:pt>
                <c:pt idx="2">
                  <c:v>27.91405543499922</c:v>
                </c:pt>
                <c:pt idx="3">
                  <c:v>30.381428203463312</c:v>
                </c:pt>
                <c:pt idx="4">
                  <c:v>28.455364982369701</c:v>
                </c:pt>
                <c:pt idx="5">
                  <c:v>30.516489141031283</c:v>
                </c:pt>
                <c:pt idx="6">
                  <c:v>26.801166380179449</c:v>
                </c:pt>
                <c:pt idx="7">
                  <c:v>29.45129800671581</c:v>
                </c:pt>
                <c:pt idx="8">
                  <c:v>24.706848694047892</c:v>
                </c:pt>
                <c:pt idx="9">
                  <c:v>31.779572989274495</c:v>
                </c:pt>
                <c:pt idx="10">
                  <c:v>35.003959778972067</c:v>
                </c:pt>
                <c:pt idx="11">
                  <c:v>31.741668176429862</c:v>
                </c:pt>
                <c:pt idx="12">
                  <c:v>34.015169174800299</c:v>
                </c:pt>
                <c:pt idx="13">
                  <c:v>31.676967278206419</c:v>
                </c:pt>
                <c:pt idx="14">
                  <c:v>30.231073639811985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'KF_36_dur+rat'!$A$12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'KF_36_dur+rat'!$B$12:$P$12</c:f>
              <c:numCache>
                <c:formatCode>0.00</c:formatCode>
                <c:ptCount val="15"/>
                <c:pt idx="0">
                  <c:v>22.273079985927861</c:v>
                </c:pt>
                <c:pt idx="1">
                  <c:v>23.603048738877316</c:v>
                </c:pt>
                <c:pt idx="2">
                  <c:v>23.139534420033723</c:v>
                </c:pt>
                <c:pt idx="3">
                  <c:v>25.584967986896441</c:v>
                </c:pt>
                <c:pt idx="4">
                  <c:v>25.335457203719731</c:v>
                </c:pt>
                <c:pt idx="5">
                  <c:v>23.015737605174284</c:v>
                </c:pt>
                <c:pt idx="6">
                  <c:v>25.332086905390476</c:v>
                </c:pt>
                <c:pt idx="7">
                  <c:v>23.052544455458619</c:v>
                </c:pt>
                <c:pt idx="8">
                  <c:v>24.871126721222339</c:v>
                </c:pt>
                <c:pt idx="9">
                  <c:v>22.026743373530536</c:v>
                </c:pt>
                <c:pt idx="10">
                  <c:v>20.662768740181896</c:v>
                </c:pt>
                <c:pt idx="11">
                  <c:v>25.819529012518462</c:v>
                </c:pt>
                <c:pt idx="12">
                  <c:v>22.256027314220255</c:v>
                </c:pt>
                <c:pt idx="13">
                  <c:v>19.496062342174223</c:v>
                </c:pt>
                <c:pt idx="14">
                  <c:v>23.319193914666155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'KF_36_dur+rat'!$A$13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'KF_36_dur+rat'!$B$13:$P$13</c:f>
              <c:numCache>
                <c:formatCode>0.00</c:formatCode>
                <c:ptCount val="15"/>
                <c:pt idx="0">
                  <c:v>13.072570127005193</c:v>
                </c:pt>
                <c:pt idx="1">
                  <c:v>14.650296335694172</c:v>
                </c:pt>
                <c:pt idx="2">
                  <c:v>15.298865732152045</c:v>
                </c:pt>
                <c:pt idx="3">
                  <c:v>13.820486918599215</c:v>
                </c:pt>
                <c:pt idx="4">
                  <c:v>13.169699570691693</c:v>
                </c:pt>
                <c:pt idx="5">
                  <c:v>12.474027587285223</c:v>
                </c:pt>
                <c:pt idx="6">
                  <c:v>12.83362982578374</c:v>
                </c:pt>
                <c:pt idx="7">
                  <c:v>13.359933333582873</c:v>
                </c:pt>
                <c:pt idx="8">
                  <c:v>15.705545799601975</c:v>
                </c:pt>
                <c:pt idx="9">
                  <c:v>12.325155787387608</c:v>
                </c:pt>
                <c:pt idx="10">
                  <c:v>12.492465506066706</c:v>
                </c:pt>
                <c:pt idx="11">
                  <c:v>13.97026196041381</c:v>
                </c:pt>
                <c:pt idx="12">
                  <c:v>13.856794261507464</c:v>
                </c:pt>
                <c:pt idx="13">
                  <c:v>12.666652886090828</c:v>
                </c:pt>
                <c:pt idx="14">
                  <c:v>13.549741830847324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'KF_36_dur+rat'!$A$14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'KF_36_dur+rat'!$B$14:$P$14</c:f>
              <c:numCache>
                <c:formatCode>0.00</c:formatCode>
                <c:ptCount val="15"/>
                <c:pt idx="0">
                  <c:v>27.842747331558126</c:v>
                </c:pt>
                <c:pt idx="1">
                  <c:v>25.602712192808763</c:v>
                </c:pt>
                <c:pt idx="2">
                  <c:v>28.802664552631178</c:v>
                </c:pt>
                <c:pt idx="3">
                  <c:v>24.849374116280043</c:v>
                </c:pt>
                <c:pt idx="4">
                  <c:v>28.692535153499215</c:v>
                </c:pt>
                <c:pt idx="5">
                  <c:v>28.991519917885388</c:v>
                </c:pt>
                <c:pt idx="6">
                  <c:v>28.557018519126427</c:v>
                </c:pt>
                <c:pt idx="7">
                  <c:v>25.979503624470436</c:v>
                </c:pt>
                <c:pt idx="8">
                  <c:v>30.586869085841013</c:v>
                </c:pt>
                <c:pt idx="9">
                  <c:v>26.200722767347667</c:v>
                </c:pt>
                <c:pt idx="10">
                  <c:v>26.015443743426665</c:v>
                </c:pt>
                <c:pt idx="11">
                  <c:v>23.645758666232101</c:v>
                </c:pt>
                <c:pt idx="12">
                  <c:v>25.820742883274324</c:v>
                </c:pt>
                <c:pt idx="13">
                  <c:v>28.17958205060296</c:v>
                </c:pt>
                <c:pt idx="14">
                  <c:v>27.126228186070307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'KF_36_dur+rat'!$A$15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'KF_36_dur+rat'!$B$10:$P$10</c:f>
              <c:strCache>
                <c:ptCount val="15"/>
                <c:pt idx="0">
                  <c:v>Csengery+Keller 1987</c:v>
                </c:pt>
                <c:pt idx="1">
                  <c:v>Csengery+Keller 1990</c:v>
                </c:pt>
                <c:pt idx="2">
                  <c:v>Komsi+Oramo 1994</c:v>
                </c:pt>
                <c:pt idx="3">
                  <c:v>Komsi+Oramo 1995</c:v>
                </c:pt>
                <c:pt idx="4">
                  <c:v>Whittlesey+Sallaberger 1997</c:v>
                </c:pt>
                <c:pt idx="5">
                  <c:v>Pammer+Kopatchinskaja 2004</c:v>
                </c:pt>
                <c:pt idx="6">
                  <c:v>Arnold+Pogossian 2004</c:v>
                </c:pt>
                <c:pt idx="7">
                  <c:v>Banse+Keller 2005</c:v>
                </c:pt>
                <c:pt idx="8">
                  <c:v>Arnold+Pogossian 2006</c:v>
                </c:pt>
                <c:pt idx="9">
                  <c:v>Melzer+Stark 2012</c:v>
                </c:pt>
                <c:pt idx="10">
                  <c:v>Melzer+Stark 2013</c:v>
                </c:pt>
                <c:pt idx="11">
                  <c:v>Kammer+Widmann 2017</c:v>
                </c:pt>
                <c:pt idx="12">
                  <c:v>Melzer+Stark 2017</c:v>
                </c:pt>
                <c:pt idx="13">
                  <c:v>Melzer+Stark 2019</c:v>
                </c:pt>
                <c:pt idx="14">
                  <c:v>mean 14</c:v>
                </c:pt>
              </c:strCache>
            </c:strRef>
          </c:cat>
          <c:val>
            <c:numRef>
              <c:f>'KF_36_dur+rat'!$B$15:$P$15</c:f>
              <c:numCache>
                <c:formatCode>0.00</c:formatCode>
                <c:ptCount val="15"/>
                <c:pt idx="0">
                  <c:v>5.5706716938510672</c:v>
                </c:pt>
                <c:pt idx="1">
                  <c:v>6.5938308773994727</c:v>
                </c:pt>
                <c:pt idx="2">
                  <c:v>4.8448798601838474</c:v>
                </c:pt>
                <c:pt idx="3">
                  <c:v>5.3637427747609872</c:v>
                </c:pt>
                <c:pt idx="4">
                  <c:v>4.3469430897196659</c:v>
                </c:pt>
                <c:pt idx="5">
                  <c:v>5.00222574862382</c:v>
                </c:pt>
                <c:pt idx="6">
                  <c:v>6.4760983695198977</c:v>
                </c:pt>
                <c:pt idx="7">
                  <c:v>8.1567205797722675</c:v>
                </c:pt>
                <c:pt idx="8">
                  <c:v>4.1296096992867861</c:v>
                </c:pt>
                <c:pt idx="9">
                  <c:v>7.6678050824597026</c:v>
                </c:pt>
                <c:pt idx="10">
                  <c:v>5.825362231352667</c:v>
                </c:pt>
                <c:pt idx="11">
                  <c:v>4.8227821844057797</c:v>
                </c:pt>
                <c:pt idx="12">
                  <c:v>4.0512663661976598</c:v>
                </c:pt>
                <c:pt idx="13">
                  <c:v>7.9807354429255586</c:v>
                </c:pt>
                <c:pt idx="14">
                  <c:v>5.7737624286042282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91-4DAE-91D9-FA7F3CDFE5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97811584"/>
        <c:axId val="197825664"/>
      </c:barChart>
      <c:catAx>
        <c:axId val="19781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25664"/>
        <c:crosses val="autoZero"/>
        <c:auto val="1"/>
        <c:lblAlgn val="ctr"/>
        <c:lblOffset val="100"/>
        <c:noMultiLvlLbl val="0"/>
      </c:catAx>
      <c:valAx>
        <c:axId val="19782566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781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36114674030649"/>
          <c:y val="0.93156841205136309"/>
          <c:w val="0.11827572506098985"/>
          <c:h val="3.56337344125066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30790995355683"/>
          <c:y val="2.1705578635360632E-2"/>
          <c:w val="0.79673107713677216"/>
          <c:h val="0.8498691928579217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'KF_36_dur+rat'!$C$113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'KF_36_dur+rat'!$C$114:$C$122</c:f>
              <c:numCache>
                <c:formatCode>0.00</c:formatCode>
                <c:ptCount val="9"/>
                <c:pt idx="0">
                  <c:v>29.550111855220283</c:v>
                </c:pt>
                <c:pt idx="1">
                  <c:v>30.381428203463312</c:v>
                </c:pt>
                <c:pt idx="2">
                  <c:v>28.455364982369701</c:v>
                </c:pt>
                <c:pt idx="3">
                  <c:v>30.516489141031283</c:v>
                </c:pt>
                <c:pt idx="4">
                  <c:v>26.801166380179449</c:v>
                </c:pt>
                <c:pt idx="5">
                  <c:v>29.45129800671581</c:v>
                </c:pt>
                <c:pt idx="6">
                  <c:v>31.779572989274495</c:v>
                </c:pt>
                <c:pt idx="7">
                  <c:v>31.741668176429862</c:v>
                </c:pt>
                <c:pt idx="8">
                  <c:v>29.834637466835524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27B-42AA-AD4B-B33D44BD994C}"/>
            </c:ext>
          </c:extLst>
        </c:ser>
        <c:ser>
          <c:idx val="1"/>
          <c:order val="1"/>
          <c:tx>
            <c:strRef>
              <c:f>'KF_36_dur+rat'!$D$113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'KF_36_dur+rat'!$D$114:$D$122</c:f>
              <c:numCache>
                <c:formatCode>0.00</c:formatCode>
                <c:ptCount val="9"/>
                <c:pt idx="0">
                  <c:v>23.603048738877316</c:v>
                </c:pt>
                <c:pt idx="1">
                  <c:v>25.584967986896441</c:v>
                </c:pt>
                <c:pt idx="2">
                  <c:v>25.335457203719731</c:v>
                </c:pt>
                <c:pt idx="3">
                  <c:v>23.015737605174284</c:v>
                </c:pt>
                <c:pt idx="4">
                  <c:v>25.332086905390476</c:v>
                </c:pt>
                <c:pt idx="5">
                  <c:v>23.052544455458619</c:v>
                </c:pt>
                <c:pt idx="6">
                  <c:v>22.026743373530536</c:v>
                </c:pt>
                <c:pt idx="7">
                  <c:v>25.819529012518462</c:v>
                </c:pt>
                <c:pt idx="8">
                  <c:v>24.221264410195733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9-433E-A794-B08599E66575}"/>
            </c:ext>
          </c:extLst>
        </c:ser>
        <c:ser>
          <c:idx val="2"/>
          <c:order val="2"/>
          <c:tx>
            <c:strRef>
              <c:f>'KF_36_dur+rat'!$E$113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'KF_36_dur+rat'!$E$114:$E$122</c:f>
              <c:numCache>
                <c:formatCode>0.00</c:formatCode>
                <c:ptCount val="9"/>
                <c:pt idx="0">
                  <c:v>14.650296335694172</c:v>
                </c:pt>
                <c:pt idx="1">
                  <c:v>13.820486918599215</c:v>
                </c:pt>
                <c:pt idx="2">
                  <c:v>13.169699570691693</c:v>
                </c:pt>
                <c:pt idx="3">
                  <c:v>12.474027587285223</c:v>
                </c:pt>
                <c:pt idx="4">
                  <c:v>12.83362982578374</c:v>
                </c:pt>
                <c:pt idx="5">
                  <c:v>13.359933333582873</c:v>
                </c:pt>
                <c:pt idx="6">
                  <c:v>12.325155787387608</c:v>
                </c:pt>
                <c:pt idx="7">
                  <c:v>13.97026196041381</c:v>
                </c:pt>
                <c:pt idx="8">
                  <c:v>13.32543641492979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9E9-433E-A794-B08599E66575}"/>
            </c:ext>
          </c:extLst>
        </c:ser>
        <c:ser>
          <c:idx val="3"/>
          <c:order val="3"/>
          <c:tx>
            <c:strRef>
              <c:f>'KF_36_dur+rat'!$F$113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'KF_36_dur+rat'!$B$114:$B$122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'KF_36_dur+rat'!$F$114:$F$122</c:f>
              <c:numCache>
                <c:formatCode>0.00</c:formatCode>
                <c:ptCount val="9"/>
                <c:pt idx="0">
                  <c:v>25.602712192808763</c:v>
                </c:pt>
                <c:pt idx="1">
                  <c:v>24.849374116280043</c:v>
                </c:pt>
                <c:pt idx="2">
                  <c:v>28.692535153499215</c:v>
                </c:pt>
                <c:pt idx="3">
                  <c:v>28.991519917885388</c:v>
                </c:pt>
                <c:pt idx="4">
                  <c:v>28.557018519126427</c:v>
                </c:pt>
                <c:pt idx="5">
                  <c:v>25.979503624470436</c:v>
                </c:pt>
                <c:pt idx="6">
                  <c:v>26.200722767347667</c:v>
                </c:pt>
                <c:pt idx="7">
                  <c:v>23.645758666232101</c:v>
                </c:pt>
                <c:pt idx="8">
                  <c:v>26.564893119706252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9E9-433E-A794-B08599E66575}"/>
            </c:ext>
          </c:extLst>
        </c:ser>
        <c:ser>
          <c:idx val="4"/>
          <c:order val="4"/>
          <c:tx>
            <c:strRef>
              <c:f>'KF_36_dur+rat'!$G$113</c:f>
              <c:strCache>
                <c:ptCount val="1"/>
                <c:pt idx="0">
                  <c:v>5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'KF_36_dur+rat'!$B$114:$B$122</c:f>
              <c:strCache>
                <c:ptCount val="9"/>
                <c:pt idx="0">
                  <c:v>Csengery+Keller 1990</c:v>
                </c:pt>
                <c:pt idx="1">
                  <c:v>Komsi+Oramo 1995</c:v>
                </c:pt>
                <c:pt idx="2">
                  <c:v>Whittlesey+Sallaberger 1997</c:v>
                </c:pt>
                <c:pt idx="3">
                  <c:v>Pammer+Kopatchinskaja 2004</c:v>
                </c:pt>
                <c:pt idx="4">
                  <c:v>Arnold+Pogossian 2004</c:v>
                </c:pt>
                <c:pt idx="5">
                  <c:v>Banse+Keller 2005</c:v>
                </c:pt>
                <c:pt idx="6">
                  <c:v>Melzer+Stark 2012</c:v>
                </c:pt>
                <c:pt idx="7">
                  <c:v>Kammer+Widmann 2017</c:v>
                </c:pt>
                <c:pt idx="8">
                  <c:v>mean 8</c:v>
                </c:pt>
              </c:strCache>
            </c:strRef>
          </c:cat>
          <c:val>
            <c:numRef>
              <c:f>'KF_36_dur+rat'!$G$114:$G$122</c:f>
              <c:numCache>
                <c:formatCode>0.00</c:formatCode>
                <c:ptCount val="9"/>
                <c:pt idx="0">
                  <c:v>6.5938308773994727</c:v>
                </c:pt>
                <c:pt idx="1">
                  <c:v>5.3637427747609872</c:v>
                </c:pt>
                <c:pt idx="2">
                  <c:v>4.3469430897196659</c:v>
                </c:pt>
                <c:pt idx="3">
                  <c:v>5.00222574862382</c:v>
                </c:pt>
                <c:pt idx="4">
                  <c:v>6.4760983695198977</c:v>
                </c:pt>
                <c:pt idx="5">
                  <c:v>8.1567205797722675</c:v>
                </c:pt>
                <c:pt idx="6">
                  <c:v>7.6678050824597026</c:v>
                </c:pt>
                <c:pt idx="7">
                  <c:v>4.8227821844057797</c:v>
                </c:pt>
                <c:pt idx="8">
                  <c:v>6.0537685883326988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B5C-4BBD-813C-41121F9F75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0778496"/>
        <c:axId val="200780032"/>
      </c:barChart>
      <c:catAx>
        <c:axId val="200778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80032"/>
        <c:crosses val="autoZero"/>
        <c:auto val="1"/>
        <c:lblAlgn val="ctr"/>
        <c:lblOffset val="100"/>
        <c:noMultiLvlLbl val="0"/>
      </c:catAx>
      <c:valAx>
        <c:axId val="2007800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77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36114674030649"/>
          <c:y val="0.93156841205136309"/>
          <c:w val="0.11833863701791958"/>
          <c:h val="3.56777624528981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'KF_36_dur+rat'!$B$34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'KF_36_dur+rat'!$B$35:$B$39</c:f>
              <c:numCache>
                <c:formatCode>0.00</c:formatCode>
                <c:ptCount val="5"/>
                <c:pt idx="0">
                  <c:v>-10.922902259736352</c:v>
                </c:pt>
                <c:pt idx="1">
                  <c:v>-16.302085302369047</c:v>
                </c:pt>
                <c:pt idx="2">
                  <c:v>-15.548948194681959</c:v>
                </c:pt>
                <c:pt idx="3">
                  <c:v>-10.175838276588495</c:v>
                </c:pt>
                <c:pt idx="4">
                  <c:v>-16.684323487018236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515-4260-B796-68012E0C53CF}"/>
            </c:ext>
          </c:extLst>
        </c:ser>
        <c:ser>
          <c:idx val="1"/>
          <c:order val="1"/>
          <c:tx>
            <c:strRef>
              <c:f>'KF_36_dur+rat'!$C$34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'KF_36_dur+rat'!$C$35:$C$39</c:f>
              <c:numCache>
                <c:formatCode>0.00</c:formatCode>
                <c:ptCount val="5"/>
                <c:pt idx="0">
                  <c:v>-28.721338896748055</c:v>
                </c:pt>
                <c:pt idx="1">
                  <c:v>-24.965537546796732</c:v>
                </c:pt>
                <c:pt idx="2">
                  <c:v>-19.933876282182688</c:v>
                </c:pt>
                <c:pt idx="3">
                  <c:v>-30.124428633043909</c:v>
                </c:pt>
                <c:pt idx="4">
                  <c:v>-16.571338480864519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515-4260-B796-68012E0C53CF}"/>
            </c:ext>
          </c:extLst>
        </c:ser>
        <c:ser>
          <c:idx val="2"/>
          <c:order val="2"/>
          <c:tx>
            <c:strRef>
              <c:f>'KF_36_dur+rat'!$D$34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'KF_36_dur+rat'!$D$35:$D$39</c:f>
              <c:numCache>
                <c:formatCode>0.00</c:formatCode>
                <c:ptCount val="5"/>
                <c:pt idx="0">
                  <c:v>-12.764626456285452</c:v>
                </c:pt>
                <c:pt idx="1">
                  <c:v>-4.6948052528152955</c:v>
                </c:pt>
                <c:pt idx="2">
                  <c:v>8.3255521330213167</c:v>
                </c:pt>
                <c:pt idx="3">
                  <c:v>1.8453836747344299</c:v>
                </c:pt>
                <c:pt idx="4">
                  <c:v>-20.580020867112435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9515-4260-B796-68012E0C53CF}"/>
            </c:ext>
          </c:extLst>
        </c:ser>
        <c:ser>
          <c:idx val="3"/>
          <c:order val="3"/>
          <c:tx>
            <c:strRef>
              <c:f>'KF_36_dur+rat'!$E$34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'KF_36_dur+rat'!$E$35:$E$39</c:f>
              <c:numCache>
                <c:formatCode>0.00</c:formatCode>
                <c:ptCount val="5"/>
                <c:pt idx="0">
                  <c:v>0.95604454072934464</c:v>
                </c:pt>
                <c:pt idx="1">
                  <c:v>12.047271901230772</c:v>
                </c:pt>
                <c:pt idx="2">
                  <c:v>4.0517705835032753</c:v>
                </c:pt>
                <c:pt idx="3">
                  <c:v>-6.57166935270347</c:v>
                </c:pt>
                <c:pt idx="4">
                  <c:v>-6.5091407505507242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9515-4260-B796-68012E0C53CF}"/>
            </c:ext>
          </c:extLst>
        </c:ser>
        <c:ser>
          <c:idx val="4"/>
          <c:order val="4"/>
          <c:tx>
            <c:strRef>
              <c:f>'KF_36_dur+rat'!$F$34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'KF_36_dur+rat'!$F$35:$F$39</c:f>
              <c:numCache>
                <c:formatCode>0.00</c:formatCode>
                <c:ptCount val="5"/>
                <c:pt idx="0">
                  <c:v>-18.705656212422465</c:v>
                </c:pt>
                <c:pt idx="1">
                  <c:v>-4.6068514157963492</c:v>
                </c:pt>
                <c:pt idx="2">
                  <c:v>-14.753996626193148</c:v>
                </c:pt>
                <c:pt idx="3">
                  <c:v>-7.2520999327809434</c:v>
                </c:pt>
                <c:pt idx="4">
                  <c:v>-34.85858445017351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9515-4260-B796-68012E0C53CF}"/>
            </c:ext>
          </c:extLst>
        </c:ser>
        <c:ser>
          <c:idx val="5"/>
          <c:order val="5"/>
          <c:tx>
            <c:strRef>
              <c:f>'KF_36_dur+rat'!$G$34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'KF_36_dur+rat'!$G$35:$G$39</c:f>
              <c:numCache>
                <c:formatCode>0.00</c:formatCode>
                <c:ptCount val="5"/>
                <c:pt idx="0">
                  <c:v>-11.146020818403457</c:v>
                </c:pt>
                <c:pt idx="1">
                  <c:v>-11.679914629476819</c:v>
                </c:pt>
                <c:pt idx="2">
                  <c:v>-17.70925309031135</c:v>
                </c:pt>
                <c:pt idx="3">
                  <c:v>-4.4892418644957743</c:v>
                </c:pt>
                <c:pt idx="4">
                  <c:v>-23.601880345403593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9515-4260-B796-68012E0C53CF}"/>
            </c:ext>
          </c:extLst>
        </c:ser>
        <c:ser>
          <c:idx val="6"/>
          <c:order val="6"/>
          <c:tx>
            <c:strRef>
              <c:f>'KF_36_dur+rat'!$H$34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'KF_36_dur+rat'!$H$35:$H$39</c:f>
              <c:numCache>
                <c:formatCode>0.00</c:formatCode>
                <c:ptCount val="5"/>
                <c:pt idx="0">
                  <c:v>-24.573724194851778</c:v>
                </c:pt>
                <c:pt idx="1">
                  <c:v>-6.0423366914885026</c:v>
                </c:pt>
                <c:pt idx="2">
                  <c:v>-18.168508286099495</c:v>
                </c:pt>
                <c:pt idx="3">
                  <c:v>-9.0671449752781648</c:v>
                </c:pt>
                <c:pt idx="4">
                  <c:v>-4.399651623818376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9515-4260-B796-68012E0C53CF}"/>
            </c:ext>
          </c:extLst>
        </c:ser>
        <c:ser>
          <c:idx val="7"/>
          <c:order val="7"/>
          <c:tx>
            <c:strRef>
              <c:f>'KF_36_dur+rat'!$I$34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'KF_36_dur+rat'!$I$35:$I$39</c:f>
              <c:numCache>
                <c:formatCode>0.00</c:formatCode>
                <c:ptCount val="5"/>
                <c:pt idx="0">
                  <c:v>-9.5307768949983682</c:v>
                </c:pt>
                <c:pt idx="1">
                  <c:v>-6.672945959427345</c:v>
                </c:pt>
                <c:pt idx="2">
                  <c:v>-7.0171825686419487</c:v>
                </c:pt>
                <c:pt idx="3">
                  <c:v>-9.7044675281721773</c:v>
                </c:pt>
                <c:pt idx="4">
                  <c:v>31.428355507888554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9515-4260-B796-68012E0C53CF}"/>
            </c:ext>
          </c:extLst>
        </c:ser>
        <c:ser>
          <c:idx val="8"/>
          <c:order val="8"/>
          <c:tx>
            <c:strRef>
              <c:f>'KF_36_dur+rat'!$J$34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'KF_36_dur+rat'!$J$35:$J$39</c:f>
              <c:numCache>
                <c:formatCode>0.00</c:formatCode>
                <c:ptCount val="5"/>
                <c:pt idx="0">
                  <c:v>-30.490599368853015</c:v>
                </c:pt>
                <c:pt idx="1">
                  <c:v>-7.7823784993541727</c:v>
                </c:pt>
                <c:pt idx="2">
                  <c:v>0.11086443336380679</c:v>
                </c:pt>
                <c:pt idx="3">
                  <c:v>-2.635596826075612</c:v>
                </c:pt>
                <c:pt idx="4">
                  <c:v>-39.058622971246578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9515-4260-B796-68012E0C53CF}"/>
            </c:ext>
          </c:extLst>
        </c:ser>
        <c:ser>
          <c:idx val="9"/>
          <c:order val="9"/>
          <c:tx>
            <c:strRef>
              <c:f>'KF_36_dur+rat'!$K$34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'KF_36_dur+rat'!$K$35:$K$39</c:f>
              <c:numCache>
                <c:formatCode>0.00</c:formatCode>
                <c:ptCount val="5"/>
                <c:pt idx="0">
                  <c:v>33.896287934480064</c:v>
                </c:pt>
                <c:pt idx="1">
                  <c:v>22.310302373321676</c:v>
                </c:pt>
                <c:pt idx="2">
                  <c:v>17.656218705129614</c:v>
                </c:pt>
                <c:pt idx="3">
                  <c:v>24.90296418364926</c:v>
                </c:pt>
                <c:pt idx="4">
                  <c:v>69.460550169070927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9515-4260-B796-68012E0C53CF}"/>
            </c:ext>
          </c:extLst>
        </c:ser>
        <c:ser>
          <c:idx val="10"/>
          <c:order val="10"/>
          <c:tx>
            <c:strRef>
              <c:f>'KF_36_dur+rat'!$L$34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'KF_36_dur+rat'!$L$35:$L$39</c:f>
              <c:numCache>
                <c:formatCode>0.00</c:formatCode>
                <c:ptCount val="5"/>
                <c:pt idx="0">
                  <c:v>43.743137601431805</c:v>
                </c:pt>
                <c:pt idx="1">
                  <c:v>11.82804369539844</c:v>
                </c:pt>
                <c:pt idx="2">
                  <c:v>16.23049647176699</c:v>
                </c:pt>
                <c:pt idx="3">
                  <c:v>20.876026693864141</c:v>
                </c:pt>
                <c:pt idx="4">
                  <c:v>25.478681882671715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9515-4260-B796-68012E0C53CF}"/>
            </c:ext>
          </c:extLst>
        </c:ser>
        <c:ser>
          <c:idx val="11"/>
          <c:order val="11"/>
          <c:tx>
            <c:strRef>
              <c:f>'KF_36_dur+rat'!$M$34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'KF_36_dur+rat'!$M$35:$M$39</c:f>
              <c:numCache>
                <c:formatCode>0.00</c:formatCode>
                <c:ptCount val="5"/>
                <c:pt idx="0">
                  <c:v>20.415295076830013</c:v>
                </c:pt>
                <c:pt idx="1">
                  <c:v>29.089967368470898</c:v>
                </c:pt>
                <c:pt idx="2">
                  <c:v>20.076617759048737</c:v>
                </c:pt>
                <c:pt idx="3">
                  <c:v>1.4948844430423867</c:v>
                </c:pt>
                <c:pt idx="4">
                  <c:v>-4.0319604854832631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9515-4260-B796-68012E0C53CF}"/>
            </c:ext>
          </c:extLst>
        </c:ser>
        <c:ser>
          <c:idx val="12"/>
          <c:order val="12"/>
          <c:tx>
            <c:strRef>
              <c:f>'KF_36_dur+rat'!$N$34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'KF_36_dur+rat'!$N$35:$N$39</c:f>
              <c:numCache>
                <c:formatCode>0.00</c:formatCode>
                <c:ptCount val="5"/>
                <c:pt idx="0">
                  <c:v>25.727309774615303</c:v>
                </c:pt>
                <c:pt idx="1">
                  <c:v>8.4168791144294151</c:v>
                </c:pt>
                <c:pt idx="2">
                  <c:v>16.043747719373457</c:v>
                </c:pt>
                <c:pt idx="3">
                  <c:v>7.9853187226270066</c:v>
                </c:pt>
                <c:pt idx="4">
                  <c:v>-21.453858768915264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9515-4260-B796-68012E0C53CF}"/>
            </c:ext>
          </c:extLst>
        </c:ser>
        <c:ser>
          <c:idx val="13"/>
          <c:order val="13"/>
          <c:tx>
            <c:strRef>
              <c:f>'KF_36_dur+rat'!$O$34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'KF_36_dur+rat'!$O$35:$O$39</c:f>
              <c:numCache>
                <c:formatCode>0.00</c:formatCode>
                <c:ptCount val="5"/>
                <c:pt idx="0">
                  <c:v>22.11757017421218</c:v>
                </c:pt>
                <c:pt idx="1">
                  <c:v>-0.94560915532698764</c:v>
                </c:pt>
                <c:pt idx="2">
                  <c:v>10.636497242903388</c:v>
                </c:pt>
                <c:pt idx="3">
                  <c:v>22.915909671221346</c:v>
                </c:pt>
                <c:pt idx="4">
                  <c:v>61.38179467095528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9515-4260-B796-68012E0C5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0974336"/>
        <c:axId val="200975872"/>
      </c:barChart>
      <c:catAx>
        <c:axId val="200974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0975872"/>
        <c:crosses val="autoZero"/>
        <c:auto val="1"/>
        <c:lblAlgn val="ctr"/>
        <c:lblOffset val="100"/>
        <c:noMultiLvlLbl val="0"/>
      </c:catAx>
      <c:valAx>
        <c:axId val="200975872"/>
        <c:scaling>
          <c:orientation val="minMax"/>
          <c:max val="7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0974336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9.6658682240988308E-3"/>
          <c:y val="0.87594534212052921"/>
          <c:w val="0.96156495029807831"/>
          <c:h val="0.11138497432061316"/>
        </c:manualLayout>
      </c:layout>
      <c:overlay val="0"/>
    </c:legend>
    <c:plotVisOnly val="1"/>
    <c:dispBlanksAs val="gap"/>
    <c:showDLblsOverMax val="0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6778957904592163E-2"/>
          <c:y val="2.3444235185905993E-2"/>
          <c:w val="0.92821129596748186"/>
          <c:h val="0.7828838560797105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'KF_36_dur+rat'!$C$26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'KF_36_dur+rat'!$C$27:$C$31</c:f>
              <c:numCache>
                <c:formatCode>0.00</c:formatCode>
                <c:ptCount val="5"/>
                <c:pt idx="0">
                  <c:v>-25.224667754181169</c:v>
                </c:pt>
                <c:pt idx="1">
                  <c:v>-25.844278709906366</c:v>
                </c:pt>
                <c:pt idx="2">
                  <c:v>-16.183264948944711</c:v>
                </c:pt>
                <c:pt idx="3">
                  <c:v>-26.36817434208545</c:v>
                </c:pt>
                <c:pt idx="4">
                  <c:v>-17.694433891838326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A2-47A8-8D4D-B11DEB649D33}"/>
            </c:ext>
          </c:extLst>
        </c:ser>
        <c:ser>
          <c:idx val="2"/>
          <c:order val="1"/>
          <c:tx>
            <c:strRef>
              <c:f>'KF_36_dur+rat'!$E$26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'KF_36_dur+rat'!$E$27:$E$31</c:f>
              <c:numCache>
                <c:formatCode>0.00</c:formatCode>
                <c:ptCount val="5"/>
                <c:pt idx="0">
                  <c:v>5.9085798738763398</c:v>
                </c:pt>
                <c:pt idx="1">
                  <c:v>10.735067524539785</c:v>
                </c:pt>
                <c:pt idx="2">
                  <c:v>8.9259637112907324</c:v>
                </c:pt>
                <c:pt idx="3">
                  <c:v>-1.5493051555220776</c:v>
                </c:pt>
                <c:pt idx="4">
                  <c:v>-7.7676909068057354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A2-47A8-8D4D-B11DEB649D33}"/>
            </c:ext>
          </c:extLst>
        </c:ser>
        <c:ser>
          <c:idx val="3"/>
          <c:order val="2"/>
          <c:tx>
            <c:strRef>
              <c:f>'KF_36_dur+rat'!$F$26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'KF_36_dur+rat'!$F$27:$F$31</c:f>
              <c:numCache>
                <c:formatCode>0.00</c:formatCode>
                <c:ptCount val="5"/>
                <c:pt idx="0">
                  <c:v>-14.717652207069937</c:v>
                </c:pt>
                <c:pt idx="1">
                  <c:v>-5.7240165636356206</c:v>
                </c:pt>
                <c:pt idx="2">
                  <c:v>-10.760739409272407</c:v>
                </c:pt>
                <c:pt idx="3">
                  <c:v>-2.2663131865758444</c:v>
                </c:pt>
                <c:pt idx="4">
                  <c:v>-35.735501609530886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00A2-47A8-8D4D-B11DEB649D33}"/>
            </c:ext>
          </c:extLst>
        </c:ser>
        <c:ser>
          <c:idx val="4"/>
          <c:order val="3"/>
          <c:tx>
            <c:strRef>
              <c:f>'KF_36_dur+rat'!$G$26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'KF_36_dur+rat'!$G$27:$G$31</c:f>
              <c:numCache>
                <c:formatCode>0.00</c:formatCode>
                <c:ptCount val="5"/>
                <c:pt idx="0">
                  <c:v>-6.7871686725071187</c:v>
                </c:pt>
                <c:pt idx="1">
                  <c:v>-12.714245948806772</c:v>
                </c:pt>
                <c:pt idx="2">
                  <c:v>-13.854431679600122</c:v>
                </c:pt>
                <c:pt idx="3">
                  <c:v>0.64506599246782814</c:v>
                </c:pt>
                <c:pt idx="4">
                  <c:v>-24.630332390884689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0A2-47A8-8D4D-B11DEB649D33}"/>
            </c:ext>
          </c:extLst>
        </c:ser>
        <c:ser>
          <c:idx val="5"/>
          <c:order val="4"/>
          <c:tx>
            <c:strRef>
              <c:f>'KF_36_dur+rat'!$H$26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'KF_36_dur+rat'!$H$27:$H$31</c:f>
              <c:numCache>
                <c:formatCode>0.00</c:formatCode>
                <c:ptCount val="5"/>
                <c:pt idx="0">
                  <c:v>-20.873586202401185</c:v>
                </c:pt>
                <c:pt idx="1">
                  <c:v>-7.1426906307237932</c:v>
                </c:pt>
                <c:pt idx="2">
                  <c:v>-14.335200190410763</c:v>
                </c:pt>
                <c:pt idx="3">
                  <c:v>-4.1789283898000393</c:v>
                </c:pt>
                <c:pt idx="4">
                  <c:v>-5.6865991858880411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00A2-47A8-8D4D-B11DEB649D33}"/>
            </c:ext>
          </c:extLst>
        </c:ser>
        <c:ser>
          <c:idx val="6"/>
          <c:order val="5"/>
          <c:tx>
            <c:strRef>
              <c:f>'KF_36_dur+rat'!$I$26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'KF_36_dur+rat'!$I$27:$I$31</c:f>
              <c:numCache>
                <c:formatCode>0.00</c:formatCode>
                <c:ptCount val="5"/>
                <c:pt idx="0">
                  <c:v>-5.0926867734195804</c:v>
                </c:pt>
                <c:pt idx="1">
                  <c:v>-7.7659147278563294</c:v>
                </c:pt>
                <c:pt idx="2">
                  <c:v>-2.6615026298510207</c:v>
                </c:pt>
                <c:pt idx="3">
                  <c:v>-4.8505110643245555</c:v>
                </c:pt>
                <c:pt idx="4">
                  <c:v>29.659100431095936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00A2-47A8-8D4D-B11DEB649D33}"/>
            </c:ext>
          </c:extLst>
        </c:ser>
        <c:ser>
          <c:idx val="8"/>
          <c:order val="6"/>
          <c:tx>
            <c:strRef>
              <c:f>'KF_36_dur+rat'!$K$26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'KF_36_dur+rat'!$K$27:$K$31</c:f>
              <c:numCache>
                <c:formatCode>0.00</c:formatCode>
                <c:ptCount val="5"/>
                <c:pt idx="0">
                  <c:v>40.464751467193125</c:v>
                </c:pt>
                <c:pt idx="1">
                  <c:v>20.877905927024017</c:v>
                </c:pt>
                <c:pt idx="2">
                  <c:v>23.167697552995776</c:v>
                </c:pt>
                <c:pt idx="3">
                  <c:v>31.617289175775635</c:v>
                </c:pt>
                <c:pt idx="4">
                  <c:v>67.179315365941221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00A2-47A8-8D4D-B11DEB649D33}"/>
            </c:ext>
          </c:extLst>
        </c:ser>
        <c:ser>
          <c:idx val="10"/>
          <c:order val="7"/>
          <c:tx>
            <c:strRef>
              <c:f>'KF_36_dur+rat'!$M$26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'KF_36_dur+rat'!$M$27:$M$31</c:f>
              <c:numCache>
                <c:formatCode>0.00</c:formatCode>
                <c:ptCount val="5"/>
                <c:pt idx="0">
                  <c:v>26.322430268509677</c:v>
                </c:pt>
                <c:pt idx="1">
                  <c:v>27.578173129365073</c:v>
                </c:pt>
                <c:pt idx="2">
                  <c:v>25.701477593792465</c:v>
                </c:pt>
                <c:pt idx="3">
                  <c:v>6.9508769700644777</c:v>
                </c:pt>
                <c:pt idx="4">
                  <c:v>-5.3238578120894857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00A2-47A8-8D4D-B11DEB64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12192"/>
        <c:axId val="201118080"/>
      </c:barChart>
      <c:catAx>
        <c:axId val="201112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/>
          <a:lstStyle/>
          <a:p>
            <a:pPr>
              <a:defRPr b="1"/>
            </a:pPr>
            <a:endParaRPr lang="de-DE"/>
          </a:p>
        </c:txPr>
        <c:crossAx val="201118080"/>
        <c:crosses val="autoZero"/>
        <c:auto val="1"/>
        <c:lblAlgn val="ctr"/>
        <c:lblOffset val="100"/>
        <c:noMultiLvlLbl val="0"/>
      </c:catAx>
      <c:valAx>
        <c:axId val="201118080"/>
        <c:scaling>
          <c:orientation val="minMax"/>
          <c:max val="70"/>
          <c:min val="-40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01112192"/>
        <c:crosses val="autoZero"/>
        <c:crossBetween val="between"/>
        <c:majorUnit val="10"/>
      </c:valAx>
    </c:plotArea>
    <c:legend>
      <c:legendPos val="b"/>
      <c:layout>
        <c:manualLayout>
          <c:xMode val="edge"/>
          <c:yMode val="edge"/>
          <c:x val="1.3759435349896846E-2"/>
          <c:y val="0.88016856997348181"/>
          <c:w val="0.95505607112535273"/>
          <c:h val="7.3200842583837314E-2"/>
        </c:manualLayout>
      </c:layout>
      <c:overlay val="0"/>
    </c:legend>
    <c:plotVisOnly val="1"/>
    <c:dispBlanksAs val="gap"/>
    <c:showDLblsOverMax val="0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'KF_36_dur+rat'!$B$50</c:f>
              <c:strCache>
                <c:ptCount val="1"/>
                <c:pt idx="0">
                  <c:v>Csengery+Keller 1987</c:v>
                </c:pt>
              </c:strCache>
            </c:strRef>
          </c:tx>
          <c:invertIfNegative val="0"/>
          <c:val>
            <c:numRef>
              <c:f>'KF_36_dur+rat'!$B$51:$B$55</c:f>
              <c:numCache>
                <c:formatCode>General</c:formatCode>
                <c:ptCount val="5"/>
                <c:pt idx="0">
                  <c:v>1.0098572218457598</c:v>
                </c:pt>
                <c:pt idx="1">
                  <c:v>-1.0461139287382935</c:v>
                </c:pt>
                <c:pt idx="2">
                  <c:v>-0.47717170384213148</c:v>
                </c:pt>
                <c:pt idx="3">
                  <c:v>0.71651914548781903</c:v>
                </c:pt>
                <c:pt idx="4">
                  <c:v>-0.20309073475316097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839-4A5E-9593-F5EE0722D3F8}"/>
            </c:ext>
          </c:extLst>
        </c:ser>
        <c:ser>
          <c:idx val="1"/>
          <c:order val="1"/>
          <c:tx>
            <c:strRef>
              <c:f>'KF_36_dur+rat'!$C$50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'KF_36_dur+rat'!$C$51:$C$55</c:f>
              <c:numCache>
                <c:formatCode>General</c:formatCode>
                <c:ptCount val="5"/>
                <c:pt idx="0">
                  <c:v>-0.68096178459170176</c:v>
                </c:pt>
                <c:pt idx="1">
                  <c:v>0.28385482421116137</c:v>
                </c:pt>
                <c:pt idx="2">
                  <c:v>1.1005545048468477</c:v>
                </c:pt>
                <c:pt idx="3">
                  <c:v>-1.5235159932615439</c:v>
                </c:pt>
                <c:pt idx="4">
                  <c:v>0.82006844879524454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839-4A5E-9593-F5EE0722D3F8}"/>
            </c:ext>
          </c:extLst>
        </c:ser>
        <c:ser>
          <c:idx val="2"/>
          <c:order val="2"/>
          <c:tx>
            <c:strRef>
              <c:f>'KF_36_dur+rat'!$D$50</c:f>
              <c:strCache>
                <c:ptCount val="1"/>
                <c:pt idx="0">
                  <c:v>Komsi+Oramo 1994</c:v>
                </c:pt>
              </c:strCache>
            </c:strRef>
          </c:tx>
          <c:invertIfNegative val="0"/>
          <c:val>
            <c:numRef>
              <c:f>'KF_36_dur+rat'!$D$51:$D$55</c:f>
              <c:numCache>
                <c:formatCode>General</c:formatCode>
                <c:ptCount val="5"/>
                <c:pt idx="0">
                  <c:v>-2.317018204812765</c:v>
                </c:pt>
                <c:pt idx="1">
                  <c:v>-0.17965949463243192</c:v>
                </c:pt>
                <c:pt idx="2">
                  <c:v>1.7491239013047206</c:v>
                </c:pt>
                <c:pt idx="3">
                  <c:v>1.6764363665608712</c:v>
                </c:pt>
                <c:pt idx="4">
                  <c:v>-0.92888256842038075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839-4A5E-9593-F5EE0722D3F8}"/>
            </c:ext>
          </c:extLst>
        </c:ser>
        <c:ser>
          <c:idx val="3"/>
          <c:order val="3"/>
          <c:tx>
            <c:strRef>
              <c:f>'KF_36_dur+rat'!$E$50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'KF_36_dur+rat'!$E$51:$E$55</c:f>
              <c:numCache>
                <c:formatCode>General</c:formatCode>
                <c:ptCount val="5"/>
                <c:pt idx="0">
                  <c:v>0.1503545636513266</c:v>
                </c:pt>
                <c:pt idx="1">
                  <c:v>2.2657740722302862</c:v>
                </c:pt>
                <c:pt idx="2">
                  <c:v>0.27074508775189088</c:v>
                </c:pt>
                <c:pt idx="3">
                  <c:v>-2.2768540697902644</c:v>
                </c:pt>
                <c:pt idx="4">
                  <c:v>-0.41001965384324102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839-4A5E-9593-F5EE0722D3F8}"/>
            </c:ext>
          </c:extLst>
        </c:ser>
        <c:ser>
          <c:idx val="4"/>
          <c:order val="4"/>
          <c:tx>
            <c:strRef>
              <c:f>'KF_36_dur+rat'!$F$50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'KF_36_dur+rat'!$F$51:$F$55</c:f>
              <c:numCache>
                <c:formatCode>General</c:formatCode>
                <c:ptCount val="5"/>
                <c:pt idx="0">
                  <c:v>-1.7757086574422836</c:v>
                </c:pt>
                <c:pt idx="1">
                  <c:v>2.0162632890535761</c:v>
                </c:pt>
                <c:pt idx="2">
                  <c:v>-0.38004226015563169</c:v>
                </c:pt>
                <c:pt idx="3">
                  <c:v>1.5663069674289076</c:v>
                </c:pt>
                <c:pt idx="4">
                  <c:v>-1.4268193388845622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839-4A5E-9593-F5EE0722D3F8}"/>
            </c:ext>
          </c:extLst>
        </c:ser>
        <c:ser>
          <c:idx val="5"/>
          <c:order val="5"/>
          <c:tx>
            <c:strRef>
              <c:f>'KF_36_dur+rat'!$G$50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'KF_36_dur+rat'!$G$51:$G$55</c:f>
              <c:numCache>
                <c:formatCode>General</c:formatCode>
                <c:ptCount val="5"/>
                <c:pt idx="0">
                  <c:v>0.2854155012192976</c:v>
                </c:pt>
                <c:pt idx="1">
                  <c:v>-0.30345630949187097</c:v>
                </c:pt>
                <c:pt idx="2">
                  <c:v>-1.0757142435621017</c:v>
                </c:pt>
                <c:pt idx="3">
                  <c:v>1.8652917318150806</c:v>
                </c:pt>
                <c:pt idx="4">
                  <c:v>-0.7715366799804082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C839-4A5E-9593-F5EE0722D3F8}"/>
            </c:ext>
          </c:extLst>
        </c:ser>
        <c:ser>
          <c:idx val="6"/>
          <c:order val="6"/>
          <c:tx>
            <c:strRef>
              <c:f>'KF_36_dur+rat'!$H$50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'KF_36_dur+rat'!$H$51:$H$55</c:f>
              <c:numCache>
                <c:formatCode>General</c:formatCode>
                <c:ptCount val="5"/>
                <c:pt idx="0">
                  <c:v>-3.429907259632536</c:v>
                </c:pt>
                <c:pt idx="1">
                  <c:v>2.0128929907243212</c:v>
                </c:pt>
                <c:pt idx="2">
                  <c:v>-0.71611200506358408</c:v>
                </c:pt>
                <c:pt idx="3">
                  <c:v>1.4307903330561196</c:v>
                </c:pt>
                <c:pt idx="4">
                  <c:v>0.70233594091566953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C839-4A5E-9593-F5EE0722D3F8}"/>
            </c:ext>
          </c:extLst>
        </c:ser>
        <c:ser>
          <c:idx val="7"/>
          <c:order val="7"/>
          <c:tx>
            <c:strRef>
              <c:f>'KF_36_dur+rat'!$I$50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'KF_36_dur+rat'!$I$51:$I$55</c:f>
              <c:numCache>
                <c:formatCode>General</c:formatCode>
                <c:ptCount val="5"/>
                <c:pt idx="0">
                  <c:v>-0.77977563309617537</c:v>
                </c:pt>
                <c:pt idx="1">
                  <c:v>-0.26664945920753524</c:v>
                </c:pt>
                <c:pt idx="2">
                  <c:v>-0.18980849726445115</c:v>
                </c:pt>
                <c:pt idx="3">
                  <c:v>-1.1467245615998714</c:v>
                </c:pt>
                <c:pt idx="4">
                  <c:v>2.3829581511680393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C839-4A5E-9593-F5EE0722D3F8}"/>
            </c:ext>
          </c:extLst>
        </c:ser>
        <c:ser>
          <c:idx val="8"/>
          <c:order val="8"/>
          <c:tx>
            <c:strRef>
              <c:f>'KF_36_dur+rat'!$J$50</c:f>
              <c:strCache>
                <c:ptCount val="1"/>
                <c:pt idx="0">
                  <c:v>Arnold+Pogossian 2006</c:v>
                </c:pt>
              </c:strCache>
            </c:strRef>
          </c:tx>
          <c:invertIfNegative val="0"/>
          <c:val>
            <c:numRef>
              <c:f>'KF_36_dur+rat'!$J$51:$J$55</c:f>
              <c:numCache>
                <c:formatCode>General</c:formatCode>
                <c:ptCount val="5"/>
                <c:pt idx="0">
                  <c:v>-5.5242249457640931</c:v>
                </c:pt>
                <c:pt idx="1">
                  <c:v>1.5519328065561844</c:v>
                </c:pt>
                <c:pt idx="2">
                  <c:v>2.1558039687546504</c:v>
                </c:pt>
                <c:pt idx="3">
                  <c:v>3.4606408997707057</c:v>
                </c:pt>
                <c:pt idx="4">
                  <c:v>-1.6441527293174421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C839-4A5E-9593-F5EE0722D3F8}"/>
            </c:ext>
          </c:extLst>
        </c:ser>
        <c:ser>
          <c:idx val="9"/>
          <c:order val="9"/>
          <c:tx>
            <c:strRef>
              <c:f>'KF_36_dur+rat'!$K$50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'KF_36_dur+rat'!$K$51:$K$55</c:f>
              <c:numCache>
                <c:formatCode>General</c:formatCode>
                <c:ptCount val="5"/>
                <c:pt idx="0">
                  <c:v>1.5484993494625101</c:v>
                </c:pt>
                <c:pt idx="1">
                  <c:v>-1.2924505411356186</c:v>
                </c:pt>
                <c:pt idx="2">
                  <c:v>-1.2245860434597162</c:v>
                </c:pt>
                <c:pt idx="3">
                  <c:v>-0.92550541872263992</c:v>
                </c:pt>
                <c:pt idx="4">
                  <c:v>1.8940426538554744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C839-4A5E-9593-F5EE0722D3F8}"/>
            </c:ext>
          </c:extLst>
        </c:ser>
        <c:ser>
          <c:idx val="10"/>
          <c:order val="10"/>
          <c:tx>
            <c:strRef>
              <c:f>'KF_36_dur+rat'!$L$50</c:f>
              <c:strCache>
                <c:ptCount val="1"/>
                <c:pt idx="0">
                  <c:v>Melzer+Stark 2013</c:v>
                </c:pt>
              </c:strCache>
            </c:strRef>
          </c:tx>
          <c:invertIfNegative val="0"/>
          <c:val>
            <c:numRef>
              <c:f>'KF_36_dur+rat'!$L$51:$L$55</c:f>
              <c:numCache>
                <c:formatCode>General</c:formatCode>
                <c:ptCount val="5"/>
                <c:pt idx="0">
                  <c:v>4.7728861391600823</c:v>
                </c:pt>
                <c:pt idx="1">
                  <c:v>-2.6564251744842586</c:v>
                </c:pt>
                <c:pt idx="2">
                  <c:v>-1.0572763247806183</c:v>
                </c:pt>
                <c:pt idx="3">
                  <c:v>-1.1107844426436415</c:v>
                </c:pt>
                <c:pt idx="4">
                  <c:v>5.1599802748438783E-2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C839-4A5E-9593-F5EE0722D3F8}"/>
            </c:ext>
          </c:extLst>
        </c:ser>
        <c:ser>
          <c:idx val="11"/>
          <c:order val="11"/>
          <c:tx>
            <c:strRef>
              <c:f>'KF_36_dur+rat'!$M$50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'KF_36_dur+rat'!$M$51:$M$55</c:f>
              <c:numCache>
                <c:formatCode>General</c:formatCode>
                <c:ptCount val="5"/>
                <c:pt idx="0">
                  <c:v>1.5105945366178766</c:v>
                </c:pt>
                <c:pt idx="1">
                  <c:v>2.5003350978523073</c:v>
                </c:pt>
                <c:pt idx="2">
                  <c:v>0.42052012956648532</c:v>
                </c:pt>
                <c:pt idx="3">
                  <c:v>-3.4804695198382056</c:v>
                </c:pt>
                <c:pt idx="4">
                  <c:v>-0.95098024419844851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C839-4A5E-9593-F5EE0722D3F8}"/>
            </c:ext>
          </c:extLst>
        </c:ser>
        <c:ser>
          <c:idx val="12"/>
          <c:order val="12"/>
          <c:tx>
            <c:strRef>
              <c:f>'KF_36_dur+rat'!$N$50</c:f>
              <c:strCache>
                <c:ptCount val="1"/>
                <c:pt idx="0">
                  <c:v>Melzer+Stark 2017</c:v>
                </c:pt>
              </c:strCache>
            </c:strRef>
          </c:tx>
          <c:invertIfNegative val="0"/>
          <c:val>
            <c:numRef>
              <c:f>'KF_36_dur+rat'!$N$51:$N$55</c:f>
              <c:numCache>
                <c:formatCode>General</c:formatCode>
                <c:ptCount val="5"/>
                <c:pt idx="0">
                  <c:v>3.7840955349883139</c:v>
                </c:pt>
                <c:pt idx="1">
                  <c:v>-1.0631666004458999</c:v>
                </c:pt>
                <c:pt idx="2">
                  <c:v>0.30705243066013921</c:v>
                </c:pt>
                <c:pt idx="3">
                  <c:v>-1.305485302795983</c:v>
                </c:pt>
                <c:pt idx="4">
                  <c:v>-1.7224960624065684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C839-4A5E-9593-F5EE0722D3F8}"/>
            </c:ext>
          </c:extLst>
        </c:ser>
        <c:ser>
          <c:idx val="13"/>
          <c:order val="13"/>
          <c:tx>
            <c:strRef>
              <c:f>'KF_36_dur+rat'!$O$50</c:f>
              <c:strCache>
                <c:ptCount val="1"/>
                <c:pt idx="0">
                  <c:v>Melzer+Stark 2019</c:v>
                </c:pt>
              </c:strCache>
            </c:strRef>
          </c:tx>
          <c:invertIfNegative val="0"/>
          <c:val>
            <c:numRef>
              <c:f>'KF_36_dur+rat'!$O$51:$O$55</c:f>
              <c:numCache>
                <c:formatCode>General</c:formatCode>
                <c:ptCount val="5"/>
                <c:pt idx="0">
                  <c:v>1.4458936383944341</c:v>
                </c:pt>
                <c:pt idx="1">
                  <c:v>-3.8231315724919313</c:v>
                </c:pt>
                <c:pt idx="2">
                  <c:v>-0.88308894475649602</c:v>
                </c:pt>
                <c:pt idx="3">
                  <c:v>1.053353864532653</c:v>
                </c:pt>
                <c:pt idx="4">
                  <c:v>2.2069730143213304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C839-4A5E-9593-F5EE0722D3F8}"/>
            </c:ext>
          </c:extLst>
        </c:ser>
        <c:ser>
          <c:idx val="14"/>
          <c:order val="14"/>
          <c:tx>
            <c:strRef>
              <c:f>'KF_36_dur+rat'!$P$50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'KF_36_dur+rat'!$P$51:$P$55</c:f>
              <c:numCache>
                <c:formatCode>0.00</c:formatCode>
                <c:ptCount val="5"/>
                <c:pt idx="0">
                  <c:v>0.65127930136448597</c:v>
                </c:pt>
                <c:pt idx="1">
                  <c:v>1.6808060853338453</c:v>
                </c:pt>
                <c:pt idx="2">
                  <c:v>-0.31444771320026454</c:v>
                </c:pt>
                <c:pt idx="3">
                  <c:v>7.9654166870867016E-2</c:v>
                </c:pt>
                <c:pt idx="4">
                  <c:v>-2.0972918403689338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C839-4A5E-9593-F5EE0722D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496064"/>
        <c:axId val="201497600"/>
      </c:barChart>
      <c:catAx>
        <c:axId val="2014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1497600"/>
        <c:crosses val="autoZero"/>
        <c:auto val="1"/>
        <c:lblAlgn val="ctr"/>
        <c:lblOffset val="100"/>
        <c:noMultiLvlLbl val="0"/>
      </c:catAx>
      <c:valAx>
        <c:axId val="201497600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496064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1.4709097863354345E-2"/>
          <c:y val="0.83756075269667474"/>
          <c:w val="0.96512081156371654"/>
          <c:h val="0.14975390943967265"/>
        </c:manualLayout>
      </c:layout>
      <c:overlay val="0"/>
    </c:legend>
    <c:plotVisOnly val="1"/>
    <c:dispBlanksAs val="gap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93844744337471E-2"/>
          <c:y val="2.3442438324817145E-2"/>
          <c:w val="0.94205329317952502"/>
          <c:h val="0.763722360344070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'KF_36_dur+rat'!$C$42</c:f>
              <c:strCache>
                <c:ptCount val="1"/>
                <c:pt idx="0">
                  <c:v>Csengery+Keller 1990</c:v>
                </c:pt>
              </c:strCache>
            </c:strRef>
          </c:tx>
          <c:invertIfNegative val="0"/>
          <c:val>
            <c:numRef>
              <c:f>'KF_36_dur+rat'!$C$43:$C$47</c:f>
              <c:numCache>
                <c:formatCode>General</c:formatCode>
                <c:ptCount val="5"/>
                <c:pt idx="0">
                  <c:v>-0.28452561161524059</c:v>
                </c:pt>
                <c:pt idx="1">
                  <c:v>-0.61821567131841704</c:v>
                </c:pt>
                <c:pt idx="2">
                  <c:v>1.3248599207643821</c:v>
                </c:pt>
                <c:pt idx="3">
                  <c:v>-0.96218092689748858</c:v>
                </c:pt>
                <c:pt idx="4">
                  <c:v>0.54006228906677389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3B-498A-88B9-55F37C5FF392}"/>
            </c:ext>
          </c:extLst>
        </c:ser>
        <c:ser>
          <c:idx val="2"/>
          <c:order val="1"/>
          <c:tx>
            <c:strRef>
              <c:f>'KF_36_dur+rat'!$E$42</c:f>
              <c:strCache>
                <c:ptCount val="1"/>
                <c:pt idx="0">
                  <c:v>Komsi+Oramo 1995</c:v>
                </c:pt>
              </c:strCache>
            </c:strRef>
          </c:tx>
          <c:invertIfNegative val="0"/>
          <c:val>
            <c:numRef>
              <c:f>'KF_36_dur+rat'!$E$43:$E$47</c:f>
              <c:numCache>
                <c:formatCode>General</c:formatCode>
                <c:ptCount val="5"/>
                <c:pt idx="0">
                  <c:v>0.54679073662778777</c:v>
                </c:pt>
                <c:pt idx="1">
                  <c:v>1.3637035767007077</c:v>
                </c:pt>
                <c:pt idx="2">
                  <c:v>0.49505050366942527</c:v>
                </c:pt>
                <c:pt idx="3">
                  <c:v>-1.7155190034262091</c:v>
                </c:pt>
                <c:pt idx="4">
                  <c:v>-0.69002581357171167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3B-498A-88B9-55F37C5FF392}"/>
            </c:ext>
          </c:extLst>
        </c:ser>
        <c:ser>
          <c:idx val="3"/>
          <c:order val="2"/>
          <c:tx>
            <c:strRef>
              <c:f>'KF_36_dur+rat'!$F$42</c:f>
              <c:strCache>
                <c:ptCount val="1"/>
                <c:pt idx="0">
                  <c:v>Whittlesey+Sallaberger 1997</c:v>
                </c:pt>
              </c:strCache>
            </c:strRef>
          </c:tx>
          <c:invertIfNegative val="0"/>
          <c:val>
            <c:numRef>
              <c:f>'KF_36_dur+rat'!$F$43:$F$47</c:f>
              <c:numCache>
                <c:formatCode>General</c:formatCode>
                <c:ptCount val="5"/>
                <c:pt idx="0">
                  <c:v>-1.3792724844658224</c:v>
                </c:pt>
                <c:pt idx="1">
                  <c:v>1.1141927935239977</c:v>
                </c:pt>
                <c:pt idx="2">
                  <c:v>-0.15573684423809731</c:v>
                </c:pt>
                <c:pt idx="3">
                  <c:v>2.1276420337929629</c:v>
                </c:pt>
                <c:pt idx="4">
                  <c:v>-1.7068254986130329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3B-498A-88B9-55F37C5FF392}"/>
            </c:ext>
          </c:extLst>
        </c:ser>
        <c:ser>
          <c:idx val="4"/>
          <c:order val="3"/>
          <c:tx>
            <c:strRef>
              <c:f>'KF_36_dur+rat'!$G$42</c:f>
              <c:strCache>
                <c:ptCount val="1"/>
                <c:pt idx="0">
                  <c:v>Pammer+Kopatchinskaja 2004</c:v>
                </c:pt>
              </c:strCache>
            </c:strRef>
          </c:tx>
          <c:invertIfNegative val="0"/>
          <c:val>
            <c:numRef>
              <c:f>'KF_36_dur+rat'!$G$43:$G$47</c:f>
              <c:numCache>
                <c:formatCode>General</c:formatCode>
                <c:ptCount val="5"/>
                <c:pt idx="0">
                  <c:v>0.68185167419575876</c:v>
                </c:pt>
                <c:pt idx="1">
                  <c:v>-1.2055268050214494</c:v>
                </c:pt>
                <c:pt idx="2">
                  <c:v>-0.85140882764456727</c:v>
                </c:pt>
                <c:pt idx="3">
                  <c:v>2.4266267981791358</c:v>
                </c:pt>
                <c:pt idx="4">
                  <c:v>-1.0515428397088789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3B-498A-88B9-55F37C5FF392}"/>
            </c:ext>
          </c:extLst>
        </c:ser>
        <c:ser>
          <c:idx val="5"/>
          <c:order val="4"/>
          <c:tx>
            <c:strRef>
              <c:f>'KF_36_dur+rat'!$H$42</c:f>
              <c:strCache>
                <c:ptCount val="1"/>
                <c:pt idx="0">
                  <c:v>Arnold+Pogossian 2004</c:v>
                </c:pt>
              </c:strCache>
            </c:strRef>
          </c:tx>
          <c:invertIfNegative val="0"/>
          <c:val>
            <c:numRef>
              <c:f>'KF_36_dur+rat'!$H$43:$H$47</c:f>
              <c:numCache>
                <c:formatCode>General</c:formatCode>
                <c:ptCount val="5"/>
                <c:pt idx="0">
                  <c:v>-3.0334710866560748</c:v>
                </c:pt>
                <c:pt idx="1">
                  <c:v>1.1108224951947427</c:v>
                </c:pt>
                <c:pt idx="2">
                  <c:v>-0.49180658914604969</c:v>
                </c:pt>
                <c:pt idx="3">
                  <c:v>1.9921253994201749</c:v>
                </c:pt>
                <c:pt idx="4">
                  <c:v>0.42232978118719888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3B-498A-88B9-55F37C5FF392}"/>
            </c:ext>
          </c:extLst>
        </c:ser>
        <c:ser>
          <c:idx val="6"/>
          <c:order val="5"/>
          <c:tx>
            <c:strRef>
              <c:f>'KF_36_dur+rat'!$I$42</c:f>
              <c:strCache>
                <c:ptCount val="1"/>
                <c:pt idx="0">
                  <c:v>Banse+Keller 2005</c:v>
                </c:pt>
              </c:strCache>
            </c:strRef>
          </c:tx>
          <c:invertIfNegative val="0"/>
          <c:val>
            <c:numRef>
              <c:f>'KF_36_dur+rat'!$I$43:$I$47</c:f>
              <c:numCache>
                <c:formatCode>General</c:formatCode>
                <c:ptCount val="5"/>
                <c:pt idx="0">
                  <c:v>-0.3833394601197142</c:v>
                </c:pt>
                <c:pt idx="1">
                  <c:v>-1.1687199547371137</c:v>
                </c:pt>
                <c:pt idx="2">
                  <c:v>3.4496918653083242E-2</c:v>
                </c:pt>
                <c:pt idx="3">
                  <c:v>-0.58538949523581607</c:v>
                </c:pt>
                <c:pt idx="4">
                  <c:v>2.1029519914395687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3B-498A-88B9-55F37C5FF392}"/>
            </c:ext>
          </c:extLst>
        </c:ser>
        <c:ser>
          <c:idx val="8"/>
          <c:order val="6"/>
          <c:tx>
            <c:strRef>
              <c:f>'KF_36_dur+rat'!$K$42</c:f>
              <c:strCache>
                <c:ptCount val="1"/>
                <c:pt idx="0">
                  <c:v>Melzer+Stark 2012</c:v>
                </c:pt>
              </c:strCache>
            </c:strRef>
          </c:tx>
          <c:invertIfNegative val="0"/>
          <c:val>
            <c:numRef>
              <c:f>'KF_36_dur+rat'!$K$43:$K$47</c:f>
              <c:numCache>
                <c:formatCode>General</c:formatCode>
                <c:ptCount val="5"/>
                <c:pt idx="0">
                  <c:v>1.9449355224389713</c:v>
                </c:pt>
                <c:pt idx="1">
                  <c:v>-2.194521036665197</c:v>
                </c:pt>
                <c:pt idx="2">
                  <c:v>-1.0002806275421818</c:v>
                </c:pt>
                <c:pt idx="3">
                  <c:v>-0.36417035235858464</c:v>
                </c:pt>
                <c:pt idx="4">
                  <c:v>1.6140364941270038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13B-498A-88B9-55F37C5FF392}"/>
            </c:ext>
          </c:extLst>
        </c:ser>
        <c:ser>
          <c:idx val="10"/>
          <c:order val="7"/>
          <c:tx>
            <c:strRef>
              <c:f>'KF_36_dur+rat'!$M$42</c:f>
              <c:strCache>
                <c:ptCount val="1"/>
                <c:pt idx="0">
                  <c:v>Kammer+Widmann 2017</c:v>
                </c:pt>
              </c:strCache>
            </c:strRef>
          </c:tx>
          <c:invertIfNegative val="0"/>
          <c:val>
            <c:numRef>
              <c:f>'KF_36_dur+rat'!$M$43:$M$47</c:f>
              <c:numCache>
                <c:formatCode>General</c:formatCode>
                <c:ptCount val="5"/>
                <c:pt idx="0">
                  <c:v>1.9070307095943377</c:v>
                </c:pt>
                <c:pt idx="1">
                  <c:v>1.5982646023227289</c:v>
                </c:pt>
                <c:pt idx="2">
                  <c:v>0.64482554548401971</c:v>
                </c:pt>
                <c:pt idx="3">
                  <c:v>-2.9191344534741503</c:v>
                </c:pt>
                <c:pt idx="4">
                  <c:v>-1.2309864039269192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13B-498A-88B9-55F37C5FF392}"/>
            </c:ext>
          </c:extLst>
        </c:ser>
        <c:ser>
          <c:idx val="13"/>
          <c:order val="8"/>
          <c:tx>
            <c:strRef>
              <c:f>'KF_36_dur+rat'!$P$42</c:f>
              <c:strCache>
                <c:ptCount val="1"/>
                <c:pt idx="0">
                  <c:v>score</c:v>
                </c:pt>
              </c:strCache>
            </c:strRef>
          </c:tx>
          <c:invertIfNegative val="0"/>
          <c:val>
            <c:numRef>
              <c:f>'KF_36_dur+rat'!$P$43:$P$47</c:f>
              <c:numCache>
                <c:formatCode>0.00</c:formatCode>
                <c:ptCount val="5"/>
                <c:pt idx="0">
                  <c:v>1.0477154743409471</c:v>
                </c:pt>
                <c:pt idx="1">
                  <c:v>0.77873558980426694</c:v>
                </c:pt>
                <c:pt idx="2">
                  <c:v>-9.0142297282730155E-2</c:v>
                </c:pt>
                <c:pt idx="3">
                  <c:v>0.6409892332349223</c:v>
                </c:pt>
                <c:pt idx="4">
                  <c:v>-2.3772980000974044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13B-498A-88B9-55F37C5FF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1178496"/>
        <c:axId val="201180288"/>
      </c:barChart>
      <c:catAx>
        <c:axId val="201178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201180288"/>
        <c:crosses val="autoZero"/>
        <c:auto val="1"/>
        <c:lblAlgn val="ctr"/>
        <c:lblOffset val="100"/>
        <c:noMultiLvlLbl val="0"/>
      </c:catAx>
      <c:valAx>
        <c:axId val="201180288"/>
        <c:scaling>
          <c:orientation val="minMax"/>
          <c:max val="6"/>
          <c:min val="-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1178496"/>
        <c:crosses val="autoZero"/>
        <c:crossBetween val="between"/>
        <c:majorUnit val="1"/>
      </c:valAx>
    </c:plotArea>
    <c:legend>
      <c:legendPos val="b"/>
      <c:layout>
        <c:manualLayout>
          <c:xMode val="edge"/>
          <c:yMode val="edge"/>
          <c:x val="3.3810482103537008E-2"/>
          <c:y val="0.84178357516387026"/>
          <c:w val="0.96512081156371654"/>
          <c:h val="0.14975390943967265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55" workbookViewId="0"/>
  </sheetViews>
  <pageMargins left="0.7" right="0.7" top="0.78740157499999996" bottom="0.78740157499999996" header="0.3" footer="0.3"/>
  <pageSetup paperSize="9" orientation="landscape" horizontalDpi="1200" verticalDpi="1200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pageMargins left="0.7" right="0.7" top="0.78740157499999996" bottom="0.78740157499999996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59" workbookViewId="0" zoomToFit="1"/>
  </sheetViews>
  <pageMargins left="0.7" right="0.7" top="0.78740157499999996" bottom="0.78740157499999996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E585B09-71B0-431A-9DA2-B4E10E2B02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58495C84-7FC8-436D-8F7F-D3BE44644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06935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89143" cy="5987143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8208" cy="6014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308208" cy="6014818"/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xmlns="" id="{00000000-0008-0000-0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Melzer_Stark_2017_Wien modern_36_dur" connectionId="26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CK_1987_36" connectionId="10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KO_1994_36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CK_1987_38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MS_2013_37" connectionId="32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AP_2009_37" connectionId="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MS_2012_37" connectionId="29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WS_1997_37" connectionId="4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K_2004_37" connectionId="3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Arnold+Pogossian_2006 [live DVD]_36_dur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BK_2005_37" connectionId="8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Kammer+Widmann_2017_36_Abschnitte-Dauern" connectionId="19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MS_2019_36" connectionId="34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CK_1990_37" connectionId="17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CK_1990_32_dur" connectionId="15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KO_1996_37" connectionId="24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13" Type="http://schemas.openxmlformats.org/officeDocument/2006/relationships/queryTable" Target="../queryTables/queryTable12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12" Type="http://schemas.openxmlformats.org/officeDocument/2006/relationships/queryTable" Target="../queryTables/queryTable11.xml"/><Relationship Id="rId17" Type="http://schemas.openxmlformats.org/officeDocument/2006/relationships/queryTable" Target="../queryTables/queryTable16.xml"/><Relationship Id="rId2" Type="http://schemas.openxmlformats.org/officeDocument/2006/relationships/queryTable" Target="../queryTables/queryTable1.xml"/><Relationship Id="rId16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.bin"/><Relationship Id="rId6" Type="http://schemas.openxmlformats.org/officeDocument/2006/relationships/queryTable" Target="../queryTables/queryTable5.xml"/><Relationship Id="rId11" Type="http://schemas.openxmlformats.org/officeDocument/2006/relationships/queryTable" Target="../queryTables/queryTable10.xml"/><Relationship Id="rId5" Type="http://schemas.openxmlformats.org/officeDocument/2006/relationships/queryTable" Target="../queryTables/queryTable4.xml"/><Relationship Id="rId15" Type="http://schemas.openxmlformats.org/officeDocument/2006/relationships/queryTable" Target="../queryTables/queryTable1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Relationship Id="rId14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4"/>
  <sheetViews>
    <sheetView zoomScaleNormal="100" workbookViewId="0">
      <selection activeCell="H14" sqref="H14"/>
    </sheetView>
  </sheetViews>
  <sheetFormatPr baseColWidth="10" defaultRowHeight="14.5" x14ac:dyDescent="0.35"/>
  <cols>
    <col min="1" max="1" width="8" style="13" customWidth="1"/>
    <col min="2" max="2" width="11.26953125" style="6" customWidth="1"/>
    <col min="3" max="3" width="10.1796875" customWidth="1"/>
    <col min="4" max="4" width="8" style="3" customWidth="1"/>
    <col min="5" max="5" width="15.81640625" bestFit="1" customWidth="1"/>
    <col min="6" max="6" width="10.1796875" bestFit="1" customWidth="1"/>
  </cols>
  <sheetData>
    <row r="1" spans="1:28" s="1" customFormat="1" x14ac:dyDescent="0.35">
      <c r="A1" s="12" t="s">
        <v>60</v>
      </c>
      <c r="B1" s="25" t="s">
        <v>61</v>
      </c>
      <c r="C1" s="2" t="s">
        <v>62</v>
      </c>
      <c r="D1" s="12" t="s">
        <v>60</v>
      </c>
      <c r="E1" s="25" t="s">
        <v>61</v>
      </c>
      <c r="F1" s="2" t="s">
        <v>62</v>
      </c>
      <c r="G1"/>
      <c r="H1"/>
      <c r="I1"/>
      <c r="J1"/>
      <c r="K1"/>
      <c r="L1"/>
      <c r="M1"/>
      <c r="N1"/>
      <c r="O1"/>
      <c r="P1"/>
      <c r="Q1"/>
    </row>
    <row r="2" spans="1:28" x14ac:dyDescent="0.35">
      <c r="A2" s="29" t="s">
        <v>4</v>
      </c>
      <c r="B2" s="8">
        <v>10</v>
      </c>
      <c r="C2" s="8">
        <f t="shared" ref="C2:C13" si="0">B2/B$14*100</f>
        <v>14.705882352941178</v>
      </c>
      <c r="D2" s="2">
        <v>1</v>
      </c>
      <c r="E2" s="8">
        <f>SUM(B2:B4)</f>
        <v>21</v>
      </c>
      <c r="F2" s="8">
        <f>E2/E$14*100</f>
        <v>30.882352941176471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35">
      <c r="A3" s="29" t="s">
        <v>5</v>
      </c>
      <c r="B3" s="8">
        <v>4</v>
      </c>
      <c r="C3" s="8">
        <f t="shared" si="0"/>
        <v>5.8823529411764701</v>
      </c>
      <c r="D3" s="2"/>
      <c r="E3" s="8"/>
      <c r="F3" s="8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35">
      <c r="A4" s="29" t="s">
        <v>11</v>
      </c>
      <c r="B4" s="8">
        <v>7</v>
      </c>
      <c r="C4" s="8">
        <f t="shared" si="0"/>
        <v>10.294117647058822</v>
      </c>
      <c r="D4" s="2"/>
      <c r="E4" s="8"/>
      <c r="F4" s="8"/>
    </row>
    <row r="5" spans="1:28" x14ac:dyDescent="0.35">
      <c r="A5" s="29" t="s">
        <v>2</v>
      </c>
      <c r="B5" s="8">
        <v>11</v>
      </c>
      <c r="C5" s="8">
        <f t="shared" si="0"/>
        <v>16.176470588235293</v>
      </c>
      <c r="D5" s="2">
        <v>2</v>
      </c>
      <c r="E5" s="8">
        <f>SUM(B5:B6)</f>
        <v>17</v>
      </c>
      <c r="F5" s="8">
        <f>E5/E$14*100</f>
        <v>25</v>
      </c>
    </row>
    <row r="6" spans="1:28" x14ac:dyDescent="0.35">
      <c r="A6" s="29" t="s">
        <v>3</v>
      </c>
      <c r="B6" s="8">
        <v>6</v>
      </c>
      <c r="C6" s="8">
        <f t="shared" si="0"/>
        <v>8.8235294117647065</v>
      </c>
      <c r="D6" s="2"/>
      <c r="E6" s="8"/>
      <c r="F6" s="8"/>
    </row>
    <row r="7" spans="1:28" x14ac:dyDescent="0.35">
      <c r="A7" s="29" t="s">
        <v>0</v>
      </c>
      <c r="B7" s="8">
        <v>5</v>
      </c>
      <c r="C7" s="8">
        <f t="shared" si="0"/>
        <v>7.3529411764705888</v>
      </c>
      <c r="D7" s="2">
        <v>3</v>
      </c>
      <c r="E7" s="8">
        <f>SUM(B7:B8)</f>
        <v>9</v>
      </c>
      <c r="F7" s="8">
        <f>E7/E$14*100</f>
        <v>13.23529411764706</v>
      </c>
    </row>
    <row r="8" spans="1:28" x14ac:dyDescent="0.35">
      <c r="A8" s="29" t="s">
        <v>1</v>
      </c>
      <c r="B8" s="8">
        <v>4</v>
      </c>
      <c r="C8" s="8">
        <f t="shared" si="0"/>
        <v>5.8823529411764701</v>
      </c>
      <c r="D8" s="2"/>
      <c r="E8" s="8"/>
      <c r="F8" s="8"/>
    </row>
    <row r="9" spans="1:28" x14ac:dyDescent="0.35">
      <c r="A9" s="29" t="s">
        <v>6</v>
      </c>
      <c r="B9" s="8">
        <v>5</v>
      </c>
      <c r="C9" s="8">
        <f t="shared" si="0"/>
        <v>7.3529411764705888</v>
      </c>
      <c r="D9" s="2">
        <v>4</v>
      </c>
      <c r="E9" s="8">
        <f>SUM(B9:B12)</f>
        <v>18.5</v>
      </c>
      <c r="F9" s="8">
        <f>E9/E$14*100</f>
        <v>27.205882352941174</v>
      </c>
    </row>
    <row r="10" spans="1:28" x14ac:dyDescent="0.35">
      <c r="A10" s="29" t="s">
        <v>7</v>
      </c>
      <c r="B10" s="8">
        <v>3</v>
      </c>
      <c r="C10" s="8">
        <f t="shared" si="0"/>
        <v>4.4117647058823533</v>
      </c>
      <c r="D10" s="2"/>
      <c r="E10" s="8"/>
      <c r="F10" s="8"/>
    </row>
    <row r="11" spans="1:28" x14ac:dyDescent="0.35">
      <c r="A11" s="29" t="s">
        <v>12</v>
      </c>
      <c r="B11" s="8">
        <v>7</v>
      </c>
      <c r="C11" s="8">
        <f t="shared" si="0"/>
        <v>10.294117647058822</v>
      </c>
      <c r="D11" s="2"/>
      <c r="E11" s="8"/>
      <c r="F11" s="57"/>
    </row>
    <row r="12" spans="1:28" x14ac:dyDescent="0.35">
      <c r="A12" s="29" t="s">
        <v>13</v>
      </c>
      <c r="B12" s="8">
        <v>3.5</v>
      </c>
      <c r="C12" s="8">
        <f t="shared" si="0"/>
        <v>5.1470588235294112</v>
      </c>
      <c r="D12" s="2"/>
      <c r="E12" s="8"/>
      <c r="F12" s="8"/>
    </row>
    <row r="13" spans="1:28" x14ac:dyDescent="0.35">
      <c r="A13" s="29" t="s">
        <v>14</v>
      </c>
      <c r="B13" s="8">
        <v>2.5</v>
      </c>
      <c r="C13" s="8">
        <f t="shared" si="0"/>
        <v>3.6764705882352944</v>
      </c>
      <c r="D13" s="2">
        <v>5</v>
      </c>
      <c r="E13" s="8">
        <f>B13</f>
        <v>2.5</v>
      </c>
      <c r="F13" s="8">
        <f>E13/E$14*100</f>
        <v>3.6764705882352944</v>
      </c>
    </row>
    <row r="14" spans="1:28" x14ac:dyDescent="0.35">
      <c r="B14" s="37">
        <f>SUM(B2:B13)</f>
        <v>68</v>
      </c>
      <c r="C14" s="37">
        <f>SUM(C2:C13)</f>
        <v>100</v>
      </c>
      <c r="D14" s="56"/>
      <c r="E14" s="37">
        <f>SUM(E2:E13)</f>
        <v>68</v>
      </c>
      <c r="F14" s="37">
        <f>SUM(F2:F13)</f>
        <v>100</v>
      </c>
    </row>
  </sheetData>
  <autoFilter ref="E1:E17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25"/>
  <sheetViews>
    <sheetView tabSelected="1" zoomScale="55" zoomScaleNormal="55" workbookViewId="0"/>
  </sheetViews>
  <sheetFormatPr baseColWidth="10" defaultRowHeight="14.5" x14ac:dyDescent="0.35"/>
  <cols>
    <col min="1" max="1" width="19.6328125" style="2" bestFit="1" customWidth="1"/>
    <col min="2" max="2" width="38.453125" style="3" bestFit="1" customWidth="1"/>
    <col min="3" max="3" width="20.08984375" style="3" bestFit="1" customWidth="1"/>
    <col min="4" max="4" width="18.36328125" bestFit="1" customWidth="1"/>
    <col min="5" max="5" width="26.453125" bestFit="1" customWidth="1"/>
    <col min="6" max="6" width="25.54296875" bestFit="1" customWidth="1"/>
    <col min="7" max="7" width="17.08984375" bestFit="1" customWidth="1"/>
    <col min="8" max="8" width="21.36328125" bestFit="1" customWidth="1"/>
    <col min="9" max="9" width="17.453125" bestFit="1" customWidth="1"/>
    <col min="10" max="10" width="38.453125" bestFit="1" customWidth="1"/>
    <col min="11" max="15" width="17.453125" customWidth="1"/>
    <col min="16" max="16" width="10.90625" style="3" bestFit="1" customWidth="1"/>
    <col min="17" max="17" width="8.54296875" bestFit="1" customWidth="1"/>
    <col min="18" max="18" width="9.08984375" style="3" bestFit="1" customWidth="1"/>
    <col min="19" max="19" width="17.08984375" style="3" bestFit="1" customWidth="1"/>
    <col min="20" max="20" width="8" style="3" bestFit="1" customWidth="1"/>
    <col min="21" max="21" width="12.6328125" style="3" bestFit="1" customWidth="1"/>
    <col min="22" max="22" width="6.90625" style="3" bestFit="1" customWidth="1"/>
    <col min="23" max="23" width="9.90625" style="3" bestFit="1" customWidth="1"/>
    <col min="24" max="25" width="8.08984375" style="3" bestFit="1" customWidth="1"/>
    <col min="26" max="26" width="16.08984375" bestFit="1" customWidth="1"/>
    <col min="27" max="27" width="13.90625" style="2" bestFit="1" customWidth="1"/>
    <col min="28" max="28" width="25.08984375" bestFit="1" customWidth="1"/>
    <col min="29" max="29" width="25.08984375" style="3" bestFit="1" customWidth="1"/>
    <col min="30" max="30" width="22" style="3" bestFit="1" customWidth="1"/>
    <col min="31" max="31" width="22" bestFit="1" customWidth="1"/>
    <col min="32" max="32" width="32.36328125" style="3" bestFit="1" customWidth="1"/>
    <col min="33" max="33" width="34.54296875" style="3" bestFit="1" customWidth="1"/>
    <col min="34" max="34" width="27.36328125" bestFit="1" customWidth="1"/>
    <col min="35" max="35" width="22" bestFit="1" customWidth="1"/>
    <col min="36" max="36" width="27.36328125" bestFit="1" customWidth="1"/>
    <col min="37" max="38" width="21.1796875" bestFit="1" customWidth="1"/>
    <col min="39" max="39" width="27" bestFit="1" customWidth="1"/>
    <col min="40" max="41" width="21.1796875" bestFit="1" customWidth="1"/>
    <col min="42" max="42" width="22.36328125" bestFit="1" customWidth="1"/>
    <col min="43" max="43" width="8.54296875" bestFit="1" customWidth="1"/>
    <col min="44" max="44" width="9.08984375" bestFit="1" customWidth="1"/>
    <col min="45" max="45" width="17.08984375" bestFit="1" customWidth="1"/>
    <col min="46" max="46" width="9.90625" bestFit="1" customWidth="1"/>
    <col min="47" max="47" width="7.54296875" bestFit="1" customWidth="1"/>
    <col min="48" max="48" width="8.08984375" bestFit="1" customWidth="1"/>
    <col min="49" max="49" width="16.08984375" bestFit="1" customWidth="1"/>
    <col min="50" max="50" width="17.6328125" customWidth="1"/>
    <col min="52" max="62" width="12.36328125" customWidth="1"/>
    <col min="63" max="65" width="12.36328125" bestFit="1" customWidth="1"/>
  </cols>
  <sheetData>
    <row r="1" spans="1:62" ht="14.4" x14ac:dyDescent="0.3">
      <c r="A1" s="34" t="s">
        <v>30</v>
      </c>
      <c r="B1" s="14" t="s">
        <v>15</v>
      </c>
      <c r="C1" s="14" t="s">
        <v>16</v>
      </c>
      <c r="D1" s="14" t="s">
        <v>17</v>
      </c>
      <c r="E1" s="14" t="s">
        <v>18</v>
      </c>
      <c r="F1" s="14" t="s">
        <v>19</v>
      </c>
      <c r="G1" s="14" t="s">
        <v>20</v>
      </c>
      <c r="H1" s="14" t="s">
        <v>21</v>
      </c>
      <c r="I1" s="14" t="s">
        <v>22</v>
      </c>
      <c r="J1" s="14" t="s">
        <v>23</v>
      </c>
      <c r="K1" s="14" t="s">
        <v>24</v>
      </c>
      <c r="L1" s="25" t="s">
        <v>25</v>
      </c>
      <c r="M1" s="25" t="s">
        <v>26</v>
      </c>
      <c r="N1" s="25" t="s">
        <v>27</v>
      </c>
      <c r="O1" s="25" t="s">
        <v>28</v>
      </c>
      <c r="P1" s="12" t="s">
        <v>38</v>
      </c>
      <c r="Q1" s="12" t="s">
        <v>39</v>
      </c>
      <c r="R1" s="12" t="s">
        <v>40</v>
      </c>
      <c r="S1" s="12" t="s">
        <v>48</v>
      </c>
      <c r="T1" s="12"/>
      <c r="U1" s="12"/>
      <c r="V1" s="12" t="s">
        <v>30</v>
      </c>
      <c r="W1" s="12" t="s">
        <v>42</v>
      </c>
      <c r="X1" s="12" t="s">
        <v>43</v>
      </c>
      <c r="Y1" s="12" t="s">
        <v>44</v>
      </c>
      <c r="Z1" s="12" t="s">
        <v>49</v>
      </c>
      <c r="AA1" s="2" t="s">
        <v>30</v>
      </c>
      <c r="AB1" s="14" t="s">
        <v>15</v>
      </c>
      <c r="AC1" s="14" t="s">
        <v>16</v>
      </c>
      <c r="AD1" s="14" t="s">
        <v>17</v>
      </c>
      <c r="AE1" s="14" t="s">
        <v>18</v>
      </c>
      <c r="AF1" s="14" t="s">
        <v>19</v>
      </c>
      <c r="AG1" s="14" t="s">
        <v>20</v>
      </c>
      <c r="AH1" s="14" t="s">
        <v>21</v>
      </c>
      <c r="AI1" s="14" t="s">
        <v>22</v>
      </c>
      <c r="AJ1" s="14" t="s">
        <v>23</v>
      </c>
      <c r="AK1" s="14" t="s">
        <v>24</v>
      </c>
      <c r="AL1" s="25" t="s">
        <v>25</v>
      </c>
      <c r="AM1" s="25" t="s">
        <v>26</v>
      </c>
      <c r="AN1" s="25" t="s">
        <v>27</v>
      </c>
      <c r="AO1" s="25" t="s">
        <v>28</v>
      </c>
      <c r="AP1" s="12" t="s">
        <v>38</v>
      </c>
      <c r="AQ1" s="12" t="s">
        <v>39</v>
      </c>
      <c r="AR1" s="12" t="s">
        <v>40</v>
      </c>
      <c r="AS1" s="12" t="s">
        <v>41</v>
      </c>
      <c r="AT1" s="12" t="s">
        <v>42</v>
      </c>
      <c r="AU1" s="12" t="s">
        <v>43</v>
      </c>
      <c r="AV1" s="12" t="s">
        <v>44</v>
      </c>
      <c r="AW1" s="12" t="s">
        <v>45</v>
      </c>
      <c r="AX1" s="25"/>
      <c r="AZ1" s="12"/>
      <c r="BA1" s="2"/>
      <c r="BB1" s="2"/>
      <c r="BC1" s="2"/>
      <c r="BD1" s="2"/>
      <c r="BE1" s="2"/>
      <c r="BF1" s="2"/>
      <c r="BG1" s="2"/>
      <c r="BH1" s="2"/>
      <c r="BI1" s="2"/>
      <c r="BJ1" s="2"/>
    </row>
    <row r="2" spans="1:62" ht="14.4" x14ac:dyDescent="0.3">
      <c r="A2" s="2">
        <v>1</v>
      </c>
      <c r="B2" s="8">
        <f>SUM(AB2:AB4)</f>
        <v>16.222947845</v>
      </c>
      <c r="C2" s="8">
        <f t="shared" ref="C2:O2" si="0">SUM(AC2:AC4)</f>
        <v>12.981451247000001</v>
      </c>
      <c r="D2" s="8">
        <f t="shared" si="0"/>
        <v>15.887528344999998</v>
      </c>
      <c r="E2" s="8">
        <f t="shared" si="0"/>
        <v>18.386371881999999</v>
      </c>
      <c r="F2" s="8">
        <f t="shared" si="0"/>
        <v>14.805532879000001</v>
      </c>
      <c r="G2" s="8">
        <f t="shared" si="0"/>
        <v>16.182312924999998</v>
      </c>
      <c r="H2" s="8">
        <f t="shared" si="0"/>
        <v>13.736825397</v>
      </c>
      <c r="I2" s="8">
        <f t="shared" si="0"/>
        <v>16.476485261000001</v>
      </c>
      <c r="J2" s="8">
        <f t="shared" si="0"/>
        <v>12.659229025000002</v>
      </c>
      <c r="K2" s="8">
        <f t="shared" si="0"/>
        <v>24.38553288</v>
      </c>
      <c r="L2" s="8">
        <f t="shared" si="0"/>
        <v>26.178866212999999</v>
      </c>
      <c r="M2" s="8">
        <f t="shared" si="0"/>
        <v>21.930340135999998</v>
      </c>
      <c r="N2" s="8">
        <f t="shared" si="0"/>
        <v>22.897777777999998</v>
      </c>
      <c r="O2" s="8">
        <f t="shared" si="0"/>
        <v>22.240362811000001</v>
      </c>
      <c r="P2" s="26">
        <f>AVERAGE(B2:O2)</f>
        <v>18.212254616000003</v>
      </c>
      <c r="Q2" s="26">
        <f>MIN(B2:O2)</f>
        <v>12.659229025000002</v>
      </c>
      <c r="R2" s="26">
        <f>MAX(B2:O2)</f>
        <v>26.178866212999999</v>
      </c>
      <c r="S2" s="15">
        <f>STDEV(B2:O2)/P2*100</f>
        <v>24.552732136127492</v>
      </c>
      <c r="T2" s="13"/>
      <c r="U2" s="13"/>
      <c r="V2" s="12">
        <v>1</v>
      </c>
      <c r="W2" s="26">
        <f>AVERAGE(C2,E2:I2,K2,M2)</f>
        <v>17.360606575874996</v>
      </c>
      <c r="X2" s="26">
        <f>MIN(C2,E2:I2,K2,M2)</f>
        <v>12.981451247000001</v>
      </c>
      <c r="Y2" s="26">
        <f>MAX(C2,E2:I2,K2,M2)</f>
        <v>24.38553288</v>
      </c>
      <c r="Z2" s="15">
        <f>STDEV(C2,E2:I2,K2,M2)/W2*100</f>
        <v>23.07063263290015</v>
      </c>
      <c r="AA2" s="29" t="s">
        <v>4</v>
      </c>
      <c r="AB2" s="4">
        <f t="shared" ref="AB2:AO2" si="1">AB65-AB64</f>
        <v>7.0251700680000004</v>
      </c>
      <c r="AC2" s="4">
        <f t="shared" si="1"/>
        <v>5.6469387749999997</v>
      </c>
      <c r="AD2" s="4">
        <f t="shared" si="1"/>
        <v>8.0899773239999995</v>
      </c>
      <c r="AE2" s="4">
        <f t="shared" si="1"/>
        <v>8.6556689340000013</v>
      </c>
      <c r="AF2" s="4">
        <f t="shared" si="1"/>
        <v>6.9571882079999998</v>
      </c>
      <c r="AG2" s="4">
        <f t="shared" si="1"/>
        <v>6.7521088439999994</v>
      </c>
      <c r="AH2" s="4">
        <f t="shared" si="1"/>
        <v>6.3916553289999998</v>
      </c>
      <c r="AI2" s="4">
        <f t="shared" si="1"/>
        <v>7.2330158729999994</v>
      </c>
      <c r="AJ2" s="4">
        <f t="shared" si="1"/>
        <v>5.5568253970000008</v>
      </c>
      <c r="AK2" s="4">
        <f t="shared" si="1"/>
        <v>11.15600907</v>
      </c>
      <c r="AL2" s="4">
        <f t="shared" si="1"/>
        <v>12.629160997</v>
      </c>
      <c r="AM2" s="4">
        <f t="shared" si="1"/>
        <v>10.281904762</v>
      </c>
      <c r="AN2" s="4">
        <f t="shared" si="1"/>
        <v>9.6304761899999995</v>
      </c>
      <c r="AO2" s="4">
        <f t="shared" si="1"/>
        <v>9.8191383220000006</v>
      </c>
      <c r="AP2" s="26">
        <f>AVERAGE(AB2:AO2)</f>
        <v>8.2732312923571421</v>
      </c>
      <c r="AQ2" s="26">
        <f t="shared" ref="AQ2" si="2">MIN(AB2:AO2)</f>
        <v>5.5568253970000008</v>
      </c>
      <c r="AR2" s="26">
        <f>MAX(AB2:AO2)</f>
        <v>12.629160997</v>
      </c>
      <c r="AS2" s="15">
        <f t="shared" ref="AS2" si="3">STDEV(AB2:AO2)/AP2*100</f>
        <v>26.017827335784126</v>
      </c>
      <c r="AT2" s="26">
        <f t="shared" ref="AT2" si="4">AVERAGE(AC2,AE2:AI2,AK2,AM2)</f>
        <v>7.8843112243749989</v>
      </c>
      <c r="AU2" s="26">
        <f t="shared" ref="AU2" si="5">MIN(AC2,AE2:AI2,AK2,AM2)</f>
        <v>5.6469387749999997</v>
      </c>
      <c r="AV2" s="26">
        <f t="shared" ref="AV2" si="6">MAX(AC2,AE2:AI2,AK2,AM2)</f>
        <v>11.15600907</v>
      </c>
      <c r="AW2" s="15">
        <f t="shared" ref="AW2" si="7">STDEV(AC2,AE2:AI2,AK2,AM2)/AT2*100</f>
        <v>24.839027436880109</v>
      </c>
      <c r="AX2" s="26"/>
    </row>
    <row r="3" spans="1:62" ht="14.4" x14ac:dyDescent="0.3">
      <c r="A3" s="2">
        <v>2</v>
      </c>
      <c r="B3" s="8">
        <f>SUM(AB5:AB6)</f>
        <v>11.566077098000001</v>
      </c>
      <c r="C3" s="8">
        <f t="shared" ref="C3:O3" si="8">SUM(AC5:AC6)</f>
        <v>10.368888888999999</v>
      </c>
      <c r="D3" s="8">
        <f t="shared" si="8"/>
        <v>13.170068027000003</v>
      </c>
      <c r="E3" s="8">
        <f t="shared" si="8"/>
        <v>15.483628118000002</v>
      </c>
      <c r="F3" s="8">
        <f t="shared" si="8"/>
        <v>13.182222223</v>
      </c>
      <c r="G3" s="8">
        <f t="shared" si="8"/>
        <v>12.204807256999999</v>
      </c>
      <c r="H3" s="8">
        <f t="shared" si="8"/>
        <v>12.983854875</v>
      </c>
      <c r="I3" s="8">
        <f t="shared" si="8"/>
        <v>12.896712017999999</v>
      </c>
      <c r="J3" s="8">
        <f t="shared" si="8"/>
        <v>12.743401361</v>
      </c>
      <c r="K3" s="8">
        <f t="shared" si="8"/>
        <v>16.90185941</v>
      </c>
      <c r="L3" s="8">
        <f t="shared" si="8"/>
        <v>15.453333333000003</v>
      </c>
      <c r="M3" s="8">
        <f t="shared" si="8"/>
        <v>17.838730159000001</v>
      </c>
      <c r="N3" s="8">
        <f t="shared" si="8"/>
        <v>14.981950113000003</v>
      </c>
      <c r="O3" s="8">
        <f t="shared" si="8"/>
        <v>13.688163266</v>
      </c>
      <c r="P3" s="26">
        <f t="shared" ref="P3:P7" si="9">AVERAGE(B3:O3)</f>
        <v>13.81883543907143</v>
      </c>
      <c r="Q3" s="26">
        <f t="shared" ref="Q3:Q7" si="10">MIN(B3:O3)</f>
        <v>10.368888888999999</v>
      </c>
      <c r="R3" s="26">
        <f t="shared" ref="R3:R7" si="11">MAX(B3:O3)</f>
        <v>17.838730159000001</v>
      </c>
      <c r="S3" s="15">
        <f t="shared" ref="S3:S7" si="12">STDEV(B3:O3)/P3*100</f>
        <v>14.964258417917655</v>
      </c>
      <c r="T3" s="13"/>
      <c r="U3" s="13"/>
      <c r="V3" s="12">
        <v>2</v>
      </c>
      <c r="W3" s="26">
        <f t="shared" ref="W3:W7" si="13">AVERAGE(C3,E3:I3,K3,M3)</f>
        <v>13.982587868625</v>
      </c>
      <c r="X3" s="26">
        <f t="shared" ref="X3:X7" si="14">MIN(C3,E3:I3,K3,M3)</f>
        <v>10.368888888999999</v>
      </c>
      <c r="Y3" s="26">
        <f t="shared" ref="Y3:Y7" si="15">MAX(C3,E3:I3,K3,M3)</f>
        <v>17.838730159000001</v>
      </c>
      <c r="Z3" s="15">
        <f t="shared" ref="Z3:Z7" si="16">STDEV(C3,E3:I3,K3,M3)/W3*100</f>
        <v>18.06873733637639</v>
      </c>
      <c r="AA3" s="29" t="s">
        <v>5</v>
      </c>
      <c r="AB3" s="4">
        <f t="shared" ref="AB3:AO3" si="17">AB66-AB65</f>
        <v>3.3693877549999991</v>
      </c>
      <c r="AC3" s="4">
        <f t="shared" si="17"/>
        <v>2.5868480730000005</v>
      </c>
      <c r="AD3" s="4">
        <f t="shared" si="17"/>
        <v>2.9395011340000003</v>
      </c>
      <c r="AE3" s="4">
        <f t="shared" si="17"/>
        <v>3.5766893419999999</v>
      </c>
      <c r="AF3" s="4">
        <f t="shared" si="17"/>
        <v>2.9284126989999999</v>
      </c>
      <c r="AG3" s="4">
        <f t="shared" si="17"/>
        <v>3.4521088430000004</v>
      </c>
      <c r="AH3" s="4">
        <f t="shared" si="17"/>
        <v>2.5836734689999998</v>
      </c>
      <c r="AI3" s="4">
        <f t="shared" si="17"/>
        <v>3.3536734700000004</v>
      </c>
      <c r="AJ3" s="4">
        <f t="shared" si="17"/>
        <v>2.1130158729999993</v>
      </c>
      <c r="AK3" s="4">
        <f t="shared" si="17"/>
        <v>4.4348752840000003</v>
      </c>
      <c r="AL3" s="4">
        <f t="shared" si="17"/>
        <v>4.4680725629999998</v>
      </c>
      <c r="AM3" s="4">
        <f t="shared" si="17"/>
        <v>4.5654421769999978</v>
      </c>
      <c r="AN3" s="4">
        <f t="shared" si="17"/>
        <v>4.4620408170000001</v>
      </c>
      <c r="AO3" s="4">
        <f t="shared" si="17"/>
        <v>4.5511111109999991</v>
      </c>
      <c r="AP3" s="26">
        <f t="shared" ref="AP3:AP14" si="18">AVERAGE(AB3:AO3)</f>
        <v>3.5274894721428569</v>
      </c>
      <c r="AQ3" s="26">
        <f t="shared" ref="AQ3:AQ14" si="19">MIN(AB3:AO3)</f>
        <v>2.1130158729999993</v>
      </c>
      <c r="AR3" s="26">
        <f t="shared" ref="AR3:AR14" si="20">MAX(AB3:AO3)</f>
        <v>4.5654421769999978</v>
      </c>
      <c r="AS3" s="15">
        <f t="shared" ref="AS3:AS14" si="21">STDEV(AB3:AO3)/AP3*100</f>
        <v>23.91405736934183</v>
      </c>
      <c r="AT3" s="26">
        <f t="shared" ref="AT3:AT14" si="22">AVERAGE(AC3,AE3:AI3,AK3,AM3)</f>
        <v>3.435215419625</v>
      </c>
      <c r="AU3" s="26">
        <f t="shared" ref="AU3:AU14" si="23">MIN(AC3,AE3:AI3,AK3,AM3)</f>
        <v>2.5836734689999998</v>
      </c>
      <c r="AV3" s="26">
        <f t="shared" ref="AV3:AV14" si="24">MAX(AC3,AE3:AI3,AK3,AM3)</f>
        <v>4.5654421769999978</v>
      </c>
      <c r="AW3" s="15">
        <f t="shared" ref="AW3:AW14" si="25">STDEV(AC3,AE3:AI3,AK3,AM3)/AT3*100</f>
        <v>22.020082948976562</v>
      </c>
      <c r="AX3" s="26"/>
    </row>
    <row r="4" spans="1:62" ht="14.4" x14ac:dyDescent="0.3">
      <c r="A4" s="2">
        <v>3</v>
      </c>
      <c r="B4" s="8">
        <f>SUM(AB7:AB8)</f>
        <v>6.7883900230000016</v>
      </c>
      <c r="C4" s="8">
        <f t="shared" ref="C4:O4" si="26">SUM(AC7:AC8)</f>
        <v>6.4359183669999993</v>
      </c>
      <c r="D4" s="8">
        <f t="shared" si="26"/>
        <v>8.7074829929999957</v>
      </c>
      <c r="E4" s="8">
        <f t="shared" si="26"/>
        <v>8.3639455779999992</v>
      </c>
      <c r="F4" s="8">
        <f t="shared" si="26"/>
        <v>6.8522902490000028</v>
      </c>
      <c r="G4" s="8">
        <f t="shared" si="26"/>
        <v>6.6147392290000013</v>
      </c>
      <c r="H4" s="8">
        <f t="shared" si="26"/>
        <v>6.5778231300000023</v>
      </c>
      <c r="I4" s="8">
        <f t="shared" si="26"/>
        <v>7.4741950119999991</v>
      </c>
      <c r="J4" s="8">
        <f t="shared" si="26"/>
        <v>8.0471655329999976</v>
      </c>
      <c r="K4" s="8">
        <f t="shared" si="26"/>
        <v>9.4575056689999997</v>
      </c>
      <c r="L4" s="8">
        <f t="shared" si="26"/>
        <v>9.342902494999997</v>
      </c>
      <c r="M4" s="8">
        <f t="shared" si="26"/>
        <v>9.6520634920000035</v>
      </c>
      <c r="N4" s="8">
        <f t="shared" si="26"/>
        <v>9.3278911559999997</v>
      </c>
      <c r="O4" s="8">
        <f t="shared" si="26"/>
        <v>8.893242629999996</v>
      </c>
      <c r="P4" s="26">
        <f t="shared" si="9"/>
        <v>8.0382539682857139</v>
      </c>
      <c r="Q4" s="26">
        <f t="shared" si="10"/>
        <v>6.4359183669999993</v>
      </c>
      <c r="R4" s="26">
        <f t="shared" si="11"/>
        <v>9.6520634920000035</v>
      </c>
      <c r="S4" s="15">
        <f t="shared" si="12"/>
        <v>15.151251137755983</v>
      </c>
      <c r="T4" s="13"/>
      <c r="U4" s="13"/>
      <c r="V4" s="12">
        <v>3</v>
      </c>
      <c r="W4" s="26">
        <f t="shared" si="13"/>
        <v>7.6785600907500013</v>
      </c>
      <c r="X4" s="26">
        <f t="shared" si="14"/>
        <v>6.4359183669999993</v>
      </c>
      <c r="Y4" s="26">
        <f t="shared" si="15"/>
        <v>9.6520634920000035</v>
      </c>
      <c r="Z4" s="15">
        <f t="shared" si="16"/>
        <v>17.151423945638459</v>
      </c>
      <c r="AA4" s="29" t="s">
        <v>11</v>
      </c>
      <c r="AB4" s="4">
        <f t="shared" ref="AB4:AO4" si="27">AB67-AB66</f>
        <v>5.8283900220000007</v>
      </c>
      <c r="AC4" s="4">
        <f t="shared" si="27"/>
        <v>4.7476643989999996</v>
      </c>
      <c r="AD4" s="4">
        <f t="shared" si="27"/>
        <v>4.8580498869999982</v>
      </c>
      <c r="AE4" s="4">
        <f t="shared" si="27"/>
        <v>6.1540136059999977</v>
      </c>
      <c r="AF4" s="4">
        <f t="shared" si="27"/>
        <v>4.9199319720000005</v>
      </c>
      <c r="AG4" s="4">
        <f t="shared" si="27"/>
        <v>5.9780952379999999</v>
      </c>
      <c r="AH4" s="4">
        <f t="shared" si="27"/>
        <v>4.7614965990000009</v>
      </c>
      <c r="AI4" s="4">
        <f t="shared" si="27"/>
        <v>5.8897959180000008</v>
      </c>
      <c r="AJ4" s="4">
        <f t="shared" si="27"/>
        <v>4.989387755000001</v>
      </c>
      <c r="AK4" s="4">
        <f t="shared" si="27"/>
        <v>8.7946485259999996</v>
      </c>
      <c r="AL4" s="4">
        <f t="shared" si="27"/>
        <v>9.0816326529999998</v>
      </c>
      <c r="AM4" s="4">
        <f t="shared" si="27"/>
        <v>7.0829931970000004</v>
      </c>
      <c r="AN4" s="4">
        <f t="shared" si="27"/>
        <v>8.8052607709999986</v>
      </c>
      <c r="AO4" s="4">
        <f t="shared" si="27"/>
        <v>7.870113378000001</v>
      </c>
      <c r="AP4" s="26">
        <f t="shared" si="18"/>
        <v>6.4115338515000007</v>
      </c>
      <c r="AQ4" s="26">
        <f t="shared" si="19"/>
        <v>4.7476643989999996</v>
      </c>
      <c r="AR4" s="26">
        <f t="shared" si="20"/>
        <v>9.0816326529999998</v>
      </c>
      <c r="AS4" s="15">
        <f t="shared" si="21"/>
        <v>25.273602999594114</v>
      </c>
      <c r="AT4" s="26">
        <f t="shared" si="22"/>
        <v>6.0410799318749993</v>
      </c>
      <c r="AU4" s="26">
        <f t="shared" si="23"/>
        <v>4.7476643989999996</v>
      </c>
      <c r="AV4" s="26">
        <f t="shared" si="24"/>
        <v>8.7946485259999996</v>
      </c>
      <c r="AW4" s="15">
        <f t="shared" si="25"/>
        <v>22.79536154760876</v>
      </c>
      <c r="AX4" s="26"/>
    </row>
    <row r="5" spans="1:62" ht="14.4" x14ac:dyDescent="0.3">
      <c r="A5" s="2">
        <v>4</v>
      </c>
      <c r="B5" s="8">
        <f>SUM(AB9:AB12)</f>
        <v>14.458321994999999</v>
      </c>
      <c r="C5" s="8">
        <f t="shared" ref="C5:O5" si="28">SUM(AC9:AC12)</f>
        <v>11.247346939</v>
      </c>
      <c r="D5" s="8">
        <f t="shared" si="28"/>
        <v>16.393287982000004</v>
      </c>
      <c r="E5" s="8">
        <f t="shared" si="28"/>
        <v>15.038458050000003</v>
      </c>
      <c r="F5" s="8">
        <f t="shared" si="28"/>
        <v>14.928934239999997</v>
      </c>
      <c r="G5" s="8">
        <f t="shared" si="28"/>
        <v>15.373650793000003</v>
      </c>
      <c r="H5" s="8">
        <f t="shared" si="28"/>
        <v>14.636780044999995</v>
      </c>
      <c r="I5" s="8">
        <f t="shared" si="28"/>
        <v>14.534195011000001</v>
      </c>
      <c r="J5" s="8">
        <f t="shared" si="28"/>
        <v>15.672018139999999</v>
      </c>
      <c r="K5" s="8">
        <f t="shared" si="28"/>
        <v>20.104693877999999</v>
      </c>
      <c r="L5" s="8">
        <f t="shared" si="28"/>
        <v>19.456507935999994</v>
      </c>
      <c r="M5" s="8">
        <f t="shared" si="28"/>
        <v>16.336870748000003</v>
      </c>
      <c r="N5" s="8">
        <f t="shared" si="28"/>
        <v>17.381587301999993</v>
      </c>
      <c r="O5" s="8">
        <f t="shared" si="28"/>
        <v>19.784852608000008</v>
      </c>
      <c r="P5" s="26">
        <f t="shared" si="9"/>
        <v>16.096250404785714</v>
      </c>
      <c r="Q5" s="26">
        <f t="shared" si="10"/>
        <v>11.247346939</v>
      </c>
      <c r="R5" s="26">
        <f t="shared" si="11"/>
        <v>20.104693877999999</v>
      </c>
      <c r="S5" s="15">
        <f t="shared" si="12"/>
        <v>15.0915376567648</v>
      </c>
      <c r="T5" s="13"/>
      <c r="U5" s="13"/>
      <c r="V5" s="12">
        <v>4</v>
      </c>
      <c r="W5" s="26">
        <f t="shared" si="13"/>
        <v>15.275116213</v>
      </c>
      <c r="X5" s="26">
        <f t="shared" si="14"/>
        <v>11.247346939</v>
      </c>
      <c r="Y5" s="26">
        <f t="shared" si="15"/>
        <v>20.104693877999999</v>
      </c>
      <c r="Z5" s="15">
        <f t="shared" si="16"/>
        <v>16.000856297370163</v>
      </c>
      <c r="AA5" s="29" t="s">
        <v>2</v>
      </c>
      <c r="AB5" s="4">
        <f t="shared" ref="AB5:AO5" si="29">AB68-AB67</f>
        <v>7.5905668939999984</v>
      </c>
      <c r="AC5" s="4">
        <f t="shared" si="29"/>
        <v>6.5969160999999996</v>
      </c>
      <c r="AD5" s="4">
        <f t="shared" si="29"/>
        <v>7.7351473920000018</v>
      </c>
      <c r="AE5" s="4">
        <f t="shared" si="29"/>
        <v>8.2796371880000024</v>
      </c>
      <c r="AF5" s="4">
        <f t="shared" si="29"/>
        <v>7.2330158729999994</v>
      </c>
      <c r="AG5" s="4">
        <f t="shared" si="29"/>
        <v>7.3206349209999999</v>
      </c>
      <c r="AH5" s="4">
        <f t="shared" si="29"/>
        <v>7.4005895689999992</v>
      </c>
      <c r="AI5" s="4">
        <f t="shared" si="29"/>
        <v>8.0234693879999988</v>
      </c>
      <c r="AJ5" s="4">
        <f t="shared" si="29"/>
        <v>7.68</v>
      </c>
      <c r="AK5" s="4">
        <f t="shared" si="29"/>
        <v>10.147120180999998</v>
      </c>
      <c r="AL5" s="4">
        <f t="shared" si="29"/>
        <v>9.0501587299999997</v>
      </c>
      <c r="AM5" s="4">
        <f t="shared" si="29"/>
        <v>12.011972788999998</v>
      </c>
      <c r="AN5" s="4">
        <f t="shared" si="29"/>
        <v>8.855510203999998</v>
      </c>
      <c r="AO5" s="4">
        <f t="shared" si="29"/>
        <v>7.7975510210000003</v>
      </c>
      <c r="AP5" s="26">
        <f t="shared" si="18"/>
        <v>8.2658778749999975</v>
      </c>
      <c r="AQ5" s="26">
        <f t="shared" si="19"/>
        <v>6.5969160999999996</v>
      </c>
      <c r="AR5" s="26">
        <f t="shared" si="20"/>
        <v>12.011972788999998</v>
      </c>
      <c r="AS5" s="15">
        <f t="shared" si="21"/>
        <v>16.90674878483955</v>
      </c>
      <c r="AT5" s="26">
        <f t="shared" si="22"/>
        <v>8.3766695011250007</v>
      </c>
      <c r="AU5" s="26">
        <f t="shared" si="23"/>
        <v>6.5969160999999996</v>
      </c>
      <c r="AV5" s="26">
        <f t="shared" si="24"/>
        <v>12.011972788999998</v>
      </c>
      <c r="AW5" s="15">
        <f t="shared" si="25"/>
        <v>21.652247178914696</v>
      </c>
      <c r="AX5" s="26"/>
    </row>
    <row r="6" spans="1:62" ht="14.4" x14ac:dyDescent="0.3">
      <c r="A6" s="2">
        <v>5</v>
      </c>
      <c r="B6" s="8">
        <f>AB13</f>
        <v>2.8927664399999955</v>
      </c>
      <c r="C6" s="8">
        <f t="shared" ref="C6:O6" si="30">AC13</f>
        <v>2.8966893420000019</v>
      </c>
      <c r="D6" s="8">
        <f t="shared" si="30"/>
        <v>2.7575056689999968</v>
      </c>
      <c r="E6" s="8">
        <f t="shared" si="30"/>
        <v>3.2460544209999966</v>
      </c>
      <c r="F6" s="8">
        <f t="shared" si="30"/>
        <v>2.2617460319999978</v>
      </c>
      <c r="G6" s="8">
        <f t="shared" si="30"/>
        <v>2.6525850339999977</v>
      </c>
      <c r="H6" s="8">
        <f t="shared" si="30"/>
        <v>3.3192970520000031</v>
      </c>
      <c r="I6" s="8">
        <f t="shared" si="30"/>
        <v>4.5632653059999981</v>
      </c>
      <c r="J6" s="8">
        <f t="shared" si="30"/>
        <v>2.1159183680000027</v>
      </c>
      <c r="K6" s="8">
        <f t="shared" si="30"/>
        <v>5.8837641719999993</v>
      </c>
      <c r="L6" s="8">
        <f t="shared" si="30"/>
        <v>4.3566893420000099</v>
      </c>
      <c r="M6" s="8">
        <f t="shared" si="30"/>
        <v>3.332063491999989</v>
      </c>
      <c r="N6" s="8">
        <f t="shared" si="30"/>
        <v>2.7271655330000044</v>
      </c>
      <c r="O6" s="8">
        <f t="shared" si="30"/>
        <v>5.6032653059999973</v>
      </c>
      <c r="P6" s="26">
        <f t="shared" si="9"/>
        <v>3.4720553934999994</v>
      </c>
      <c r="Q6" s="26">
        <f t="shared" si="10"/>
        <v>2.1159183680000027</v>
      </c>
      <c r="R6" s="26">
        <f t="shared" si="11"/>
        <v>5.8837641719999993</v>
      </c>
      <c r="S6" s="15">
        <f t="shared" si="12"/>
        <v>34.015728238404321</v>
      </c>
      <c r="T6" s="13"/>
      <c r="U6" s="13"/>
      <c r="V6" s="12">
        <v>5</v>
      </c>
      <c r="W6" s="26">
        <f t="shared" si="13"/>
        <v>3.519433106374998</v>
      </c>
      <c r="X6" s="26">
        <f t="shared" si="14"/>
        <v>2.2617460319999978</v>
      </c>
      <c r="Y6" s="26">
        <f t="shared" si="15"/>
        <v>5.8837641719999993</v>
      </c>
      <c r="Z6" s="15">
        <f t="shared" si="16"/>
        <v>33.188881282461502</v>
      </c>
      <c r="AA6" s="29" t="s">
        <v>3</v>
      </c>
      <c r="AB6" s="4">
        <f t="shared" ref="AB6:AO6" si="31">AB69-AB68</f>
        <v>3.9755102040000025</v>
      </c>
      <c r="AC6" s="4">
        <f t="shared" si="31"/>
        <v>3.7719727889999994</v>
      </c>
      <c r="AD6" s="4">
        <f t="shared" si="31"/>
        <v>5.434920635000001</v>
      </c>
      <c r="AE6" s="4">
        <f t="shared" si="31"/>
        <v>7.2039909299999998</v>
      </c>
      <c r="AF6" s="4">
        <f t="shared" si="31"/>
        <v>5.9492063500000008</v>
      </c>
      <c r="AG6" s="4">
        <f t="shared" si="31"/>
        <v>4.8841723359999989</v>
      </c>
      <c r="AH6" s="4">
        <f t="shared" si="31"/>
        <v>5.5832653060000013</v>
      </c>
      <c r="AI6" s="4">
        <f t="shared" si="31"/>
        <v>4.87324263</v>
      </c>
      <c r="AJ6" s="4">
        <f t="shared" si="31"/>
        <v>5.0634013610000004</v>
      </c>
      <c r="AK6" s="4">
        <f t="shared" si="31"/>
        <v>6.7547392290000019</v>
      </c>
      <c r="AL6" s="4">
        <f t="shared" si="31"/>
        <v>6.4031746030000036</v>
      </c>
      <c r="AM6" s="4">
        <f t="shared" si="31"/>
        <v>5.8267573700000028</v>
      </c>
      <c r="AN6" s="4">
        <f t="shared" si="31"/>
        <v>6.1264399090000055</v>
      </c>
      <c r="AO6" s="4">
        <f t="shared" si="31"/>
        <v>5.8906122449999998</v>
      </c>
      <c r="AP6" s="26">
        <f t="shared" si="18"/>
        <v>5.5529575640714297</v>
      </c>
      <c r="AQ6" s="26">
        <f t="shared" si="19"/>
        <v>3.7719727889999994</v>
      </c>
      <c r="AR6" s="26">
        <f t="shared" si="20"/>
        <v>7.2039909299999998</v>
      </c>
      <c r="AS6" s="15">
        <f t="shared" si="21"/>
        <v>17.582245486646837</v>
      </c>
      <c r="AT6" s="26">
        <f t="shared" si="22"/>
        <v>5.6059183675000011</v>
      </c>
      <c r="AU6" s="26">
        <f t="shared" si="23"/>
        <v>3.7719727889999994</v>
      </c>
      <c r="AV6" s="26">
        <f t="shared" si="24"/>
        <v>7.2039909299999998</v>
      </c>
      <c r="AW6" s="15">
        <f t="shared" si="25"/>
        <v>19.612668014393609</v>
      </c>
      <c r="AX6" s="26"/>
    </row>
    <row r="7" spans="1:62" ht="14.4" x14ac:dyDescent="0.3">
      <c r="B7" s="8">
        <f>SUM(B2:B6)</f>
        <v>51.928503401</v>
      </c>
      <c r="C7" s="8">
        <f t="shared" ref="C7:O7" si="32">SUM(C2:C6)</f>
        <v>43.930294783999997</v>
      </c>
      <c r="D7" s="8">
        <f t="shared" si="32"/>
        <v>56.915873015999992</v>
      </c>
      <c r="E7" s="8">
        <f t="shared" si="32"/>
        <v>60.518458049000003</v>
      </c>
      <c r="F7" s="8">
        <f t="shared" si="32"/>
        <v>52.030725622999995</v>
      </c>
      <c r="G7" s="8">
        <f t="shared" si="32"/>
        <v>53.028095237999999</v>
      </c>
      <c r="H7" s="8">
        <f t="shared" si="32"/>
        <v>51.254580499000006</v>
      </c>
      <c r="I7" s="8">
        <f t="shared" si="32"/>
        <v>55.944852607999998</v>
      </c>
      <c r="J7" s="8">
        <f t="shared" si="32"/>
        <v>51.237732426999997</v>
      </c>
      <c r="K7" s="8">
        <f t="shared" si="32"/>
        <v>76.733356008999991</v>
      </c>
      <c r="L7" s="8">
        <f t="shared" si="32"/>
        <v>74.788299319000004</v>
      </c>
      <c r="M7" s="8">
        <f t="shared" si="32"/>
        <v>69.090068026999987</v>
      </c>
      <c r="N7" s="8">
        <f t="shared" si="32"/>
        <v>67.316371881999999</v>
      </c>
      <c r="O7" s="8">
        <f t="shared" si="32"/>
        <v>70.20988662100001</v>
      </c>
      <c r="P7" s="26">
        <f t="shared" si="9"/>
        <v>59.637649821642853</v>
      </c>
      <c r="Q7" s="26">
        <f t="shared" si="10"/>
        <v>43.930294783999997</v>
      </c>
      <c r="R7" s="26">
        <f t="shared" si="11"/>
        <v>76.733356008999991</v>
      </c>
      <c r="S7" s="15">
        <f t="shared" si="12"/>
        <v>17.101563968555876</v>
      </c>
      <c r="T7" s="13"/>
      <c r="U7" s="13"/>
      <c r="V7" s="12" t="s">
        <v>29</v>
      </c>
      <c r="W7" s="26">
        <f t="shared" si="13"/>
        <v>57.816303854624991</v>
      </c>
      <c r="X7" s="26">
        <f t="shared" si="14"/>
        <v>43.930294783999997</v>
      </c>
      <c r="Y7" s="26">
        <f t="shared" si="15"/>
        <v>76.733356008999991</v>
      </c>
      <c r="Z7" s="15">
        <f t="shared" si="16"/>
        <v>18.351565067397331</v>
      </c>
      <c r="AA7" s="29" t="s">
        <v>0</v>
      </c>
      <c r="AB7" s="4">
        <f t="shared" ref="AB7:AO7" si="33">AB70-AB69</f>
        <v>3.3315192739999979</v>
      </c>
      <c r="AC7" s="4">
        <f t="shared" si="33"/>
        <v>3.1961904760000017</v>
      </c>
      <c r="AD7" s="4">
        <f t="shared" si="33"/>
        <v>3.8312925169999978</v>
      </c>
      <c r="AE7" s="4">
        <f t="shared" si="33"/>
        <v>3.4442176869999983</v>
      </c>
      <c r="AF7" s="4">
        <f t="shared" si="33"/>
        <v>4.0121541949999973</v>
      </c>
      <c r="AG7" s="4">
        <f t="shared" si="33"/>
        <v>3.1924716550000021</v>
      </c>
      <c r="AH7" s="4">
        <f t="shared" si="33"/>
        <v>2.7785714289999994</v>
      </c>
      <c r="AI7" s="4">
        <f t="shared" si="33"/>
        <v>4.0054875290000034</v>
      </c>
      <c r="AJ7" s="4">
        <f t="shared" si="33"/>
        <v>3.9981859409999991</v>
      </c>
      <c r="AK7" s="4">
        <f t="shared" si="33"/>
        <v>4.2636281179999997</v>
      </c>
      <c r="AL7" s="4">
        <f t="shared" si="33"/>
        <v>4.3038095239999947</v>
      </c>
      <c r="AM7" s="4">
        <f t="shared" si="33"/>
        <v>5.4262131509999989</v>
      </c>
      <c r="AN7" s="4">
        <f t="shared" si="33"/>
        <v>4.3254421769999993</v>
      </c>
      <c r="AO7" s="4">
        <f t="shared" si="33"/>
        <v>3.8022675730000017</v>
      </c>
      <c r="AP7" s="26">
        <f t="shared" si="18"/>
        <v>3.8508179461428567</v>
      </c>
      <c r="AQ7" s="26">
        <f t="shared" si="19"/>
        <v>2.7785714289999994</v>
      </c>
      <c r="AR7" s="26">
        <f t="shared" si="20"/>
        <v>5.4262131509999989</v>
      </c>
      <c r="AS7" s="15">
        <f t="shared" si="21"/>
        <v>17.049732963246974</v>
      </c>
      <c r="AT7" s="26">
        <f t="shared" si="22"/>
        <v>3.7898667800000001</v>
      </c>
      <c r="AU7" s="26">
        <f t="shared" si="23"/>
        <v>2.7785714289999994</v>
      </c>
      <c r="AV7" s="26">
        <f t="shared" si="24"/>
        <v>5.4262131509999989</v>
      </c>
      <c r="AW7" s="15">
        <f t="shared" si="25"/>
        <v>21.962200182154735</v>
      </c>
      <c r="AX7" s="26"/>
    </row>
    <row r="8" spans="1:62" ht="14.4" x14ac:dyDescent="0.3"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16">
        <f>SUM(P2:P5)</f>
        <v>56.16559442814286</v>
      </c>
      <c r="Q8" s="3"/>
      <c r="R8" s="8"/>
      <c r="S8" s="8"/>
      <c r="T8" s="8"/>
      <c r="U8" s="8"/>
      <c r="V8" s="8"/>
      <c r="W8" s="8"/>
      <c r="X8" s="8"/>
      <c r="Y8" s="8"/>
      <c r="Z8" s="8"/>
      <c r="AA8" s="29" t="s">
        <v>1</v>
      </c>
      <c r="AB8" s="4">
        <f t="shared" ref="AB8:AO8" si="34">AB71-AB70</f>
        <v>3.4568707490000037</v>
      </c>
      <c r="AC8" s="4">
        <f t="shared" si="34"/>
        <v>3.2397278909999976</v>
      </c>
      <c r="AD8" s="4">
        <f t="shared" si="34"/>
        <v>4.8761904759999979</v>
      </c>
      <c r="AE8" s="4">
        <f t="shared" si="34"/>
        <v>4.9197278910000009</v>
      </c>
      <c r="AF8" s="4">
        <f t="shared" si="34"/>
        <v>2.8401360540000056</v>
      </c>
      <c r="AG8" s="4">
        <f t="shared" si="34"/>
        <v>3.4222675739999993</v>
      </c>
      <c r="AH8" s="4">
        <f t="shared" si="34"/>
        <v>3.7992517010000029</v>
      </c>
      <c r="AI8" s="4">
        <f t="shared" si="34"/>
        <v>3.4687074829999958</v>
      </c>
      <c r="AJ8" s="4">
        <f t="shared" si="34"/>
        <v>4.0489795919999985</v>
      </c>
      <c r="AK8" s="4">
        <f t="shared" si="34"/>
        <v>5.1938775509999999</v>
      </c>
      <c r="AL8" s="4">
        <f t="shared" si="34"/>
        <v>5.0390929710000023</v>
      </c>
      <c r="AM8" s="4">
        <f t="shared" si="34"/>
        <v>4.2258503410000046</v>
      </c>
      <c r="AN8" s="4">
        <f t="shared" si="34"/>
        <v>5.0024489790000004</v>
      </c>
      <c r="AO8" s="4">
        <f t="shared" si="34"/>
        <v>5.0909750569999943</v>
      </c>
      <c r="AP8" s="26">
        <f t="shared" si="18"/>
        <v>4.1874360221428573</v>
      </c>
      <c r="AQ8" s="26">
        <f t="shared" si="19"/>
        <v>2.8401360540000056</v>
      </c>
      <c r="AR8" s="26">
        <f t="shared" si="20"/>
        <v>5.1938775509999999</v>
      </c>
      <c r="AS8" s="15">
        <f t="shared" si="21"/>
        <v>19.592228758256795</v>
      </c>
      <c r="AT8" s="26">
        <f t="shared" si="22"/>
        <v>3.8886933107500008</v>
      </c>
      <c r="AU8" s="26">
        <f t="shared" si="23"/>
        <v>2.8401360540000056</v>
      </c>
      <c r="AV8" s="26">
        <f t="shared" si="24"/>
        <v>5.1938775509999999</v>
      </c>
      <c r="AW8" s="15">
        <f t="shared" si="25"/>
        <v>21.300693384214039</v>
      </c>
      <c r="AX8" s="26"/>
    </row>
    <row r="9" spans="1:62" ht="14.4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Q9" s="15"/>
      <c r="R9" s="8"/>
      <c r="S9" s="8"/>
      <c r="T9" s="8"/>
      <c r="U9" s="8"/>
      <c r="V9" s="8"/>
      <c r="W9" s="8"/>
      <c r="X9" s="8"/>
      <c r="Y9" s="8"/>
      <c r="Z9" s="20"/>
      <c r="AA9" s="29" t="s">
        <v>6</v>
      </c>
      <c r="AB9" s="4">
        <f t="shared" ref="AB9:AO9" si="35">AB72-AB71</f>
        <v>3.8175510199999962</v>
      </c>
      <c r="AC9" s="4">
        <f t="shared" si="35"/>
        <v>2.6857369609999999</v>
      </c>
      <c r="AD9" s="4">
        <f t="shared" si="35"/>
        <v>4.9197278910000009</v>
      </c>
      <c r="AE9" s="4">
        <f t="shared" si="35"/>
        <v>3.584353741000001</v>
      </c>
      <c r="AF9" s="4">
        <f t="shared" si="35"/>
        <v>3.8252607709999964</v>
      </c>
      <c r="AG9" s="4">
        <f t="shared" si="35"/>
        <v>3.4571428570000009</v>
      </c>
      <c r="AH9" s="4">
        <f t="shared" si="35"/>
        <v>3.3387755099999978</v>
      </c>
      <c r="AI9" s="4">
        <f t="shared" si="35"/>
        <v>2.8908843530000041</v>
      </c>
      <c r="AJ9" s="4">
        <f t="shared" si="35"/>
        <v>3.5889342400000004</v>
      </c>
      <c r="AK9" s="4">
        <f t="shared" si="35"/>
        <v>5.3328798189999986</v>
      </c>
      <c r="AL9" s="4">
        <f t="shared" si="35"/>
        <v>4.8527437640000031</v>
      </c>
      <c r="AM9" s="4">
        <f t="shared" si="35"/>
        <v>4.5769841269999958</v>
      </c>
      <c r="AN9" s="4">
        <f t="shared" si="35"/>
        <v>4.6628571429999965</v>
      </c>
      <c r="AO9" s="4">
        <f t="shared" si="35"/>
        <v>5.8862585040000042</v>
      </c>
      <c r="AP9" s="26">
        <f t="shared" si="18"/>
        <v>4.1014350500714283</v>
      </c>
      <c r="AQ9" s="26">
        <f t="shared" si="19"/>
        <v>2.6857369609999999</v>
      </c>
      <c r="AR9" s="26">
        <f t="shared" si="20"/>
        <v>5.8862585040000042</v>
      </c>
      <c r="AS9" s="15">
        <f t="shared" si="21"/>
        <v>23.061966211553319</v>
      </c>
      <c r="AT9" s="26">
        <f t="shared" si="22"/>
        <v>3.7115022673749993</v>
      </c>
      <c r="AU9" s="26">
        <f t="shared" si="23"/>
        <v>2.6857369609999999</v>
      </c>
      <c r="AV9" s="26">
        <f t="shared" si="24"/>
        <v>5.3328798189999986</v>
      </c>
      <c r="AW9" s="15">
        <f t="shared" si="25"/>
        <v>23.524472863359357</v>
      </c>
      <c r="AX9" s="26"/>
    </row>
    <row r="10" spans="1:62" ht="14.4" x14ac:dyDescent="0.3">
      <c r="A10" s="34" t="s">
        <v>31</v>
      </c>
      <c r="B10" s="14" t="s">
        <v>15</v>
      </c>
      <c r="C10" s="14" t="s">
        <v>16</v>
      </c>
      <c r="D10" s="14" t="s">
        <v>17</v>
      </c>
      <c r="E10" s="14" t="s">
        <v>18</v>
      </c>
      <c r="F10" s="14" t="s">
        <v>19</v>
      </c>
      <c r="G10" s="14" t="s">
        <v>20</v>
      </c>
      <c r="H10" s="14" t="s">
        <v>21</v>
      </c>
      <c r="I10" s="14" t="s">
        <v>22</v>
      </c>
      <c r="J10" s="14" t="s">
        <v>23</v>
      </c>
      <c r="K10" s="14" t="s">
        <v>24</v>
      </c>
      <c r="L10" s="25" t="s">
        <v>25</v>
      </c>
      <c r="M10" s="25" t="s">
        <v>26</v>
      </c>
      <c r="N10" s="25" t="s">
        <v>27</v>
      </c>
      <c r="O10" s="25" t="s">
        <v>28</v>
      </c>
      <c r="P10" s="12" t="s">
        <v>38</v>
      </c>
      <c r="Q10" s="12" t="s">
        <v>39</v>
      </c>
      <c r="R10" s="12" t="s">
        <v>40</v>
      </c>
      <c r="S10" s="12" t="s">
        <v>46</v>
      </c>
      <c r="T10" s="12" t="s">
        <v>10</v>
      </c>
      <c r="U10" s="12" t="s">
        <v>50</v>
      </c>
      <c r="V10" s="12" t="s">
        <v>31</v>
      </c>
      <c r="W10" s="12" t="s">
        <v>42</v>
      </c>
      <c r="X10" s="12" t="s">
        <v>43</v>
      </c>
      <c r="Y10" s="12" t="s">
        <v>44</v>
      </c>
      <c r="Z10" s="12" t="s">
        <v>47</v>
      </c>
      <c r="AA10" s="29" t="s">
        <v>7</v>
      </c>
      <c r="AB10" s="4">
        <f t="shared" ref="AB10:AO10" si="36">AB73-AB72</f>
        <v>1.9101587299999991</v>
      </c>
      <c r="AC10" s="4">
        <f t="shared" si="36"/>
        <v>1.6341269850000018</v>
      </c>
      <c r="AD10" s="4">
        <f t="shared" si="36"/>
        <v>2.4526077100000023</v>
      </c>
      <c r="AE10" s="4">
        <f t="shared" si="36"/>
        <v>3.130158729999998</v>
      </c>
      <c r="AF10" s="4">
        <f t="shared" si="36"/>
        <v>2.4571428570000009</v>
      </c>
      <c r="AG10" s="4">
        <f t="shared" si="36"/>
        <v>2.5144671199999991</v>
      </c>
      <c r="AH10" s="4">
        <f t="shared" si="36"/>
        <v>1.9877551020000013</v>
      </c>
      <c r="AI10" s="4">
        <f t="shared" si="36"/>
        <v>2.5224489800000001</v>
      </c>
      <c r="AJ10" s="4">
        <f t="shared" si="36"/>
        <v>1.8474376420000027</v>
      </c>
      <c r="AK10" s="4">
        <f t="shared" si="36"/>
        <v>3.7646258500000016</v>
      </c>
      <c r="AL10" s="4">
        <f t="shared" si="36"/>
        <v>3.6795918360000002</v>
      </c>
      <c r="AM10" s="4">
        <f t="shared" si="36"/>
        <v>2.795238095000002</v>
      </c>
      <c r="AN10" s="4">
        <f t="shared" si="36"/>
        <v>3.0156916100000046</v>
      </c>
      <c r="AO10" s="4">
        <f t="shared" si="36"/>
        <v>2.9460317459999956</v>
      </c>
      <c r="AP10" s="26">
        <f t="shared" si="18"/>
        <v>2.6183916423571434</v>
      </c>
      <c r="AQ10" s="26">
        <f t="shared" si="19"/>
        <v>1.6341269850000018</v>
      </c>
      <c r="AR10" s="26">
        <f t="shared" si="20"/>
        <v>3.7646258500000016</v>
      </c>
      <c r="AS10" s="15">
        <f t="shared" si="21"/>
        <v>24.918700618641484</v>
      </c>
      <c r="AT10" s="26">
        <f t="shared" si="22"/>
        <v>2.6007454648750006</v>
      </c>
      <c r="AU10" s="26">
        <f t="shared" si="23"/>
        <v>1.6341269850000018</v>
      </c>
      <c r="AV10" s="26">
        <f t="shared" si="24"/>
        <v>3.7646258500000016</v>
      </c>
      <c r="AW10" s="15">
        <f t="shared" si="25"/>
        <v>25.243105765052636</v>
      </c>
      <c r="AX10" s="26"/>
    </row>
    <row r="11" spans="1:62" ht="14.4" x14ac:dyDescent="0.3">
      <c r="A11" s="2">
        <v>1</v>
      </c>
      <c r="B11" s="8">
        <f>B2/B$7*100</f>
        <v>31.240930861657745</v>
      </c>
      <c r="C11" s="8">
        <f t="shared" ref="C11:O11" si="37">C2/C$7*100</f>
        <v>29.550111855220283</v>
      </c>
      <c r="D11" s="8">
        <f t="shared" si="37"/>
        <v>27.91405543499922</v>
      </c>
      <c r="E11" s="8">
        <f t="shared" si="37"/>
        <v>30.381428203463312</v>
      </c>
      <c r="F11" s="8">
        <f t="shared" si="37"/>
        <v>28.455364982369701</v>
      </c>
      <c r="G11" s="8">
        <f t="shared" si="37"/>
        <v>30.516489141031283</v>
      </c>
      <c r="H11" s="8">
        <f t="shared" si="37"/>
        <v>26.801166380179449</v>
      </c>
      <c r="I11" s="8">
        <f t="shared" si="37"/>
        <v>29.45129800671581</v>
      </c>
      <c r="J11" s="8">
        <f t="shared" si="37"/>
        <v>24.706848694047892</v>
      </c>
      <c r="K11" s="8">
        <f t="shared" si="37"/>
        <v>31.779572989274495</v>
      </c>
      <c r="L11" s="8">
        <f t="shared" si="37"/>
        <v>35.003959778972067</v>
      </c>
      <c r="M11" s="8">
        <f t="shared" si="37"/>
        <v>31.741668176429862</v>
      </c>
      <c r="N11" s="8">
        <f t="shared" si="37"/>
        <v>34.015169174800299</v>
      </c>
      <c r="O11" s="8">
        <f t="shared" si="37"/>
        <v>31.676967278206419</v>
      </c>
      <c r="P11" s="15">
        <f>AVERAGE(B11:O11)</f>
        <v>30.231073639811985</v>
      </c>
      <c r="Q11" s="15">
        <f>MIN(B11:O11)</f>
        <v>24.706848694047892</v>
      </c>
      <c r="R11" s="15">
        <f>MAX(B11:O11)</f>
        <v>35.003959778972067</v>
      </c>
      <c r="S11" s="15">
        <f>STDEV(B11:O11)</f>
        <v>2.7297344810092015</v>
      </c>
      <c r="T11" s="28">
        <v>30.882352941176471</v>
      </c>
      <c r="U11" s="15">
        <f>T11-P11</f>
        <v>0.65127930136448597</v>
      </c>
      <c r="V11" s="12">
        <v>1</v>
      </c>
      <c r="W11" s="15">
        <f>AVERAGE(C11,E11:I11,K11,M11)</f>
        <v>29.834637466835524</v>
      </c>
      <c r="X11" s="15">
        <f>MIN(C11,E11:I11,K11,M11)</f>
        <v>26.801166380179449</v>
      </c>
      <c r="Y11" s="15">
        <f>MAX(C11,E11:I11,K11,M11)</f>
        <v>31.779572989274495</v>
      </c>
      <c r="Z11" s="15">
        <f>STDEV(C11,E11:I11,K11,M11)</f>
        <v>1.6697170639011683</v>
      </c>
      <c r="AA11" s="29" t="s">
        <v>12</v>
      </c>
      <c r="AB11" s="4">
        <f t="shared" ref="AB11:AO11" si="38">AB74-AB73</f>
        <v>6.1975736959999992</v>
      </c>
      <c r="AC11" s="4">
        <f t="shared" si="38"/>
        <v>5.3427210879999976</v>
      </c>
      <c r="AD11" s="4">
        <f t="shared" si="38"/>
        <v>6.045895692000002</v>
      </c>
      <c r="AE11" s="4">
        <f t="shared" si="38"/>
        <v>5.9395918370000018</v>
      </c>
      <c r="AF11" s="4">
        <f t="shared" si="38"/>
        <v>6.4522448979999965</v>
      </c>
      <c r="AG11" s="4">
        <f t="shared" si="38"/>
        <v>6.9238548750000035</v>
      </c>
      <c r="AH11" s="4">
        <f t="shared" si="38"/>
        <v>6.3719727889999973</v>
      </c>
      <c r="AI11" s="4">
        <f t="shared" si="38"/>
        <v>6.9704761899999994</v>
      </c>
      <c r="AJ11" s="4">
        <f t="shared" si="38"/>
        <v>7.5139909299999985</v>
      </c>
      <c r="AK11" s="4">
        <f t="shared" si="38"/>
        <v>9.1415646259999974</v>
      </c>
      <c r="AL11" s="4">
        <f t="shared" si="38"/>
        <v>8.9054421769999905</v>
      </c>
      <c r="AM11" s="4">
        <f t="shared" si="38"/>
        <v>7.0520181400000013</v>
      </c>
      <c r="AN11" s="4">
        <f t="shared" si="38"/>
        <v>7.981859410999995</v>
      </c>
      <c r="AO11" s="4">
        <f t="shared" si="38"/>
        <v>7.8628571420000029</v>
      </c>
      <c r="AP11" s="26">
        <f t="shared" si="18"/>
        <v>7.0501473922142832</v>
      </c>
      <c r="AQ11" s="26">
        <f t="shared" si="19"/>
        <v>5.3427210879999976</v>
      </c>
      <c r="AR11" s="26">
        <f t="shared" si="20"/>
        <v>9.1415646259999974</v>
      </c>
      <c r="AS11" s="15">
        <f t="shared" si="21"/>
        <v>15.874708107244185</v>
      </c>
      <c r="AT11" s="26">
        <f t="shared" si="22"/>
        <v>6.7743055553749993</v>
      </c>
      <c r="AU11" s="26">
        <f t="shared" si="23"/>
        <v>5.3427210879999976</v>
      </c>
      <c r="AV11" s="26">
        <f t="shared" si="24"/>
        <v>9.1415646259999974</v>
      </c>
      <c r="AW11" s="15">
        <f t="shared" si="25"/>
        <v>16.507493024221123</v>
      </c>
      <c r="AX11" s="26"/>
    </row>
    <row r="12" spans="1:62" ht="14.4" x14ac:dyDescent="0.3">
      <c r="A12" s="2">
        <v>2</v>
      </c>
      <c r="B12" s="8">
        <f t="shared" ref="B12" si="39">B3/B$7*100</f>
        <v>22.273079985927861</v>
      </c>
      <c r="C12" s="8">
        <f t="shared" ref="C12:O12" si="40">C3/C$7*100</f>
        <v>23.603048738877316</v>
      </c>
      <c r="D12" s="8">
        <f t="shared" si="40"/>
        <v>23.139534420033723</v>
      </c>
      <c r="E12" s="8">
        <f t="shared" si="40"/>
        <v>25.584967986896441</v>
      </c>
      <c r="F12" s="8">
        <f t="shared" si="40"/>
        <v>25.335457203719731</v>
      </c>
      <c r="G12" s="8">
        <f t="shared" si="40"/>
        <v>23.015737605174284</v>
      </c>
      <c r="H12" s="8">
        <f t="shared" si="40"/>
        <v>25.332086905390476</v>
      </c>
      <c r="I12" s="8">
        <f t="shared" si="40"/>
        <v>23.052544455458619</v>
      </c>
      <c r="J12" s="8">
        <f t="shared" si="40"/>
        <v>24.871126721222339</v>
      </c>
      <c r="K12" s="8">
        <f t="shared" si="40"/>
        <v>22.026743373530536</v>
      </c>
      <c r="L12" s="8">
        <f t="shared" si="40"/>
        <v>20.662768740181896</v>
      </c>
      <c r="M12" s="8">
        <f t="shared" si="40"/>
        <v>25.819529012518462</v>
      </c>
      <c r="N12" s="8">
        <f t="shared" si="40"/>
        <v>22.256027314220255</v>
      </c>
      <c r="O12" s="8">
        <f t="shared" si="40"/>
        <v>19.496062342174223</v>
      </c>
      <c r="P12" s="15">
        <f t="shared" ref="P12:P15" si="41">AVERAGE(B12:O12)</f>
        <v>23.319193914666155</v>
      </c>
      <c r="Q12" s="15">
        <f t="shared" ref="Q12:Q15" si="42">MIN(B12:O12)</f>
        <v>19.496062342174223</v>
      </c>
      <c r="R12" s="15">
        <f t="shared" ref="R12:R15" si="43">MAX(B12:O12)</f>
        <v>25.819529012518462</v>
      </c>
      <c r="S12" s="15">
        <f t="shared" ref="S12:S15" si="44">STDEV(B12:O12)</f>
        <v>1.9166283193653144</v>
      </c>
      <c r="T12" s="28">
        <v>25</v>
      </c>
      <c r="U12" s="15">
        <f t="shared" ref="U12:U15" si="45">T12-P12</f>
        <v>1.6808060853338453</v>
      </c>
      <c r="V12" s="12">
        <v>2</v>
      </c>
      <c r="W12" s="15">
        <f t="shared" ref="W12:W15" si="46">AVERAGE(C12,E12:I12,K12,M12)</f>
        <v>24.221264410195733</v>
      </c>
      <c r="X12" s="15">
        <f t="shared" ref="X12:X15" si="47">MIN(C12,E12:I12,K12,M12)</f>
        <v>22.026743373530536</v>
      </c>
      <c r="Y12" s="15">
        <f t="shared" ref="Y12:Y15" si="48">MAX(C12,E12:I12,K12,M12)</f>
        <v>25.819529012518462</v>
      </c>
      <c r="Z12" s="15">
        <f t="shared" ref="Z12:Z15" si="49">STDEV(C12,E12:I12,K12,M12)</f>
        <v>1.4592955143772695</v>
      </c>
      <c r="AA12" s="29" t="s">
        <v>13</v>
      </c>
      <c r="AB12" s="4">
        <f t="shared" ref="AB12:AO12" si="50">AB75-AB74</f>
        <v>2.533038549000004</v>
      </c>
      <c r="AC12" s="4">
        <f t="shared" si="50"/>
        <v>1.5847619050000006</v>
      </c>
      <c r="AD12" s="4">
        <f t="shared" si="50"/>
        <v>2.9750566889999988</v>
      </c>
      <c r="AE12" s="4">
        <f t="shared" si="50"/>
        <v>2.3843537420000018</v>
      </c>
      <c r="AF12" s="4">
        <f t="shared" si="50"/>
        <v>2.1942857140000029</v>
      </c>
      <c r="AG12" s="4">
        <f t="shared" si="50"/>
        <v>2.4781859409999996</v>
      </c>
      <c r="AH12" s="4">
        <f t="shared" si="50"/>
        <v>2.9382766439999983</v>
      </c>
      <c r="AI12" s="4">
        <f t="shared" si="50"/>
        <v>2.1503854879999977</v>
      </c>
      <c r="AJ12" s="4">
        <f t="shared" si="50"/>
        <v>2.7216553279999971</v>
      </c>
      <c r="AK12" s="4">
        <f t="shared" si="50"/>
        <v>1.8656235830000014</v>
      </c>
      <c r="AL12" s="4">
        <f t="shared" si="50"/>
        <v>2.0187301590000004</v>
      </c>
      <c r="AM12" s="4">
        <f t="shared" si="50"/>
        <v>1.9126303860000036</v>
      </c>
      <c r="AN12" s="4">
        <f t="shared" si="50"/>
        <v>1.7211791379999966</v>
      </c>
      <c r="AO12" s="4">
        <f t="shared" si="50"/>
        <v>3.0897052160000058</v>
      </c>
      <c r="AP12" s="26">
        <f t="shared" si="18"/>
        <v>2.3262763201428576</v>
      </c>
      <c r="AQ12" s="26">
        <f t="shared" si="19"/>
        <v>1.5847619050000006</v>
      </c>
      <c r="AR12" s="26">
        <f t="shared" si="20"/>
        <v>3.0897052160000058</v>
      </c>
      <c r="AS12" s="15">
        <f t="shared" si="21"/>
        <v>20.808223869734061</v>
      </c>
      <c r="AT12" s="26">
        <f t="shared" si="22"/>
        <v>2.1885629253750007</v>
      </c>
      <c r="AU12" s="26">
        <f t="shared" si="23"/>
        <v>1.5847619050000006</v>
      </c>
      <c r="AV12" s="26">
        <f t="shared" si="24"/>
        <v>2.9382766439999983</v>
      </c>
      <c r="AW12" s="15">
        <f t="shared" si="25"/>
        <v>19.159416750412031</v>
      </c>
      <c r="AX12" s="26"/>
    </row>
    <row r="13" spans="1:62" ht="14.4" x14ac:dyDescent="0.3">
      <c r="A13" s="2">
        <v>3</v>
      </c>
      <c r="B13" s="8">
        <f t="shared" ref="B13" si="51">B4/B$7*100</f>
        <v>13.072570127005193</v>
      </c>
      <c r="C13" s="8">
        <f t="shared" ref="C13:O13" si="52">C4/C$7*100</f>
        <v>14.650296335694172</v>
      </c>
      <c r="D13" s="8">
        <f t="shared" si="52"/>
        <v>15.298865732152045</v>
      </c>
      <c r="E13" s="8">
        <f t="shared" si="52"/>
        <v>13.820486918599215</v>
      </c>
      <c r="F13" s="8">
        <f t="shared" si="52"/>
        <v>13.169699570691693</v>
      </c>
      <c r="G13" s="8">
        <f t="shared" si="52"/>
        <v>12.474027587285223</v>
      </c>
      <c r="H13" s="8">
        <f t="shared" si="52"/>
        <v>12.83362982578374</v>
      </c>
      <c r="I13" s="8">
        <f t="shared" si="52"/>
        <v>13.359933333582873</v>
      </c>
      <c r="J13" s="8">
        <f t="shared" si="52"/>
        <v>15.705545799601975</v>
      </c>
      <c r="K13" s="8">
        <f t="shared" si="52"/>
        <v>12.325155787387608</v>
      </c>
      <c r="L13" s="8">
        <f t="shared" si="52"/>
        <v>12.492465506066706</v>
      </c>
      <c r="M13" s="8">
        <f t="shared" si="52"/>
        <v>13.97026196041381</v>
      </c>
      <c r="N13" s="8">
        <f t="shared" si="52"/>
        <v>13.856794261507464</v>
      </c>
      <c r="O13" s="8">
        <f t="shared" si="52"/>
        <v>12.666652886090828</v>
      </c>
      <c r="P13" s="15">
        <f t="shared" si="41"/>
        <v>13.549741830847324</v>
      </c>
      <c r="Q13" s="15">
        <f t="shared" si="42"/>
        <v>12.325155787387608</v>
      </c>
      <c r="R13" s="15">
        <f t="shared" si="43"/>
        <v>15.705545799601975</v>
      </c>
      <c r="S13" s="15">
        <f t="shared" si="44"/>
        <v>1.0647494004857658</v>
      </c>
      <c r="T13" s="28">
        <v>13.23529411764706</v>
      </c>
      <c r="U13" s="15">
        <f t="shared" si="45"/>
        <v>-0.31444771320026454</v>
      </c>
      <c r="V13" s="12">
        <v>3</v>
      </c>
      <c r="W13" s="15">
        <f t="shared" si="46"/>
        <v>13.32543641492979</v>
      </c>
      <c r="X13" s="15">
        <f t="shared" si="47"/>
        <v>12.325155787387608</v>
      </c>
      <c r="Y13" s="15">
        <f t="shared" si="48"/>
        <v>14.650296335694172</v>
      </c>
      <c r="Z13" s="15">
        <f t="shared" si="49"/>
        <v>0.79362683240068987</v>
      </c>
      <c r="AA13" s="29" t="s">
        <v>14</v>
      </c>
      <c r="AB13" s="4">
        <f t="shared" ref="AB13:AO13" si="53">AB76-AB75</f>
        <v>2.8927664399999955</v>
      </c>
      <c r="AC13" s="4">
        <f t="shared" si="53"/>
        <v>2.8966893420000019</v>
      </c>
      <c r="AD13" s="4">
        <f t="shared" si="53"/>
        <v>2.7575056689999968</v>
      </c>
      <c r="AE13" s="4">
        <f t="shared" si="53"/>
        <v>3.2460544209999966</v>
      </c>
      <c r="AF13" s="4">
        <f t="shared" si="53"/>
        <v>2.2617460319999978</v>
      </c>
      <c r="AG13" s="4">
        <f t="shared" si="53"/>
        <v>2.6525850339999977</v>
      </c>
      <c r="AH13" s="4">
        <f t="shared" si="53"/>
        <v>3.3192970520000031</v>
      </c>
      <c r="AI13" s="4">
        <f t="shared" si="53"/>
        <v>4.5632653059999981</v>
      </c>
      <c r="AJ13" s="4">
        <f t="shared" si="53"/>
        <v>2.1159183680000027</v>
      </c>
      <c r="AK13" s="4">
        <f t="shared" si="53"/>
        <v>5.8837641719999993</v>
      </c>
      <c r="AL13" s="4">
        <f t="shared" si="53"/>
        <v>4.3566893420000099</v>
      </c>
      <c r="AM13" s="4">
        <f t="shared" si="53"/>
        <v>3.332063491999989</v>
      </c>
      <c r="AN13" s="4">
        <f t="shared" si="53"/>
        <v>2.7271655330000044</v>
      </c>
      <c r="AO13" s="4">
        <f t="shared" si="53"/>
        <v>5.6032653059999973</v>
      </c>
      <c r="AP13" s="26">
        <f t="shared" si="18"/>
        <v>3.4720553934999994</v>
      </c>
      <c r="AQ13" s="26">
        <f t="shared" si="19"/>
        <v>2.1159183680000027</v>
      </c>
      <c r="AR13" s="26">
        <f t="shared" si="20"/>
        <v>5.8837641719999993</v>
      </c>
      <c r="AS13" s="15">
        <f t="shared" si="21"/>
        <v>34.015728238404321</v>
      </c>
      <c r="AT13" s="26">
        <f t="shared" si="22"/>
        <v>3.519433106374998</v>
      </c>
      <c r="AU13" s="26">
        <f t="shared" si="23"/>
        <v>2.2617460319999978</v>
      </c>
      <c r="AV13" s="26">
        <f t="shared" si="24"/>
        <v>5.8837641719999993</v>
      </c>
      <c r="AW13" s="15">
        <f t="shared" si="25"/>
        <v>33.188881282461502</v>
      </c>
      <c r="AX13" s="26"/>
    </row>
    <row r="14" spans="1:62" ht="14.4" x14ac:dyDescent="0.3">
      <c r="A14" s="2">
        <v>4</v>
      </c>
      <c r="B14" s="8">
        <f t="shared" ref="B14" si="54">B5/B$7*100</f>
        <v>27.842747331558126</v>
      </c>
      <c r="C14" s="8">
        <f t="shared" ref="C14:O14" si="55">C5/C$7*100</f>
        <v>25.602712192808763</v>
      </c>
      <c r="D14" s="8">
        <f t="shared" si="55"/>
        <v>28.802664552631178</v>
      </c>
      <c r="E14" s="8">
        <f t="shared" si="55"/>
        <v>24.849374116280043</v>
      </c>
      <c r="F14" s="8">
        <f t="shared" si="55"/>
        <v>28.692535153499215</v>
      </c>
      <c r="G14" s="8">
        <f t="shared" si="55"/>
        <v>28.991519917885388</v>
      </c>
      <c r="H14" s="8">
        <f t="shared" si="55"/>
        <v>28.557018519126427</v>
      </c>
      <c r="I14" s="8">
        <f t="shared" si="55"/>
        <v>25.979503624470436</v>
      </c>
      <c r="J14" s="8">
        <f t="shared" si="55"/>
        <v>30.586869085841013</v>
      </c>
      <c r="K14" s="8">
        <f t="shared" si="55"/>
        <v>26.200722767347667</v>
      </c>
      <c r="L14" s="8">
        <f t="shared" si="55"/>
        <v>26.015443743426665</v>
      </c>
      <c r="M14" s="8">
        <f t="shared" si="55"/>
        <v>23.645758666232101</v>
      </c>
      <c r="N14" s="8">
        <f t="shared" si="55"/>
        <v>25.820742883274324</v>
      </c>
      <c r="O14" s="8">
        <f t="shared" si="55"/>
        <v>28.17958205060296</v>
      </c>
      <c r="P14" s="15">
        <f t="shared" si="41"/>
        <v>27.126228186070307</v>
      </c>
      <c r="Q14" s="15">
        <f t="shared" si="42"/>
        <v>23.645758666232101</v>
      </c>
      <c r="R14" s="15">
        <f t="shared" si="43"/>
        <v>30.586869085841013</v>
      </c>
      <c r="S14" s="15">
        <f t="shared" si="44"/>
        <v>1.9437815065108133</v>
      </c>
      <c r="T14" s="28">
        <v>27.205882352941174</v>
      </c>
      <c r="U14" s="15">
        <f t="shared" si="45"/>
        <v>7.9654166870867016E-2</v>
      </c>
      <c r="V14" s="12">
        <v>4</v>
      </c>
      <c r="W14" s="15">
        <f t="shared" si="46"/>
        <v>26.564893119706252</v>
      </c>
      <c r="X14" s="15">
        <f t="shared" si="47"/>
        <v>23.645758666232101</v>
      </c>
      <c r="Y14" s="15">
        <f t="shared" si="48"/>
        <v>28.991519917885388</v>
      </c>
      <c r="Z14" s="15">
        <f t="shared" si="49"/>
        <v>1.9730102562889524</v>
      </c>
      <c r="AA14" s="18" t="s">
        <v>29</v>
      </c>
      <c r="AB14" s="4">
        <f t="shared" ref="AB14" si="56">SUM(AB2:AB13)</f>
        <v>51.928503401</v>
      </c>
      <c r="AC14" s="4">
        <f t="shared" ref="AC14:AO14" si="57">SUM(AC2:AC13)</f>
        <v>43.930294784000004</v>
      </c>
      <c r="AD14" s="4">
        <f t="shared" si="57"/>
        <v>56.915873015999999</v>
      </c>
      <c r="AE14" s="4">
        <f t="shared" si="57"/>
        <v>60.518458049000003</v>
      </c>
      <c r="AF14" s="4">
        <f t="shared" si="57"/>
        <v>52.030725622999995</v>
      </c>
      <c r="AG14" s="4">
        <f t="shared" si="57"/>
        <v>53.028095237999999</v>
      </c>
      <c r="AH14" s="4">
        <f t="shared" si="57"/>
        <v>51.254580499000006</v>
      </c>
      <c r="AI14" s="4">
        <f t="shared" si="57"/>
        <v>55.944852607999998</v>
      </c>
      <c r="AJ14" s="4">
        <f t="shared" si="57"/>
        <v>51.237732426999997</v>
      </c>
      <c r="AK14" s="4">
        <f t="shared" si="57"/>
        <v>76.733356008999991</v>
      </c>
      <c r="AL14" s="4">
        <f t="shared" si="57"/>
        <v>74.788299319000004</v>
      </c>
      <c r="AM14" s="4">
        <f t="shared" si="57"/>
        <v>69.090068026999987</v>
      </c>
      <c r="AN14" s="4">
        <f t="shared" si="57"/>
        <v>67.316371881999999</v>
      </c>
      <c r="AO14" s="4">
        <f t="shared" si="57"/>
        <v>70.20988662100001</v>
      </c>
      <c r="AP14" s="26">
        <f t="shared" si="18"/>
        <v>59.63764982164286</v>
      </c>
      <c r="AQ14" s="26">
        <f t="shared" si="19"/>
        <v>43.930294784000004</v>
      </c>
      <c r="AR14" s="26">
        <f t="shared" si="20"/>
        <v>76.733356008999991</v>
      </c>
      <c r="AS14" s="15">
        <f t="shared" si="21"/>
        <v>17.10156396855578</v>
      </c>
      <c r="AT14" s="26">
        <f t="shared" si="22"/>
        <v>57.816303854624998</v>
      </c>
      <c r="AU14" s="26">
        <f t="shared" si="23"/>
        <v>43.930294784000004</v>
      </c>
      <c r="AV14" s="26">
        <f t="shared" si="24"/>
        <v>76.733356008999991</v>
      </c>
      <c r="AW14" s="15">
        <f t="shared" si="25"/>
        <v>18.351565067397249</v>
      </c>
      <c r="AX14" s="27"/>
    </row>
    <row r="15" spans="1:62" ht="14.4" x14ac:dyDescent="0.3">
      <c r="A15" s="2">
        <v>5</v>
      </c>
      <c r="B15" s="8">
        <f t="shared" ref="B15" si="58">B6/B$7*100</f>
        <v>5.5706716938510672</v>
      </c>
      <c r="C15" s="8">
        <f t="shared" ref="C15:O15" si="59">C6/C$7*100</f>
        <v>6.5938308773994727</v>
      </c>
      <c r="D15" s="8">
        <f t="shared" si="59"/>
        <v>4.8448798601838474</v>
      </c>
      <c r="E15" s="8">
        <f t="shared" si="59"/>
        <v>5.3637427747609872</v>
      </c>
      <c r="F15" s="8">
        <f t="shared" si="59"/>
        <v>4.3469430897196659</v>
      </c>
      <c r="G15" s="8">
        <f t="shared" si="59"/>
        <v>5.00222574862382</v>
      </c>
      <c r="H15" s="8">
        <f t="shared" si="59"/>
        <v>6.4760983695198977</v>
      </c>
      <c r="I15" s="8">
        <f t="shared" si="59"/>
        <v>8.1567205797722675</v>
      </c>
      <c r="J15" s="8">
        <f t="shared" si="59"/>
        <v>4.1296096992867861</v>
      </c>
      <c r="K15" s="8">
        <f t="shared" si="59"/>
        <v>7.6678050824597026</v>
      </c>
      <c r="L15" s="8">
        <f t="shared" si="59"/>
        <v>5.825362231352667</v>
      </c>
      <c r="M15" s="8">
        <f t="shared" si="59"/>
        <v>4.8227821844057797</v>
      </c>
      <c r="N15" s="8">
        <f t="shared" si="59"/>
        <v>4.0512663661976598</v>
      </c>
      <c r="O15" s="8">
        <f t="shared" si="59"/>
        <v>7.9807354429255586</v>
      </c>
      <c r="P15" s="15">
        <f t="shared" si="41"/>
        <v>5.7737624286042282</v>
      </c>
      <c r="Q15" s="15">
        <f t="shared" si="42"/>
        <v>4.0512663661976598</v>
      </c>
      <c r="R15" s="15">
        <f t="shared" si="43"/>
        <v>8.1567205797722675</v>
      </c>
      <c r="S15" s="15">
        <f t="shared" si="44"/>
        <v>1.402824868602061</v>
      </c>
      <c r="T15" s="28">
        <v>3.6764705882352944</v>
      </c>
      <c r="U15" s="15">
        <f t="shared" si="45"/>
        <v>-2.0972918403689338</v>
      </c>
      <c r="V15" s="12">
        <v>5</v>
      </c>
      <c r="W15" s="15">
        <f t="shared" si="46"/>
        <v>6.0537685883326988</v>
      </c>
      <c r="X15" s="15">
        <f t="shared" si="47"/>
        <v>4.3469430897196659</v>
      </c>
      <c r="Y15" s="15">
        <f t="shared" si="48"/>
        <v>8.1567205797722675</v>
      </c>
      <c r="Z15" s="15">
        <f t="shared" si="49"/>
        <v>1.3891420465951516</v>
      </c>
      <c r="AA15" s="18"/>
      <c r="AB15" s="14">
        <f t="shared" ref="AB15" si="60">AB14/86400</f>
        <v>6.0102434491898153E-4</v>
      </c>
      <c r="AC15" s="14">
        <f t="shared" ref="AC15:AO15" si="61">AC14/86400</f>
        <v>5.0845248592592597E-4</v>
      </c>
      <c r="AD15" s="14">
        <f t="shared" si="61"/>
        <v>6.5874853027777776E-4</v>
      </c>
      <c r="AE15" s="14">
        <f t="shared" si="61"/>
        <v>7.004451163078704E-4</v>
      </c>
      <c r="AF15" s="14">
        <f t="shared" si="61"/>
        <v>6.0220747248842588E-4</v>
      </c>
      <c r="AG15" s="14">
        <f t="shared" si="61"/>
        <v>6.1375110229166662E-4</v>
      </c>
      <c r="AH15" s="14">
        <f t="shared" si="61"/>
        <v>5.9322431133101863E-4</v>
      </c>
      <c r="AI15" s="14">
        <f t="shared" si="61"/>
        <v>6.4750986814814809E-4</v>
      </c>
      <c r="AJ15" s="14">
        <f t="shared" si="61"/>
        <v>5.930293104976852E-4</v>
      </c>
      <c r="AK15" s="14">
        <f t="shared" si="61"/>
        <v>8.8811754640046286E-4</v>
      </c>
      <c r="AL15" s="14">
        <f t="shared" si="61"/>
        <v>8.6560531619212964E-4</v>
      </c>
      <c r="AM15" s="14">
        <f t="shared" si="61"/>
        <v>7.9965356512731462E-4</v>
      </c>
      <c r="AN15" s="14">
        <f t="shared" si="61"/>
        <v>7.7912467456018512E-4</v>
      </c>
      <c r="AO15" s="14">
        <f t="shared" si="61"/>
        <v>8.1261442848379643E-4</v>
      </c>
      <c r="AP15" s="14">
        <f>AP14/86400</f>
        <v>6.90250576639385E-4</v>
      </c>
      <c r="AQ15" s="4"/>
      <c r="AR15" s="17"/>
      <c r="AS15" s="17"/>
      <c r="AT15" s="17"/>
      <c r="AU15" s="17"/>
      <c r="AV15" s="17"/>
      <c r="AW15" s="17"/>
      <c r="AX15" s="17"/>
      <c r="AZ15" s="19"/>
    </row>
    <row r="16" spans="1:62" ht="14.4" x14ac:dyDescent="0.3">
      <c r="B16" s="5">
        <f>SUM(B11:B15)</f>
        <v>100</v>
      </c>
      <c r="C16" s="5">
        <f t="shared" ref="C16:O16" si="62">SUM(C11:C15)</f>
        <v>100</v>
      </c>
      <c r="D16" s="5">
        <f t="shared" si="62"/>
        <v>100</v>
      </c>
      <c r="E16" s="5">
        <f t="shared" si="62"/>
        <v>100</v>
      </c>
      <c r="F16" s="5">
        <f t="shared" si="62"/>
        <v>100</v>
      </c>
      <c r="G16" s="5">
        <f t="shared" si="62"/>
        <v>99.999999999999986</v>
      </c>
      <c r="H16" s="5">
        <f t="shared" si="62"/>
        <v>100</v>
      </c>
      <c r="I16" s="5">
        <f t="shared" si="62"/>
        <v>100.00000000000001</v>
      </c>
      <c r="J16" s="5">
        <f t="shared" si="62"/>
        <v>100.00000000000001</v>
      </c>
      <c r="K16" s="5">
        <f t="shared" si="62"/>
        <v>100.00000000000003</v>
      </c>
      <c r="L16" s="5">
        <f t="shared" si="62"/>
        <v>100</v>
      </c>
      <c r="M16" s="5">
        <f t="shared" si="62"/>
        <v>100.00000000000001</v>
      </c>
      <c r="N16" s="5">
        <f t="shared" si="62"/>
        <v>100</v>
      </c>
      <c r="O16" s="5">
        <f t="shared" si="62"/>
        <v>100</v>
      </c>
      <c r="P16" s="5">
        <f t="shared" ref="P16" si="63">SUM(P11:P15)</f>
        <v>100</v>
      </c>
      <c r="Q16" s="3"/>
      <c r="R16"/>
      <c r="S16"/>
      <c r="T16" s="11">
        <v>100</v>
      </c>
      <c r="U16"/>
      <c r="V16"/>
      <c r="W16" s="5">
        <f t="shared" ref="W16" si="64">SUM(W11:W15)</f>
        <v>100</v>
      </c>
      <c r="X16"/>
      <c r="Y16"/>
      <c r="AA16" s="18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16">
        <f>SUM(AP2:AP13)</f>
        <v>59.637649821642853</v>
      </c>
      <c r="AQ16" s="4"/>
      <c r="AZ16" s="19"/>
    </row>
    <row r="17" spans="1:52" ht="14.4" x14ac:dyDescent="0.3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15"/>
      <c r="Q17" s="15"/>
      <c r="R17"/>
      <c r="S17"/>
      <c r="T17"/>
      <c r="U17"/>
      <c r="V17"/>
      <c r="W17"/>
      <c r="X17"/>
      <c r="Y17"/>
      <c r="AC17"/>
      <c r="AD17"/>
      <c r="AF17"/>
      <c r="AG17"/>
      <c r="AP17" s="3"/>
      <c r="AQ17" s="4"/>
      <c r="AR17" s="3"/>
      <c r="AS17" s="3"/>
      <c r="AT17" s="3"/>
      <c r="AU17" s="3"/>
      <c r="AV17" s="3"/>
      <c r="AW17" s="3"/>
      <c r="AX17" s="3"/>
      <c r="AZ17" s="19"/>
    </row>
    <row r="18" spans="1:52" ht="14.4" x14ac:dyDescent="0.3">
      <c r="A18" s="34" t="s">
        <v>33</v>
      </c>
      <c r="B18" s="14" t="s">
        <v>15</v>
      </c>
      <c r="C18" s="14" t="s">
        <v>16</v>
      </c>
      <c r="D18" s="14" t="s">
        <v>17</v>
      </c>
      <c r="E18" s="14" t="s">
        <v>18</v>
      </c>
      <c r="F18" s="14" t="s">
        <v>19</v>
      </c>
      <c r="G18" s="14" t="s">
        <v>20</v>
      </c>
      <c r="H18" s="14" t="s">
        <v>21</v>
      </c>
      <c r="I18" s="14" t="s">
        <v>22</v>
      </c>
      <c r="J18" s="14" t="s">
        <v>23</v>
      </c>
      <c r="K18" s="14" t="s">
        <v>24</v>
      </c>
      <c r="L18" s="25" t="s">
        <v>25</v>
      </c>
      <c r="M18" s="25" t="s">
        <v>26</v>
      </c>
      <c r="N18" s="25" t="s">
        <v>27</v>
      </c>
      <c r="O18" s="25" t="s">
        <v>28</v>
      </c>
      <c r="P18" s="12" t="s">
        <v>38</v>
      </c>
      <c r="Q18" s="12" t="s">
        <v>39</v>
      </c>
      <c r="R18" s="12" t="s">
        <v>40</v>
      </c>
      <c r="S18" s="12" t="s">
        <v>48</v>
      </c>
      <c r="T18" s="12"/>
      <c r="U18" s="12"/>
      <c r="V18" s="12" t="s">
        <v>30</v>
      </c>
      <c r="W18" s="12" t="s">
        <v>42</v>
      </c>
      <c r="X18" s="12" t="s">
        <v>43</v>
      </c>
      <c r="Y18" s="12" t="s">
        <v>44</v>
      </c>
      <c r="Z18" s="12" t="s">
        <v>49</v>
      </c>
      <c r="AA18" s="2" t="s">
        <v>31</v>
      </c>
      <c r="AB18" s="14" t="s">
        <v>15</v>
      </c>
      <c r="AC18" s="14" t="s">
        <v>16</v>
      </c>
      <c r="AD18" s="14" t="s">
        <v>17</v>
      </c>
      <c r="AE18" s="14" t="s">
        <v>18</v>
      </c>
      <c r="AF18" s="14" t="s">
        <v>19</v>
      </c>
      <c r="AG18" s="14" t="s">
        <v>20</v>
      </c>
      <c r="AH18" s="14" t="s">
        <v>21</v>
      </c>
      <c r="AI18" s="14" t="s">
        <v>22</v>
      </c>
      <c r="AJ18" s="14" t="s">
        <v>23</v>
      </c>
      <c r="AK18" s="14" t="s">
        <v>24</v>
      </c>
      <c r="AL18" s="25" t="s">
        <v>25</v>
      </c>
      <c r="AM18" s="25" t="s">
        <v>26</v>
      </c>
      <c r="AN18" s="25" t="s">
        <v>27</v>
      </c>
      <c r="AO18" s="25" t="s">
        <v>28</v>
      </c>
      <c r="AP18" s="12" t="s">
        <v>38</v>
      </c>
      <c r="AQ18" s="12" t="s">
        <v>39</v>
      </c>
      <c r="AR18" s="12" t="s">
        <v>40</v>
      </c>
      <c r="AS18" s="12" t="s">
        <v>46</v>
      </c>
      <c r="AT18" s="12" t="s">
        <v>42</v>
      </c>
      <c r="AU18" s="12" t="s">
        <v>43</v>
      </c>
      <c r="AV18" s="12" t="s">
        <v>44</v>
      </c>
      <c r="AW18" s="12" t="s">
        <v>47</v>
      </c>
      <c r="AX18" s="32"/>
      <c r="AZ18" s="7"/>
    </row>
    <row r="19" spans="1:52" ht="14.4" x14ac:dyDescent="0.3">
      <c r="A19" s="2">
        <v>1</v>
      </c>
      <c r="B19" s="10">
        <f>B2/86400</f>
        <v>1.8776560005787037E-4</v>
      </c>
      <c r="C19" s="10">
        <f t="shared" ref="C19:O19" si="65">C2/86400</f>
        <v>1.5024827832175926E-4</v>
      </c>
      <c r="D19" s="10">
        <f t="shared" si="65"/>
        <v>1.8388342991898147E-4</v>
      </c>
      <c r="E19" s="10">
        <f t="shared" si="65"/>
        <v>2.1280523011574072E-4</v>
      </c>
      <c r="F19" s="10">
        <f t="shared" si="65"/>
        <v>1.7136033424768521E-4</v>
      </c>
      <c r="G19" s="10">
        <f t="shared" si="65"/>
        <v>1.8729528848379626E-4</v>
      </c>
      <c r="H19" s="10">
        <f t="shared" si="65"/>
        <v>1.5899103468750001E-4</v>
      </c>
      <c r="I19" s="10">
        <f t="shared" si="65"/>
        <v>1.907000608912037E-4</v>
      </c>
      <c r="J19" s="10">
        <f t="shared" si="65"/>
        <v>1.4651885445601855E-4</v>
      </c>
      <c r="K19" s="10">
        <f t="shared" si="65"/>
        <v>2.8223996388888889E-4</v>
      </c>
      <c r="L19" s="10">
        <f t="shared" si="65"/>
        <v>3.02996136724537E-4</v>
      </c>
      <c r="M19" s="10">
        <f t="shared" si="65"/>
        <v>2.5382338120370367E-4</v>
      </c>
      <c r="N19" s="10">
        <f t="shared" si="65"/>
        <v>2.6502057613425926E-4</v>
      </c>
      <c r="O19" s="10">
        <f t="shared" si="65"/>
        <v>2.5741160660879632E-4</v>
      </c>
      <c r="P19" s="33">
        <f>P2/86400</f>
        <v>2.1078998398148152E-4</v>
      </c>
      <c r="Q19" s="33">
        <f t="shared" ref="Q19:R19" si="66">Q2/86400</f>
        <v>1.4651885445601855E-4</v>
      </c>
      <c r="R19" s="33">
        <f t="shared" si="66"/>
        <v>3.02996136724537E-4</v>
      </c>
      <c r="S19" s="15">
        <f>S2</f>
        <v>24.552732136127492</v>
      </c>
      <c r="T19" s="36"/>
      <c r="U19" s="36"/>
      <c r="V19" s="12">
        <v>1</v>
      </c>
      <c r="W19" s="33">
        <f>W2/86400</f>
        <v>2.0093294648003467E-4</v>
      </c>
      <c r="X19" s="33">
        <f t="shared" ref="X19:Y19" si="67">X2/86400</f>
        <v>1.5024827832175926E-4</v>
      </c>
      <c r="Y19" s="33">
        <f t="shared" si="67"/>
        <v>2.8223996388888889E-4</v>
      </c>
      <c r="Z19" s="15">
        <f>Z2</f>
        <v>23.07063263290015</v>
      </c>
      <c r="AA19" s="29" t="s">
        <v>4</v>
      </c>
      <c r="AB19" s="4">
        <f t="shared" ref="AB19:AO19" si="68">AB2/AB$14*100</f>
        <v>13.528543300681212</v>
      </c>
      <c r="AC19" s="4">
        <f t="shared" si="68"/>
        <v>12.854315689811147</v>
      </c>
      <c r="AD19" s="4">
        <f t="shared" si="68"/>
        <v>14.213921170506815</v>
      </c>
      <c r="AE19" s="4">
        <f t="shared" si="68"/>
        <v>14.302527217385085</v>
      </c>
      <c r="AF19" s="4">
        <f t="shared" si="68"/>
        <v>13.371307289484735</v>
      </c>
      <c r="AG19" s="4">
        <f t="shared" si="68"/>
        <v>12.733078217679275</v>
      </c>
      <c r="AH19" s="4">
        <f t="shared" si="68"/>
        <v>12.470408043091297</v>
      </c>
      <c r="AI19" s="4">
        <f t="shared" si="68"/>
        <v>12.928831761665402</v>
      </c>
      <c r="AJ19" s="4">
        <f t="shared" si="68"/>
        <v>10.845182122212345</v>
      </c>
      <c r="AK19" s="4">
        <f t="shared" si="68"/>
        <v>14.538669556811149</v>
      </c>
      <c r="AL19" s="4">
        <f t="shared" si="68"/>
        <v>16.886546574794963</v>
      </c>
      <c r="AM19" s="4">
        <f t="shared" si="68"/>
        <v>14.881885422347382</v>
      </c>
      <c r="AN19" s="4">
        <f t="shared" si="68"/>
        <v>14.306291204881664</v>
      </c>
      <c r="AO19" s="4">
        <f t="shared" si="68"/>
        <v>13.985406891489074</v>
      </c>
      <c r="AP19" s="15">
        <f>AVERAGE(AB19:AO19)</f>
        <v>13.703351033060112</v>
      </c>
      <c r="AQ19" s="15">
        <f t="shared" ref="AQ19" si="69">MIN(AB19:AO19)</f>
        <v>10.845182122212345</v>
      </c>
      <c r="AR19" s="15">
        <f>MAX(AB19:AO19)</f>
        <v>16.886546574794963</v>
      </c>
      <c r="AS19" s="15">
        <f t="shared" ref="AS19" si="70">STDEV(AB19:AO19)</f>
        <v>1.3970980832665405</v>
      </c>
      <c r="AT19" s="15">
        <f t="shared" ref="AT19" si="71">AVERAGE(AC19,AE19:AI19,AK19,AM19)</f>
        <v>13.510127899784434</v>
      </c>
      <c r="AU19" s="15">
        <f t="shared" ref="AU19" si="72">MIN(AC19,AE19:AI19,AK19,AM19)</f>
        <v>12.470408043091297</v>
      </c>
      <c r="AV19" s="15">
        <f t="shared" ref="AV19" si="73">MAX(AC19,AE19:AI19,AK19,AM19)</f>
        <v>14.881885422347382</v>
      </c>
      <c r="AW19" s="15">
        <f t="shared" ref="AW19" si="74">STDEV(AC19,AE19:AI19,AK19,AM19)</f>
        <v>0.92887050651616165</v>
      </c>
      <c r="AX19" s="26"/>
      <c r="AZ19" s="7"/>
    </row>
    <row r="20" spans="1:52" ht="14.4" x14ac:dyDescent="0.3">
      <c r="A20" s="2">
        <v>2</v>
      </c>
      <c r="B20" s="10">
        <f t="shared" ref="B20" si="75">B3/86400</f>
        <v>1.3386663307870373E-4</v>
      </c>
      <c r="C20" s="10">
        <f t="shared" ref="C20:R24" si="76">C3/86400</f>
        <v>1.2001028806712962E-4</v>
      </c>
      <c r="D20" s="10">
        <f t="shared" si="76"/>
        <v>1.5243134290509263E-4</v>
      </c>
      <c r="E20" s="10">
        <f t="shared" si="76"/>
        <v>1.7920865877314818E-4</v>
      </c>
      <c r="F20" s="10">
        <f t="shared" si="76"/>
        <v>1.525720164699074E-4</v>
      </c>
      <c r="G20" s="10">
        <f t="shared" si="76"/>
        <v>1.4125934325231481E-4</v>
      </c>
      <c r="H20" s="10">
        <f t="shared" si="76"/>
        <v>1.5027609809027779E-4</v>
      </c>
      <c r="I20" s="10">
        <f t="shared" si="76"/>
        <v>1.4926750020833332E-4</v>
      </c>
      <c r="J20" s="10">
        <f t="shared" si="76"/>
        <v>1.4749307130787037E-4</v>
      </c>
      <c r="K20" s="10">
        <f t="shared" si="76"/>
        <v>1.9562337280092592E-4</v>
      </c>
      <c r="L20" s="10">
        <f t="shared" si="76"/>
        <v>1.7885802468750004E-4</v>
      </c>
      <c r="M20" s="10">
        <f t="shared" si="76"/>
        <v>2.064667842476852E-4</v>
      </c>
      <c r="N20" s="10">
        <f t="shared" si="76"/>
        <v>1.7340220038194448E-4</v>
      </c>
      <c r="O20" s="10">
        <f t="shared" si="76"/>
        <v>1.5842781557870371E-4</v>
      </c>
      <c r="P20" s="33">
        <f t="shared" si="76"/>
        <v>1.5994022498925267E-4</v>
      </c>
      <c r="Q20" s="33">
        <f t="shared" si="76"/>
        <v>1.2001028806712962E-4</v>
      </c>
      <c r="R20" s="33">
        <f t="shared" si="76"/>
        <v>2.064667842476852E-4</v>
      </c>
      <c r="S20" s="15">
        <f t="shared" ref="S20:S24" si="77">S3</f>
        <v>14.964258417917655</v>
      </c>
      <c r="T20" s="37"/>
      <c r="U20" s="37"/>
      <c r="V20" s="12">
        <v>2</v>
      </c>
      <c r="W20" s="33">
        <f t="shared" ref="W20:Y24" si="78">W3/86400</f>
        <v>1.6183550773871529E-4</v>
      </c>
      <c r="X20" s="33">
        <f t="shared" si="78"/>
        <v>1.2001028806712962E-4</v>
      </c>
      <c r="Y20" s="33">
        <f t="shared" si="78"/>
        <v>2.064667842476852E-4</v>
      </c>
      <c r="Z20" s="15">
        <f t="shared" ref="Z20:Z24" si="79">Z3</f>
        <v>18.06873733637639</v>
      </c>
      <c r="AA20" s="29" t="s">
        <v>5</v>
      </c>
      <c r="AB20" s="4">
        <f t="shared" ref="AB20:AO20" si="80">AB3/AB$14*100</f>
        <v>6.4885131177015856</v>
      </c>
      <c r="AC20" s="4">
        <f t="shared" si="80"/>
        <v>5.8885288289532829</v>
      </c>
      <c r="AD20" s="4">
        <f t="shared" si="80"/>
        <v>5.1646420905705117</v>
      </c>
      <c r="AE20" s="4">
        <f t="shared" si="80"/>
        <v>5.9100800934221764</v>
      </c>
      <c r="AF20" s="4">
        <f t="shared" si="80"/>
        <v>5.62823728467378</v>
      </c>
      <c r="AG20" s="4">
        <f t="shared" si="80"/>
        <v>6.5099619880862978</v>
      </c>
      <c r="AH20" s="4">
        <f t="shared" si="80"/>
        <v>5.0408635556980279</v>
      </c>
      <c r="AI20" s="4">
        <f t="shared" si="80"/>
        <v>5.994605962230084</v>
      </c>
      <c r="AJ20" s="4">
        <f t="shared" si="80"/>
        <v>4.1239449384503484</v>
      </c>
      <c r="AK20" s="4">
        <f t="shared" si="80"/>
        <v>5.7795924936214664</v>
      </c>
      <c r="AL20" s="4">
        <f t="shared" si="80"/>
        <v>5.9742935775849144</v>
      </c>
      <c r="AM20" s="4">
        <f t="shared" si="80"/>
        <v>6.6079572757344076</v>
      </c>
      <c r="AN20" s="4">
        <f t="shared" si="80"/>
        <v>6.628463020588196</v>
      </c>
      <c r="AO20" s="4">
        <f t="shared" si="80"/>
        <v>6.4821513465295162</v>
      </c>
      <c r="AP20" s="15">
        <f t="shared" ref="AP20:AP30" si="81">AVERAGE(AB20:AO20)</f>
        <v>5.8729882552746142</v>
      </c>
      <c r="AQ20" s="15">
        <f t="shared" ref="AQ20:AQ30" si="82">MIN(AB20:AO20)</f>
        <v>4.1239449384503484</v>
      </c>
      <c r="AR20" s="15">
        <f t="shared" ref="AR20:AR30" si="83">MAX(AB20:AO20)</f>
        <v>6.628463020588196</v>
      </c>
      <c r="AS20" s="15">
        <f t="shared" ref="AS20:AS30" si="84">STDEV(AB20:AO20)</f>
        <v>0.7133476188936424</v>
      </c>
      <c r="AT20" s="15">
        <f t="shared" ref="AT20:AT30" si="85">AVERAGE(AC20,AE20:AI20,AK20,AM20)</f>
        <v>5.9199784353024398</v>
      </c>
      <c r="AU20" s="15">
        <f t="shared" ref="AU20:AU30" si="86">MIN(AC20,AE20:AI20,AK20,AM20)</f>
        <v>5.0408635556980279</v>
      </c>
      <c r="AV20" s="15">
        <f t="shared" ref="AV20:AV30" si="87">MAX(AC20,AE20:AI20,AK20,AM20)</f>
        <v>6.6079572757344076</v>
      </c>
      <c r="AW20" s="15">
        <f t="shared" ref="AW20:AW30" si="88">STDEV(AC20,AE20:AI20,AK20,AM20)</f>
        <v>0.4936331609690508</v>
      </c>
      <c r="AX20" s="26"/>
      <c r="AZ20" s="7"/>
    </row>
    <row r="21" spans="1:52" ht="14.4" x14ac:dyDescent="0.3">
      <c r="A21" s="2">
        <v>3</v>
      </c>
      <c r="B21" s="10">
        <f t="shared" ref="B21" si="89">B4/86400</f>
        <v>7.8569328969907426E-5</v>
      </c>
      <c r="C21" s="10">
        <f t="shared" ref="C21:O21" si="90">C4/86400</f>
        <v>7.4489795914351839E-5</v>
      </c>
      <c r="D21" s="10">
        <f t="shared" si="90"/>
        <v>1.0078105315972217E-4</v>
      </c>
      <c r="E21" s="10">
        <f t="shared" si="90"/>
        <v>9.6804925671296291E-5</v>
      </c>
      <c r="F21" s="10">
        <f t="shared" si="90"/>
        <v>7.9308914918981512E-5</v>
      </c>
      <c r="G21" s="10">
        <f t="shared" si="90"/>
        <v>7.6559481817129648E-5</v>
      </c>
      <c r="H21" s="10">
        <f t="shared" si="90"/>
        <v>7.6132212152777803E-5</v>
      </c>
      <c r="I21" s="10">
        <f t="shared" si="90"/>
        <v>8.6506886712962958E-5</v>
      </c>
      <c r="J21" s="10">
        <f t="shared" si="90"/>
        <v>9.3138489965277757E-5</v>
      </c>
      <c r="K21" s="10">
        <f t="shared" si="90"/>
        <v>1.0946187116898148E-4</v>
      </c>
      <c r="L21" s="10">
        <f t="shared" si="90"/>
        <v>1.0813544554398145E-4</v>
      </c>
      <c r="M21" s="10">
        <f t="shared" si="90"/>
        <v>1.1171369782407411E-4</v>
      </c>
      <c r="N21" s="10">
        <f t="shared" si="90"/>
        <v>1.0796170319444444E-4</v>
      </c>
      <c r="O21" s="10">
        <f t="shared" si="90"/>
        <v>1.0293104895833329E-4</v>
      </c>
      <c r="P21" s="33">
        <f t="shared" si="76"/>
        <v>9.3035346855158723E-5</v>
      </c>
      <c r="Q21" s="33">
        <f t="shared" si="76"/>
        <v>7.4489795914351839E-5</v>
      </c>
      <c r="R21" s="33">
        <f t="shared" si="76"/>
        <v>1.1171369782407411E-4</v>
      </c>
      <c r="S21" s="15">
        <f t="shared" si="77"/>
        <v>15.151251137755983</v>
      </c>
      <c r="T21" s="37"/>
      <c r="U21" s="37"/>
      <c r="V21" s="12">
        <v>3</v>
      </c>
      <c r="W21" s="33">
        <f t="shared" si="78"/>
        <v>8.8872223272569458E-5</v>
      </c>
      <c r="X21" s="33">
        <f t="shared" si="78"/>
        <v>7.4489795914351839E-5</v>
      </c>
      <c r="Y21" s="33">
        <f t="shared" si="78"/>
        <v>1.1171369782407411E-4</v>
      </c>
      <c r="Z21" s="15">
        <f t="shared" si="79"/>
        <v>17.151423945638459</v>
      </c>
      <c r="AA21" s="29" t="s">
        <v>11</v>
      </c>
      <c r="AB21" s="4">
        <f t="shared" ref="AB21:AO21" si="91">AB4/AB$14*100</f>
        <v>11.223874443274946</v>
      </c>
      <c r="AC21" s="4">
        <f t="shared" si="91"/>
        <v>10.807267336455848</v>
      </c>
      <c r="AD21" s="4">
        <f t="shared" si="91"/>
        <v>8.5354921739218845</v>
      </c>
      <c r="AE21" s="4">
        <f t="shared" si="91"/>
        <v>10.168820892656047</v>
      </c>
      <c r="AF21" s="4">
        <f t="shared" si="91"/>
        <v>9.4558204082111867</v>
      </c>
      <c r="AG21" s="4">
        <f t="shared" si="91"/>
        <v>11.273448935265714</v>
      </c>
      <c r="AH21" s="4">
        <f t="shared" si="91"/>
        <v>9.2898947813901227</v>
      </c>
      <c r="AI21" s="4">
        <f t="shared" si="91"/>
        <v>10.52786028282032</v>
      </c>
      <c r="AJ21" s="4">
        <f t="shared" si="91"/>
        <v>9.7377216333851973</v>
      </c>
      <c r="AK21" s="4">
        <f t="shared" si="91"/>
        <v>11.46131093884188</v>
      </c>
      <c r="AL21" s="4">
        <f t="shared" si="91"/>
        <v>12.143119626592187</v>
      </c>
      <c r="AM21" s="4">
        <f t="shared" si="91"/>
        <v>10.251825478348072</v>
      </c>
      <c r="AN21" s="4">
        <f t="shared" si="91"/>
        <v>13.080414949330438</v>
      </c>
      <c r="AO21" s="4">
        <f t="shared" si="91"/>
        <v>11.209409040187831</v>
      </c>
      <c r="AP21" s="15">
        <f t="shared" si="81"/>
        <v>10.654734351477261</v>
      </c>
      <c r="AQ21" s="15">
        <f t="shared" si="82"/>
        <v>8.5354921739218845</v>
      </c>
      <c r="AR21" s="15">
        <f t="shared" si="83"/>
        <v>13.080414949330438</v>
      </c>
      <c r="AS21" s="15">
        <f t="shared" si="84"/>
        <v>1.2036568412666928</v>
      </c>
      <c r="AT21" s="15">
        <f t="shared" si="85"/>
        <v>10.404531131748648</v>
      </c>
      <c r="AU21" s="15">
        <f t="shared" si="86"/>
        <v>9.2898947813901227</v>
      </c>
      <c r="AV21" s="15">
        <f t="shared" si="87"/>
        <v>11.46131093884188</v>
      </c>
      <c r="AW21" s="15">
        <f t="shared" si="88"/>
        <v>0.7810755225899445</v>
      </c>
      <c r="AX21" s="26"/>
      <c r="AZ21" s="7"/>
    </row>
    <row r="22" spans="1:52" ht="14.4" x14ac:dyDescent="0.3">
      <c r="A22" s="2">
        <v>4</v>
      </c>
      <c r="B22" s="10">
        <f t="shared" ref="B22" si="92">B5/86400</f>
        <v>1.6734168975694443E-4</v>
      </c>
      <c r="C22" s="10">
        <f t="shared" ref="C22:O22" si="93">C5/86400</f>
        <v>1.301776266087963E-4</v>
      </c>
      <c r="D22" s="10">
        <f t="shared" si="93"/>
        <v>1.8973712942129634E-4</v>
      </c>
      <c r="E22" s="10">
        <f t="shared" si="93"/>
        <v>1.7405622743055558E-4</v>
      </c>
      <c r="F22" s="10">
        <f t="shared" si="93"/>
        <v>1.7278859074074069E-4</v>
      </c>
      <c r="G22" s="10">
        <f t="shared" si="93"/>
        <v>1.7793577306712968E-4</v>
      </c>
      <c r="H22" s="10">
        <f t="shared" si="93"/>
        <v>1.6940717644675919E-4</v>
      </c>
      <c r="I22" s="10">
        <f t="shared" si="93"/>
        <v>1.6821984966435187E-4</v>
      </c>
      <c r="J22" s="10">
        <f t="shared" si="93"/>
        <v>1.8138909884259257E-4</v>
      </c>
      <c r="K22" s="10">
        <f t="shared" si="93"/>
        <v>2.3269321618055554E-4</v>
      </c>
      <c r="L22" s="10">
        <f t="shared" si="93"/>
        <v>2.25191064074074E-4</v>
      </c>
      <c r="M22" s="10">
        <f t="shared" si="93"/>
        <v>1.8908415217592595E-4</v>
      </c>
      <c r="N22" s="10">
        <f t="shared" si="93"/>
        <v>2.0117577895833324E-4</v>
      </c>
      <c r="O22" s="10">
        <f t="shared" si="93"/>
        <v>2.2899134962962972E-4</v>
      </c>
      <c r="P22" s="33">
        <f t="shared" si="76"/>
        <v>1.8629919449983465E-4</v>
      </c>
      <c r="Q22" s="33">
        <f t="shared" si="76"/>
        <v>1.301776266087963E-4</v>
      </c>
      <c r="R22" s="33">
        <f t="shared" si="76"/>
        <v>2.3269321618055554E-4</v>
      </c>
      <c r="S22" s="15">
        <f t="shared" si="77"/>
        <v>15.0915376567648</v>
      </c>
      <c r="T22" s="37"/>
      <c r="U22" s="37"/>
      <c r="V22" s="12">
        <v>4</v>
      </c>
      <c r="W22" s="33">
        <f t="shared" si="78"/>
        <v>1.7679532653935186E-4</v>
      </c>
      <c r="X22" s="33">
        <f t="shared" si="78"/>
        <v>1.301776266087963E-4</v>
      </c>
      <c r="Y22" s="33">
        <f t="shared" si="78"/>
        <v>2.3269321618055554E-4</v>
      </c>
      <c r="Z22" s="15">
        <f t="shared" si="79"/>
        <v>16.000856297370163</v>
      </c>
      <c r="AA22" s="29" t="s">
        <v>2</v>
      </c>
      <c r="AB22" s="4">
        <f t="shared" ref="AB22:AO22" si="94">AB5/AB$14*100</f>
        <v>14.617341916027229</v>
      </c>
      <c r="AC22" s="4">
        <f t="shared" si="94"/>
        <v>15.016780862582976</v>
      </c>
      <c r="AD22" s="4">
        <f t="shared" si="94"/>
        <v>13.590492391859691</v>
      </c>
      <c r="AE22" s="4">
        <f t="shared" si="94"/>
        <v>13.68117671024636</v>
      </c>
      <c r="AF22" s="4">
        <f t="shared" si="94"/>
        <v>13.90143186817804</v>
      </c>
      <c r="AG22" s="4">
        <f t="shared" si="94"/>
        <v>13.805200598180308</v>
      </c>
      <c r="AH22" s="4">
        <f t="shared" si="94"/>
        <v>14.438884284975051</v>
      </c>
      <c r="AI22" s="4">
        <f t="shared" si="94"/>
        <v>14.341747299290693</v>
      </c>
      <c r="AJ22" s="4">
        <f t="shared" si="94"/>
        <v>14.988953718710984</v>
      </c>
      <c r="AK22" s="4">
        <f t="shared" si="94"/>
        <v>13.22387121946009</v>
      </c>
      <c r="AL22" s="4">
        <f t="shared" si="94"/>
        <v>12.101035606382352</v>
      </c>
      <c r="AM22" s="4">
        <f t="shared" si="94"/>
        <v>17.385961733755696</v>
      </c>
      <c r="AN22" s="4">
        <f t="shared" si="94"/>
        <v>13.155061623824544</v>
      </c>
      <c r="AO22" s="4">
        <f t="shared" si="94"/>
        <v>11.106058414667382</v>
      </c>
      <c r="AP22" s="15">
        <f t="shared" si="81"/>
        <v>13.953857017724383</v>
      </c>
      <c r="AQ22" s="15">
        <f t="shared" si="82"/>
        <v>11.106058414667382</v>
      </c>
      <c r="AR22" s="15">
        <f t="shared" si="83"/>
        <v>17.385961733755696</v>
      </c>
      <c r="AS22" s="15">
        <f t="shared" si="84"/>
        <v>1.461074171092331</v>
      </c>
      <c r="AT22" s="15">
        <f t="shared" si="85"/>
        <v>14.47438182208365</v>
      </c>
      <c r="AU22" s="15">
        <f t="shared" si="86"/>
        <v>13.22387121946009</v>
      </c>
      <c r="AV22" s="15">
        <f t="shared" si="87"/>
        <v>17.385961733755696</v>
      </c>
      <c r="AW22" s="15">
        <f t="shared" si="88"/>
        <v>1.2961135625833786</v>
      </c>
      <c r="AX22" s="26"/>
      <c r="AZ22" s="7"/>
    </row>
    <row r="23" spans="1:52" ht="14.4" x14ac:dyDescent="0.3">
      <c r="A23" s="2">
        <v>5</v>
      </c>
      <c r="B23" s="10">
        <f t="shared" ref="B23" si="95">B6/86400</f>
        <v>3.3481093055555503E-5</v>
      </c>
      <c r="C23" s="10">
        <f t="shared" ref="C23:O23" si="96">C6/86400</f>
        <v>3.3526497013888911E-5</v>
      </c>
      <c r="D23" s="10">
        <f t="shared" si="96"/>
        <v>3.1915574872685149E-5</v>
      </c>
      <c r="E23" s="10">
        <f t="shared" si="96"/>
        <v>3.7570074317129593E-5</v>
      </c>
      <c r="F23" s="10">
        <f t="shared" si="96"/>
        <v>2.6177616111111087E-5</v>
      </c>
      <c r="G23" s="10">
        <f t="shared" si="96"/>
        <v>3.0701215671296268E-5</v>
      </c>
      <c r="H23" s="10">
        <f t="shared" si="96"/>
        <v>3.8417789953703743E-5</v>
      </c>
      <c r="I23" s="10">
        <f t="shared" si="96"/>
        <v>5.2815570671296271E-5</v>
      </c>
      <c r="J23" s="10">
        <f t="shared" si="96"/>
        <v>2.4489795925925955E-5</v>
      </c>
      <c r="K23" s="10">
        <f t="shared" si="96"/>
        <v>6.8099122361111098E-5</v>
      </c>
      <c r="L23" s="10">
        <f t="shared" si="96"/>
        <v>5.0424645162037154E-5</v>
      </c>
      <c r="M23" s="10">
        <f t="shared" si="96"/>
        <v>3.8565549675925796E-5</v>
      </c>
      <c r="N23" s="10">
        <f t="shared" si="96"/>
        <v>3.1564415891203757E-5</v>
      </c>
      <c r="O23" s="10">
        <f t="shared" si="96"/>
        <v>6.4852607708333303E-5</v>
      </c>
      <c r="P23" s="33">
        <f t="shared" si="76"/>
        <v>4.01858263136574E-5</v>
      </c>
      <c r="Q23" s="33">
        <f t="shared" si="76"/>
        <v>2.4489795925925955E-5</v>
      </c>
      <c r="R23" s="33">
        <f t="shared" si="76"/>
        <v>6.8099122361111098E-5</v>
      </c>
      <c r="S23" s="15">
        <f t="shared" si="77"/>
        <v>34.015728238404321</v>
      </c>
      <c r="T23" s="37"/>
      <c r="U23" s="37"/>
      <c r="V23" s="12">
        <v>5</v>
      </c>
      <c r="W23" s="33">
        <f t="shared" si="78"/>
        <v>4.0734179471932846E-5</v>
      </c>
      <c r="X23" s="33">
        <f t="shared" si="78"/>
        <v>2.6177616111111087E-5</v>
      </c>
      <c r="Y23" s="33">
        <f t="shared" si="78"/>
        <v>6.8099122361111098E-5</v>
      </c>
      <c r="Z23" s="15">
        <f t="shared" si="79"/>
        <v>33.188881282461502</v>
      </c>
      <c r="AA23" s="29" t="s">
        <v>3</v>
      </c>
      <c r="AB23" s="4">
        <f t="shared" ref="AB23:AO23" si="97">AB6/AB$14*100</f>
        <v>7.655738069900635</v>
      </c>
      <c r="AC23" s="4">
        <f t="shared" si="97"/>
        <v>8.5862678762943379</v>
      </c>
      <c r="AD23" s="4">
        <f t="shared" si="97"/>
        <v>9.5490420281740285</v>
      </c>
      <c r="AE23" s="4">
        <f t="shared" si="97"/>
        <v>11.903791276650079</v>
      </c>
      <c r="AF23" s="4">
        <f t="shared" si="97"/>
        <v>11.434025335541689</v>
      </c>
      <c r="AG23" s="4">
        <f t="shared" si="97"/>
        <v>9.2105370069939738</v>
      </c>
      <c r="AH23" s="4">
        <f t="shared" si="97"/>
        <v>10.893202620415424</v>
      </c>
      <c r="AI23" s="4">
        <f t="shared" si="97"/>
        <v>8.7107971561679243</v>
      </c>
      <c r="AJ23" s="4">
        <f t="shared" si="97"/>
        <v>9.8821730025113563</v>
      </c>
      <c r="AK23" s="4">
        <f t="shared" si="97"/>
        <v>8.8028721540704478</v>
      </c>
      <c r="AL23" s="4">
        <f t="shared" si="97"/>
        <v>8.5617331337995459</v>
      </c>
      <c r="AM23" s="4">
        <f t="shared" si="97"/>
        <v>8.4335672787627605</v>
      </c>
      <c r="AN23" s="4">
        <f t="shared" si="97"/>
        <v>9.1009656903957108</v>
      </c>
      <c r="AO23" s="4">
        <f t="shared" si="97"/>
        <v>8.3900039275068394</v>
      </c>
      <c r="AP23" s="15">
        <f t="shared" si="81"/>
        <v>9.3653368969417681</v>
      </c>
      <c r="AQ23" s="15">
        <f t="shared" si="82"/>
        <v>7.655738069900635</v>
      </c>
      <c r="AR23" s="15">
        <f t="shared" si="83"/>
        <v>11.903791276650079</v>
      </c>
      <c r="AS23" s="15">
        <f t="shared" si="84"/>
        <v>1.2462877806079811</v>
      </c>
      <c r="AT23" s="15">
        <f t="shared" si="85"/>
        <v>9.7468825881120793</v>
      </c>
      <c r="AU23" s="15">
        <f t="shared" si="86"/>
        <v>8.4335672787627605</v>
      </c>
      <c r="AV23" s="15">
        <f t="shared" si="87"/>
        <v>11.903791276650079</v>
      </c>
      <c r="AW23" s="15">
        <f t="shared" si="88"/>
        <v>1.4211099420958415</v>
      </c>
      <c r="AX23" s="26"/>
      <c r="AZ23" s="7"/>
    </row>
    <row r="24" spans="1:52" ht="14.4" x14ac:dyDescent="0.3">
      <c r="A24" s="2" t="s">
        <v>29</v>
      </c>
      <c r="B24" s="14">
        <f>B7/86400</f>
        <v>6.0102434491898153E-4</v>
      </c>
      <c r="C24" s="14">
        <f t="shared" ref="C24:O24" si="98">C7/86400</f>
        <v>5.0845248592592586E-4</v>
      </c>
      <c r="D24" s="14">
        <f t="shared" si="98"/>
        <v>6.5874853027777765E-4</v>
      </c>
      <c r="E24" s="14">
        <f t="shared" si="98"/>
        <v>7.004451163078704E-4</v>
      </c>
      <c r="F24" s="14">
        <f t="shared" si="98"/>
        <v>6.0220747248842588E-4</v>
      </c>
      <c r="G24" s="14">
        <f t="shared" si="98"/>
        <v>6.1375110229166662E-4</v>
      </c>
      <c r="H24" s="14">
        <f t="shared" si="98"/>
        <v>5.9322431133101863E-4</v>
      </c>
      <c r="I24" s="14">
        <f t="shared" si="98"/>
        <v>6.4750986814814809E-4</v>
      </c>
      <c r="J24" s="14">
        <f t="shared" si="98"/>
        <v>5.930293104976852E-4</v>
      </c>
      <c r="K24" s="14">
        <f t="shared" si="98"/>
        <v>8.8811754640046286E-4</v>
      </c>
      <c r="L24" s="14">
        <f t="shared" si="98"/>
        <v>8.6560531619212964E-4</v>
      </c>
      <c r="M24" s="14">
        <f t="shared" si="98"/>
        <v>7.9965356512731462E-4</v>
      </c>
      <c r="N24" s="14">
        <f t="shared" si="98"/>
        <v>7.7912467456018512E-4</v>
      </c>
      <c r="O24" s="14">
        <f t="shared" si="98"/>
        <v>8.1261442848379643E-4</v>
      </c>
      <c r="P24" s="17">
        <f t="shared" si="76"/>
        <v>6.902505766393849E-4</v>
      </c>
      <c r="Q24" s="17">
        <f t="shared" si="76"/>
        <v>5.0845248592592586E-4</v>
      </c>
      <c r="R24" s="17">
        <f t="shared" si="76"/>
        <v>8.8811754640046286E-4</v>
      </c>
      <c r="S24" s="38">
        <f t="shared" si="77"/>
        <v>17.101563968555876</v>
      </c>
      <c r="T24" s="5"/>
      <c r="U24" s="5"/>
      <c r="V24" s="5" t="s">
        <v>29</v>
      </c>
      <c r="W24" s="17">
        <f t="shared" si="78"/>
        <v>6.6917018350260403E-4</v>
      </c>
      <c r="X24" s="17">
        <f t="shared" si="78"/>
        <v>5.0845248592592586E-4</v>
      </c>
      <c r="Y24" s="17">
        <f t="shared" si="78"/>
        <v>8.8811754640046286E-4</v>
      </c>
      <c r="Z24" s="38">
        <f t="shared" si="79"/>
        <v>18.351565067397331</v>
      </c>
      <c r="AA24" s="29" t="s">
        <v>0</v>
      </c>
      <c r="AB24" s="4">
        <f t="shared" ref="AB24:AO24" si="99">AB7/AB$14*100</f>
        <v>6.4155888496795042</v>
      </c>
      <c r="AC24" s="4">
        <f t="shared" si="99"/>
        <v>7.2755953305464649</v>
      </c>
      <c r="AD24" s="4">
        <f t="shared" si="99"/>
        <v>6.7315009222874576</v>
      </c>
      <c r="AE24" s="4">
        <f t="shared" si="99"/>
        <v>5.6911854631380683</v>
      </c>
      <c r="AF24" s="4">
        <f t="shared" si="99"/>
        <v>7.7111248151158565</v>
      </c>
      <c r="AG24" s="4">
        <f t="shared" si="99"/>
        <v>6.0203400493108283</v>
      </c>
      <c r="AH24" s="4">
        <f t="shared" si="99"/>
        <v>5.4211182726472815</v>
      </c>
      <c r="AI24" s="4">
        <f t="shared" si="99"/>
        <v>7.159707001225037</v>
      </c>
      <c r="AJ24" s="4">
        <f t="shared" si="99"/>
        <v>7.803206253704416</v>
      </c>
      <c r="AK24" s="4">
        <f t="shared" si="99"/>
        <v>5.5564207533160968</v>
      </c>
      <c r="AL24" s="4">
        <f t="shared" si="99"/>
        <v>5.7546562272296642</v>
      </c>
      <c r="AM24" s="4">
        <f t="shared" si="99"/>
        <v>7.8538251675761366</v>
      </c>
      <c r="AN24" s="4">
        <f t="shared" si="99"/>
        <v>6.4255426370603272</v>
      </c>
      <c r="AO24" s="4">
        <f t="shared" si="99"/>
        <v>5.4155728715601299</v>
      </c>
      <c r="AP24" s="15">
        <f t="shared" si="81"/>
        <v>6.5168131867426622</v>
      </c>
      <c r="AQ24" s="15">
        <f t="shared" si="82"/>
        <v>5.4155728715601299</v>
      </c>
      <c r="AR24" s="15">
        <f t="shared" si="83"/>
        <v>7.8538251675761366</v>
      </c>
      <c r="AS24" s="15">
        <f t="shared" si="84"/>
        <v>0.9100794502527052</v>
      </c>
      <c r="AT24" s="15">
        <f t="shared" si="85"/>
        <v>6.5861646066094721</v>
      </c>
      <c r="AU24" s="15">
        <f t="shared" si="86"/>
        <v>5.4211182726472815</v>
      </c>
      <c r="AV24" s="15">
        <f t="shared" si="87"/>
        <v>7.8538251675761366</v>
      </c>
      <c r="AW24" s="15">
        <f t="shared" si="88"/>
        <v>1.0152842551049361</v>
      </c>
      <c r="AX24" s="26"/>
    </row>
    <row r="25" spans="1:52" ht="14.4" x14ac:dyDescent="0.3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23"/>
      <c r="Q25" s="5"/>
      <c r="R25" s="24"/>
      <c r="S25" s="24"/>
      <c r="T25" s="24"/>
      <c r="U25" s="24"/>
      <c r="V25" s="24"/>
      <c r="W25" s="24"/>
      <c r="X25" s="24"/>
      <c r="Y25" s="24"/>
      <c r="AA25" s="29" t="s">
        <v>1</v>
      </c>
      <c r="AB25" s="4">
        <f t="shared" ref="AB25:AO25" si="100">AB8/AB$14*100</f>
        <v>6.6569812773256896</v>
      </c>
      <c r="AC25" s="4">
        <f t="shared" si="100"/>
        <v>7.3747010051477035</v>
      </c>
      <c r="AD25" s="4">
        <f t="shared" si="100"/>
        <v>8.5673648098645856</v>
      </c>
      <c r="AE25" s="4">
        <f t="shared" si="100"/>
        <v>8.129301455461146</v>
      </c>
      <c r="AF25" s="4">
        <f t="shared" si="100"/>
        <v>5.4585747555758353</v>
      </c>
      <c r="AG25" s="4">
        <f t="shared" si="100"/>
        <v>6.4536875379743934</v>
      </c>
      <c r="AH25" s="4">
        <f t="shared" si="100"/>
        <v>7.4125115531364614</v>
      </c>
      <c r="AI25" s="4">
        <f t="shared" si="100"/>
        <v>6.200226332357837</v>
      </c>
      <c r="AJ25" s="4">
        <f t="shared" si="100"/>
        <v>7.9023395458975605</v>
      </c>
      <c r="AK25" s="4">
        <f t="shared" si="100"/>
        <v>6.7687350340715113</v>
      </c>
      <c r="AL25" s="4">
        <f t="shared" si="100"/>
        <v>6.7378092788370409</v>
      </c>
      <c r="AM25" s="4">
        <f t="shared" si="100"/>
        <v>6.1164367928376731</v>
      </c>
      <c r="AN25" s="4">
        <f t="shared" si="100"/>
        <v>7.4312516244471372</v>
      </c>
      <c r="AO25" s="4">
        <f t="shared" si="100"/>
        <v>7.2510800145306993</v>
      </c>
      <c r="AP25" s="15">
        <f t="shared" si="81"/>
        <v>7.0329286441046639</v>
      </c>
      <c r="AQ25" s="15">
        <f t="shared" si="82"/>
        <v>5.4585747555758353</v>
      </c>
      <c r="AR25" s="15">
        <f t="shared" si="83"/>
        <v>8.5673648098645856</v>
      </c>
      <c r="AS25" s="15">
        <f t="shared" si="84"/>
        <v>0.85148001276646001</v>
      </c>
      <c r="AT25" s="15">
        <f t="shared" si="85"/>
        <v>6.7392718083203205</v>
      </c>
      <c r="AU25" s="15">
        <f t="shared" si="86"/>
        <v>5.4585747555758353</v>
      </c>
      <c r="AV25" s="15">
        <f t="shared" si="87"/>
        <v>8.129301455461146</v>
      </c>
      <c r="AW25" s="15">
        <f t="shared" si="88"/>
        <v>0.861088125391124</v>
      </c>
      <c r="AX25" s="26"/>
    </row>
    <row r="26" spans="1:52" ht="14.4" x14ac:dyDescent="0.3">
      <c r="A26" s="35" t="s">
        <v>34</v>
      </c>
      <c r="B26"/>
      <c r="C26" s="17" t="s">
        <v>16</v>
      </c>
      <c r="D26" s="17"/>
      <c r="E26" s="17" t="s">
        <v>18</v>
      </c>
      <c r="F26" s="17" t="s">
        <v>19</v>
      </c>
      <c r="G26" s="17" t="s">
        <v>20</v>
      </c>
      <c r="H26" s="17" t="s">
        <v>21</v>
      </c>
      <c r="I26" s="17" t="s">
        <v>22</v>
      </c>
      <c r="J26" s="17"/>
      <c r="K26" s="17" t="s">
        <v>24</v>
      </c>
      <c r="L26" s="27"/>
      <c r="M26" s="27" t="s">
        <v>26</v>
      </c>
      <c r="N26" s="3"/>
      <c r="O26" s="3"/>
      <c r="P26"/>
      <c r="R26" s="21"/>
      <c r="S26" s="21"/>
      <c r="T26" s="21"/>
      <c r="U26" s="21"/>
      <c r="V26" s="21"/>
      <c r="W26" s="21"/>
      <c r="X26" s="21"/>
      <c r="Y26" s="21"/>
      <c r="AA26" s="29" t="s">
        <v>6</v>
      </c>
      <c r="AB26" s="4">
        <f t="shared" ref="AB26:AO26" si="101">AB9/AB$14*100</f>
        <v>7.3515521726483666</v>
      </c>
      <c r="AC26" s="4">
        <f t="shared" si="101"/>
        <v>6.1136329136998668</v>
      </c>
      <c r="AD26" s="4">
        <f t="shared" si="101"/>
        <v>8.643859138586846</v>
      </c>
      <c r="AE26" s="4">
        <f t="shared" si="101"/>
        <v>5.9227446576676757</v>
      </c>
      <c r="AF26" s="4">
        <f t="shared" si="101"/>
        <v>7.3519266264260086</v>
      </c>
      <c r="AG26" s="4">
        <f t="shared" si="101"/>
        <v>6.5194550954238455</v>
      </c>
      <c r="AH26" s="4">
        <f t="shared" si="101"/>
        <v>6.5141017202650575</v>
      </c>
      <c r="AI26" s="4">
        <f t="shared" si="101"/>
        <v>5.1673821955634462</v>
      </c>
      <c r="AJ26" s="4">
        <f t="shared" si="101"/>
        <v>7.004475159226196</v>
      </c>
      <c r="AK26" s="4">
        <f t="shared" si="101"/>
        <v>6.9498847650746693</v>
      </c>
      <c r="AL26" s="4">
        <f t="shared" si="101"/>
        <v>6.4886403464013007</v>
      </c>
      <c r="AM26" s="4">
        <f t="shared" si="101"/>
        <v>6.6246629330446423</v>
      </c>
      <c r="AN26" s="4">
        <f t="shared" si="101"/>
        <v>6.9267802358296997</v>
      </c>
      <c r="AO26" s="4">
        <f t="shared" si="101"/>
        <v>8.3838028905738256</v>
      </c>
      <c r="AP26" s="15">
        <f t="shared" si="81"/>
        <v>6.8544929178879608</v>
      </c>
      <c r="AQ26" s="15">
        <f t="shared" si="82"/>
        <v>5.1673821955634462</v>
      </c>
      <c r="AR26" s="15">
        <f t="shared" si="83"/>
        <v>8.643859138586846</v>
      </c>
      <c r="AS26" s="15">
        <f t="shared" si="84"/>
        <v>0.90935758332410777</v>
      </c>
      <c r="AT26" s="15">
        <f t="shared" si="85"/>
        <v>6.3954738633956518</v>
      </c>
      <c r="AU26" s="15">
        <f t="shared" si="86"/>
        <v>5.1673821955634462</v>
      </c>
      <c r="AV26" s="15">
        <f t="shared" si="87"/>
        <v>7.3519266264260086</v>
      </c>
      <c r="AW26" s="15">
        <f t="shared" si="88"/>
        <v>0.6671111759186219</v>
      </c>
      <c r="AX26" s="26"/>
    </row>
    <row r="27" spans="1:52" ht="14.4" x14ac:dyDescent="0.3">
      <c r="A27" s="2">
        <v>1</v>
      </c>
      <c r="B27"/>
      <c r="C27" s="15">
        <f>(C2-$W2)/$W2*100</f>
        <v>-25.224667754181169</v>
      </c>
      <c r="D27" s="15"/>
      <c r="E27" s="15">
        <f t="shared" ref="E27:M27" si="102">(E2-$W2)/$W2*100</f>
        <v>5.9085798738763398</v>
      </c>
      <c r="F27" s="15">
        <f t="shared" si="102"/>
        <v>-14.717652207069937</v>
      </c>
      <c r="G27" s="15">
        <f t="shared" si="102"/>
        <v>-6.7871686725071187</v>
      </c>
      <c r="H27" s="15">
        <f t="shared" si="102"/>
        <v>-20.873586202401185</v>
      </c>
      <c r="I27" s="15">
        <f t="shared" si="102"/>
        <v>-5.0926867734195804</v>
      </c>
      <c r="J27" s="15"/>
      <c r="K27" s="15">
        <f t="shared" si="102"/>
        <v>40.464751467193125</v>
      </c>
      <c r="L27" s="15"/>
      <c r="M27" s="15">
        <f t="shared" si="102"/>
        <v>26.322430268509677</v>
      </c>
      <c r="N27" s="3"/>
      <c r="O27" s="3"/>
      <c r="P27" s="25"/>
      <c r="Q27" s="1"/>
      <c r="R27" s="21"/>
      <c r="S27" s="21"/>
      <c r="T27" s="21"/>
      <c r="U27" s="21"/>
      <c r="V27" s="21"/>
      <c r="W27" s="21"/>
      <c r="X27" s="21"/>
      <c r="Y27" s="21"/>
      <c r="AA27" s="29" t="s">
        <v>7</v>
      </c>
      <c r="AB27" s="4">
        <f t="shared" ref="AB27:AO27" si="103">AB10/AB$14*100</f>
        <v>3.6784397872002121</v>
      </c>
      <c r="AC27" s="4">
        <f t="shared" si="103"/>
        <v>3.7198179366535284</v>
      </c>
      <c r="AD27" s="4">
        <f t="shared" si="103"/>
        <v>4.3091805150920441</v>
      </c>
      <c r="AE27" s="4">
        <f t="shared" si="103"/>
        <v>5.1722380756390081</v>
      </c>
      <c r="AF27" s="4">
        <f t="shared" si="103"/>
        <v>4.7224843159093481</v>
      </c>
      <c r="AG27" s="4">
        <f t="shared" si="103"/>
        <v>4.7417639813661063</v>
      </c>
      <c r="AH27" s="4">
        <f t="shared" si="103"/>
        <v>3.8781999240805081</v>
      </c>
      <c r="AI27" s="4">
        <f t="shared" si="103"/>
        <v>4.50881334458873</v>
      </c>
      <c r="AJ27" s="4">
        <f t="shared" si="103"/>
        <v>3.6056194419456502</v>
      </c>
      <c r="AK27" s="4">
        <f t="shared" si="103"/>
        <v>4.9061139063935268</v>
      </c>
      <c r="AL27" s="4">
        <f t="shared" si="103"/>
        <v>4.9200100410161323</v>
      </c>
      <c r="AM27" s="4">
        <f t="shared" si="103"/>
        <v>4.0457885985980502</v>
      </c>
      <c r="AN27" s="4">
        <f t="shared" si="103"/>
        <v>4.4798784094993431</v>
      </c>
      <c r="AO27" s="4">
        <f t="shared" si="103"/>
        <v>4.1960354699089164</v>
      </c>
      <c r="AP27" s="15">
        <f t="shared" si="81"/>
        <v>4.3488845534207927</v>
      </c>
      <c r="AQ27" s="15">
        <f t="shared" si="82"/>
        <v>3.6056194419456502</v>
      </c>
      <c r="AR27" s="15">
        <f t="shared" si="83"/>
        <v>5.1722380756390081</v>
      </c>
      <c r="AS27" s="15">
        <f t="shared" si="84"/>
        <v>0.51045093058004087</v>
      </c>
      <c r="AT27" s="15">
        <f t="shared" si="85"/>
        <v>4.4619025104036014</v>
      </c>
      <c r="AU27" s="15">
        <f t="shared" si="86"/>
        <v>3.7198179366535284</v>
      </c>
      <c r="AV27" s="15">
        <f t="shared" si="87"/>
        <v>5.1722380756390081</v>
      </c>
      <c r="AW27" s="15">
        <f t="shared" si="88"/>
        <v>0.52302353644058208</v>
      </c>
      <c r="AX27" s="26"/>
    </row>
    <row r="28" spans="1:52" ht="14.4" x14ac:dyDescent="0.3">
      <c r="A28" s="2">
        <v>2</v>
      </c>
      <c r="B28"/>
      <c r="C28" s="15">
        <f t="shared" ref="C28:M31" si="104">(C3-$W3)/$W3*100</f>
        <v>-25.844278709906366</v>
      </c>
      <c r="D28" s="15"/>
      <c r="E28" s="15">
        <f t="shared" si="104"/>
        <v>10.735067524539785</v>
      </c>
      <c r="F28" s="15">
        <f t="shared" si="104"/>
        <v>-5.7240165636356206</v>
      </c>
      <c r="G28" s="15">
        <f t="shared" si="104"/>
        <v>-12.714245948806772</v>
      </c>
      <c r="H28" s="15">
        <f t="shared" si="104"/>
        <v>-7.1426906307237932</v>
      </c>
      <c r="I28" s="15">
        <f t="shared" si="104"/>
        <v>-7.7659147278563294</v>
      </c>
      <c r="J28" s="15"/>
      <c r="K28" s="15">
        <f t="shared" si="104"/>
        <v>20.877905927024017</v>
      </c>
      <c r="L28" s="15"/>
      <c r="M28" s="15">
        <f t="shared" si="104"/>
        <v>27.578173129365073</v>
      </c>
      <c r="N28" s="3"/>
      <c r="O28" s="3"/>
      <c r="P28"/>
      <c r="Q28" s="10"/>
      <c r="R28" s="21"/>
      <c r="S28" s="21"/>
      <c r="T28" s="21"/>
      <c r="U28" s="21"/>
      <c r="V28" s="21"/>
      <c r="W28" s="21"/>
      <c r="X28" s="21"/>
      <c r="Y28" s="21"/>
      <c r="AA28" s="29" t="s">
        <v>12</v>
      </c>
      <c r="AB28" s="4">
        <f t="shared" ref="AB28:AO28" si="105">AB11/AB$14*100</f>
        <v>11.934820551521327</v>
      </c>
      <c r="AC28" s="4">
        <f t="shared" si="105"/>
        <v>12.161814789246275</v>
      </c>
      <c r="AD28" s="4">
        <f t="shared" si="105"/>
        <v>10.622512440950173</v>
      </c>
      <c r="AE28" s="4">
        <f t="shared" si="105"/>
        <v>9.8145128420008483</v>
      </c>
      <c r="AF28" s="4">
        <f t="shared" si="105"/>
        <v>12.400835892144093</v>
      </c>
      <c r="AG28" s="4">
        <f t="shared" si="105"/>
        <v>13.056955645727891</v>
      </c>
      <c r="AH28" s="4">
        <f t="shared" si="105"/>
        <v>12.432006519152598</v>
      </c>
      <c r="AI28" s="4">
        <f t="shared" si="105"/>
        <v>12.459548761065529</v>
      </c>
      <c r="AJ28" s="4">
        <f t="shared" si="105"/>
        <v>14.664956027680221</v>
      </c>
      <c r="AK28" s="4">
        <f t="shared" si="105"/>
        <v>11.913416930347463</v>
      </c>
      <c r="AL28" s="4">
        <f t="shared" si="105"/>
        <v>11.907534010119626</v>
      </c>
      <c r="AM28" s="4">
        <f t="shared" si="105"/>
        <v>10.206992613242347</v>
      </c>
      <c r="AN28" s="4">
        <f t="shared" si="105"/>
        <v>11.857233519642934</v>
      </c>
      <c r="AO28" s="4">
        <f t="shared" si="105"/>
        <v>11.199073977208499</v>
      </c>
      <c r="AP28" s="15">
        <f t="shared" si="81"/>
        <v>11.902301037146414</v>
      </c>
      <c r="AQ28" s="15">
        <f t="shared" si="82"/>
        <v>9.8145128420008483</v>
      </c>
      <c r="AR28" s="15">
        <f t="shared" si="83"/>
        <v>14.664956027680221</v>
      </c>
      <c r="AS28" s="15">
        <f t="shared" si="84"/>
        <v>1.216585514091536</v>
      </c>
      <c r="AT28" s="15">
        <f t="shared" si="85"/>
        <v>11.805760499115882</v>
      </c>
      <c r="AU28" s="15">
        <f t="shared" si="86"/>
        <v>9.8145128420008483</v>
      </c>
      <c r="AV28" s="15">
        <f t="shared" si="87"/>
        <v>13.056955645727891</v>
      </c>
      <c r="AW28" s="15">
        <f t="shared" si="88"/>
        <v>1.1587380905191964</v>
      </c>
      <c r="AX28" s="26"/>
    </row>
    <row r="29" spans="1:52" ht="14.4" x14ac:dyDescent="0.3">
      <c r="A29" s="2">
        <v>3</v>
      </c>
      <c r="B29"/>
      <c r="C29" s="15">
        <f t="shared" si="104"/>
        <v>-16.183264948944711</v>
      </c>
      <c r="D29" s="15"/>
      <c r="E29" s="15">
        <f t="shared" si="104"/>
        <v>8.9259637112907324</v>
      </c>
      <c r="F29" s="15">
        <f t="shared" si="104"/>
        <v>-10.760739409272407</v>
      </c>
      <c r="G29" s="15">
        <f t="shared" si="104"/>
        <v>-13.854431679600122</v>
      </c>
      <c r="H29" s="15">
        <f t="shared" si="104"/>
        <v>-14.335200190410763</v>
      </c>
      <c r="I29" s="15">
        <f t="shared" si="104"/>
        <v>-2.6615026298510207</v>
      </c>
      <c r="J29" s="15"/>
      <c r="K29" s="15">
        <f t="shared" si="104"/>
        <v>23.167697552995776</v>
      </c>
      <c r="L29" s="15"/>
      <c r="M29" s="15">
        <f t="shared" si="104"/>
        <v>25.701477593792465</v>
      </c>
      <c r="N29" s="3"/>
      <c r="O29" s="3"/>
      <c r="P29"/>
      <c r="Q29" s="10"/>
      <c r="R29" s="21"/>
      <c r="S29" s="21"/>
      <c r="T29" s="21"/>
      <c r="U29" s="21"/>
      <c r="V29" s="21"/>
      <c r="W29" s="21"/>
      <c r="X29" s="21"/>
      <c r="Y29" s="21"/>
      <c r="AA29" s="29" t="s">
        <v>13</v>
      </c>
      <c r="AB29" s="4">
        <f t="shared" ref="AB29:AO29" si="106">AB12/AB$14*100</f>
        <v>4.877934820188222</v>
      </c>
      <c r="AC29" s="4">
        <f t="shared" si="106"/>
        <v>3.6074465532090891</v>
      </c>
      <c r="AD29" s="4">
        <f t="shared" si="106"/>
        <v>5.2271124580021127</v>
      </c>
      <c r="AE29" s="4">
        <f t="shared" si="106"/>
        <v>3.9398785409725101</v>
      </c>
      <c r="AF29" s="4">
        <f t="shared" si="106"/>
        <v>4.2172883190197661</v>
      </c>
      <c r="AG29" s="4">
        <f t="shared" si="106"/>
        <v>4.6733451953675464</v>
      </c>
      <c r="AH29" s="4">
        <f t="shared" si="106"/>
        <v>5.7327103556282646</v>
      </c>
      <c r="AI29" s="4">
        <f t="shared" si="106"/>
        <v>3.8437593232527294</v>
      </c>
      <c r="AJ29" s="4">
        <f t="shared" si="106"/>
        <v>5.3118184569889486</v>
      </c>
      <c r="AK29" s="4">
        <f t="shared" si="106"/>
        <v>2.4313071655320067</v>
      </c>
      <c r="AL29" s="4">
        <f t="shared" si="106"/>
        <v>2.6992593458896064</v>
      </c>
      <c r="AM29" s="4">
        <f t="shared" si="106"/>
        <v>2.7683145213470612</v>
      </c>
      <c r="AN29" s="4">
        <f t="shared" si="106"/>
        <v>2.5568507183023477</v>
      </c>
      <c r="AO29" s="4">
        <f t="shared" si="106"/>
        <v>4.4006697129117205</v>
      </c>
      <c r="AP29" s="15">
        <f t="shared" si="81"/>
        <v>4.0205496776151382</v>
      </c>
      <c r="AQ29" s="15">
        <f t="shared" si="82"/>
        <v>2.4313071655320067</v>
      </c>
      <c r="AR29" s="15">
        <f t="shared" si="83"/>
        <v>5.7327103556282646</v>
      </c>
      <c r="AS29" s="15">
        <f t="shared" si="84"/>
        <v>1.0950776537966098</v>
      </c>
      <c r="AT29" s="15">
        <f t="shared" si="85"/>
        <v>3.901756246791122</v>
      </c>
      <c r="AU29" s="15">
        <f t="shared" si="86"/>
        <v>2.4313071655320067</v>
      </c>
      <c r="AV29" s="15">
        <f t="shared" si="87"/>
        <v>5.7327103556282646</v>
      </c>
      <c r="AW29" s="15">
        <f t="shared" si="88"/>
        <v>1.0409918852833917</v>
      </c>
      <c r="AX29" s="26"/>
    </row>
    <row r="30" spans="1:52" ht="14.4" x14ac:dyDescent="0.3">
      <c r="A30" s="2">
        <v>4</v>
      </c>
      <c r="B30"/>
      <c r="C30" s="15">
        <f t="shared" si="104"/>
        <v>-26.36817434208545</v>
      </c>
      <c r="D30" s="15"/>
      <c r="E30" s="15">
        <f t="shared" si="104"/>
        <v>-1.5493051555220776</v>
      </c>
      <c r="F30" s="15">
        <f t="shared" si="104"/>
        <v>-2.2663131865758444</v>
      </c>
      <c r="G30" s="15">
        <f t="shared" si="104"/>
        <v>0.64506599246782814</v>
      </c>
      <c r="H30" s="15">
        <f t="shared" si="104"/>
        <v>-4.1789283898000393</v>
      </c>
      <c r="I30" s="15">
        <f t="shared" si="104"/>
        <v>-4.8505110643245555</v>
      </c>
      <c r="J30" s="15"/>
      <c r="K30" s="15">
        <f t="shared" si="104"/>
        <v>31.617289175775635</v>
      </c>
      <c r="L30" s="15"/>
      <c r="M30" s="15">
        <f t="shared" si="104"/>
        <v>6.9508769700644777</v>
      </c>
      <c r="N30" s="3"/>
      <c r="O30" s="3"/>
      <c r="P30"/>
      <c r="Q30" s="10"/>
      <c r="R30" s="21"/>
      <c r="S30" s="21"/>
      <c r="T30" s="21"/>
      <c r="U30" s="21"/>
      <c r="V30" s="21"/>
      <c r="W30" s="21"/>
      <c r="X30" s="21"/>
      <c r="Y30" s="21"/>
      <c r="AA30" s="29" t="s">
        <v>14</v>
      </c>
      <c r="AB30" s="4">
        <f t="shared" ref="AB30:AO30" si="107">AB13/AB$14*100</f>
        <v>5.5706716938510672</v>
      </c>
      <c r="AC30" s="4">
        <f t="shared" si="107"/>
        <v>6.5938308773994718</v>
      </c>
      <c r="AD30" s="4">
        <f t="shared" si="107"/>
        <v>4.8448798601838474</v>
      </c>
      <c r="AE30" s="4">
        <f t="shared" si="107"/>
        <v>5.3637427747609872</v>
      </c>
      <c r="AF30" s="4">
        <f t="shared" si="107"/>
        <v>4.3469430897196659</v>
      </c>
      <c r="AG30" s="4">
        <f t="shared" si="107"/>
        <v>5.00222574862382</v>
      </c>
      <c r="AH30" s="4">
        <f t="shared" si="107"/>
        <v>6.4760983695198977</v>
      </c>
      <c r="AI30" s="4">
        <f t="shared" si="107"/>
        <v>8.1567205797722675</v>
      </c>
      <c r="AJ30" s="4">
        <f t="shared" si="107"/>
        <v>4.1296096992867861</v>
      </c>
      <c r="AK30" s="4">
        <f t="shared" si="107"/>
        <v>7.6678050824597026</v>
      </c>
      <c r="AL30" s="4">
        <f t="shared" si="107"/>
        <v>5.825362231352667</v>
      </c>
      <c r="AM30" s="4">
        <f t="shared" si="107"/>
        <v>4.8227821844057797</v>
      </c>
      <c r="AN30" s="4">
        <f t="shared" si="107"/>
        <v>4.0512663661976598</v>
      </c>
      <c r="AO30" s="4">
        <f t="shared" si="107"/>
        <v>7.9807354429255586</v>
      </c>
      <c r="AP30" s="15">
        <f t="shared" si="81"/>
        <v>5.7737624286042282</v>
      </c>
      <c r="AQ30" s="15">
        <f t="shared" si="82"/>
        <v>4.0512663661976598</v>
      </c>
      <c r="AR30" s="15">
        <f t="shared" si="83"/>
        <v>8.1567205797722675</v>
      </c>
      <c r="AS30" s="15">
        <f t="shared" si="84"/>
        <v>1.402824868602061</v>
      </c>
      <c r="AT30" s="15">
        <f t="shared" si="85"/>
        <v>6.0537685883326988</v>
      </c>
      <c r="AU30" s="15">
        <f t="shared" si="86"/>
        <v>4.3469430897196659</v>
      </c>
      <c r="AV30" s="15">
        <f t="shared" si="87"/>
        <v>8.1567205797722675</v>
      </c>
      <c r="AW30" s="15">
        <f t="shared" si="88"/>
        <v>1.3891420465951516</v>
      </c>
      <c r="AX30" s="26"/>
    </row>
    <row r="31" spans="1:52" ht="14.4" x14ac:dyDescent="0.3">
      <c r="A31" s="2">
        <v>5</v>
      </c>
      <c r="B31"/>
      <c r="C31" s="15">
        <f t="shared" si="104"/>
        <v>-17.694433891838326</v>
      </c>
      <c r="D31" s="15"/>
      <c r="E31" s="15">
        <f t="shared" si="104"/>
        <v>-7.7676909068057354</v>
      </c>
      <c r="F31" s="15">
        <f t="shared" si="104"/>
        <v>-35.735501609530886</v>
      </c>
      <c r="G31" s="15">
        <f t="shared" si="104"/>
        <v>-24.630332390884689</v>
      </c>
      <c r="H31" s="15">
        <f t="shared" si="104"/>
        <v>-5.6865991858880411</v>
      </c>
      <c r="I31" s="15">
        <f t="shared" si="104"/>
        <v>29.659100431095936</v>
      </c>
      <c r="J31" s="15"/>
      <c r="K31" s="15">
        <f t="shared" si="104"/>
        <v>67.179315365941221</v>
      </c>
      <c r="L31" s="15"/>
      <c r="M31" s="15">
        <f t="shared" si="104"/>
        <v>-5.3238578120894857</v>
      </c>
      <c r="N31" s="3"/>
      <c r="O31" s="3"/>
      <c r="P31"/>
      <c r="Q31" s="10"/>
      <c r="R31" s="21"/>
      <c r="S31" s="21"/>
      <c r="T31" s="21"/>
      <c r="U31" s="21"/>
      <c r="V31" s="21"/>
      <c r="W31" s="21"/>
      <c r="X31" s="21"/>
      <c r="Y31" s="21"/>
      <c r="AB31" s="5">
        <f t="shared" ref="AB31:AP31" si="108">SUM(AB19:AB30)</f>
        <v>100</v>
      </c>
      <c r="AC31" s="5">
        <f t="shared" ref="AC31:AO31" si="109">SUM(AC19:AC30)</f>
        <v>99.999999999999986</v>
      </c>
      <c r="AD31" s="5">
        <f t="shared" si="109"/>
        <v>100</v>
      </c>
      <c r="AE31" s="5">
        <f t="shared" si="109"/>
        <v>100.00000000000001</v>
      </c>
      <c r="AF31" s="5">
        <f t="shared" si="109"/>
        <v>100</v>
      </c>
      <c r="AG31" s="5">
        <f t="shared" si="109"/>
        <v>100</v>
      </c>
      <c r="AH31" s="5">
        <f t="shared" si="109"/>
        <v>100</v>
      </c>
      <c r="AI31" s="5">
        <f t="shared" si="109"/>
        <v>100</v>
      </c>
      <c r="AJ31" s="5">
        <f t="shared" si="109"/>
        <v>100.00000000000001</v>
      </c>
      <c r="AK31" s="5">
        <f t="shared" si="109"/>
        <v>100.00000000000003</v>
      </c>
      <c r="AL31" s="5">
        <f t="shared" si="109"/>
        <v>100</v>
      </c>
      <c r="AM31" s="5">
        <f t="shared" si="109"/>
        <v>100.00000000000003</v>
      </c>
      <c r="AN31" s="5">
        <f t="shared" si="109"/>
        <v>100</v>
      </c>
      <c r="AO31" s="5">
        <f t="shared" si="109"/>
        <v>100</v>
      </c>
      <c r="AP31" s="5">
        <f t="shared" si="108"/>
        <v>100</v>
      </c>
      <c r="AR31" s="5"/>
      <c r="AS31" s="5"/>
      <c r="AT31" s="5"/>
      <c r="AU31" s="5"/>
      <c r="AV31" s="5"/>
      <c r="AW31" s="5"/>
      <c r="AX31" s="5"/>
    </row>
    <row r="32" spans="1:52" ht="14.4" x14ac:dyDescent="0.3">
      <c r="A32" s="30"/>
      <c r="B3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/>
      <c r="Q32" s="10"/>
      <c r="R32" s="21"/>
      <c r="S32" s="21"/>
      <c r="T32" s="21"/>
      <c r="U32" s="21"/>
      <c r="V32" s="21"/>
      <c r="W32" s="21"/>
      <c r="X32" s="21"/>
      <c r="Y32" s="21"/>
      <c r="AC32"/>
      <c r="AD32"/>
      <c r="AF32"/>
      <c r="AG32"/>
      <c r="AQ32" s="28"/>
    </row>
    <row r="33" spans="1:49" ht="14.4" x14ac:dyDescent="0.3">
      <c r="A33" s="30"/>
      <c r="B3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/>
      <c r="Q33" s="10"/>
      <c r="R33" s="21"/>
      <c r="S33" s="21"/>
      <c r="T33" s="21"/>
      <c r="U33" s="21"/>
      <c r="V33" s="21"/>
      <c r="W33" s="21"/>
      <c r="X33" s="21"/>
      <c r="Y33" s="21"/>
      <c r="AA33" s="18" t="s">
        <v>30</v>
      </c>
      <c r="AB33" s="14" t="s">
        <v>15</v>
      </c>
      <c r="AC33" s="14" t="s">
        <v>16</v>
      </c>
      <c r="AD33" s="14" t="s">
        <v>17</v>
      </c>
      <c r="AE33" s="14" t="s">
        <v>18</v>
      </c>
      <c r="AF33" s="14" t="s">
        <v>19</v>
      </c>
      <c r="AG33" s="14" t="s">
        <v>20</v>
      </c>
      <c r="AH33" s="14" t="s">
        <v>21</v>
      </c>
      <c r="AI33" s="14" t="s">
        <v>22</v>
      </c>
      <c r="AJ33" s="14" t="s">
        <v>23</v>
      </c>
      <c r="AK33" s="14" t="s">
        <v>24</v>
      </c>
      <c r="AL33" s="25" t="s">
        <v>25</v>
      </c>
      <c r="AM33" s="25" t="s">
        <v>26</v>
      </c>
      <c r="AN33" s="25" t="s">
        <v>27</v>
      </c>
      <c r="AO33" s="25" t="s">
        <v>28</v>
      </c>
      <c r="AP33" s="12" t="s">
        <v>38</v>
      </c>
      <c r="AQ33" s="12" t="s">
        <v>39</v>
      </c>
      <c r="AR33" s="12" t="s">
        <v>40</v>
      </c>
      <c r="AS33" s="12" t="s">
        <v>41</v>
      </c>
      <c r="AT33" s="12" t="s">
        <v>42</v>
      </c>
      <c r="AU33" s="12" t="s">
        <v>43</v>
      </c>
      <c r="AV33" s="12" t="s">
        <v>44</v>
      </c>
      <c r="AW33" s="12" t="s">
        <v>45</v>
      </c>
    </row>
    <row r="34" spans="1:49" ht="14.4" x14ac:dyDescent="0.3">
      <c r="A34" s="35" t="s">
        <v>35</v>
      </c>
      <c r="B34" s="14" t="s">
        <v>15</v>
      </c>
      <c r="C34" s="14" t="s">
        <v>16</v>
      </c>
      <c r="D34" s="14" t="s">
        <v>17</v>
      </c>
      <c r="E34" s="14" t="s">
        <v>18</v>
      </c>
      <c r="F34" s="14" t="s">
        <v>19</v>
      </c>
      <c r="G34" s="14" t="s">
        <v>20</v>
      </c>
      <c r="H34" s="14" t="s">
        <v>21</v>
      </c>
      <c r="I34" s="14" t="s">
        <v>22</v>
      </c>
      <c r="J34" s="14" t="s">
        <v>23</v>
      </c>
      <c r="K34" s="14" t="s">
        <v>24</v>
      </c>
      <c r="L34" s="25" t="s">
        <v>25</v>
      </c>
      <c r="M34" s="25" t="s">
        <v>26</v>
      </c>
      <c r="N34" s="25" t="s">
        <v>27</v>
      </c>
      <c r="O34" s="25" t="s">
        <v>28</v>
      </c>
      <c r="Q34" s="10"/>
      <c r="R34" s="21"/>
      <c r="S34" s="21"/>
      <c r="T34" s="21"/>
      <c r="U34" s="21"/>
      <c r="V34" s="21"/>
      <c r="W34" s="21"/>
      <c r="X34" s="21"/>
      <c r="Y34" s="21"/>
      <c r="AA34" s="29" t="s">
        <v>4</v>
      </c>
      <c r="AB34" s="33">
        <f>AB2/86400</f>
        <v>8.130983875E-5</v>
      </c>
      <c r="AC34" s="33">
        <f t="shared" ref="AC34:AO34" si="110">AC2/86400</f>
        <v>6.5358087673611108E-5</v>
      </c>
      <c r="AD34" s="33">
        <f t="shared" si="110"/>
        <v>9.3633996805555554E-5</v>
      </c>
      <c r="AE34" s="33">
        <f t="shared" si="110"/>
        <v>1.0018135340277779E-4</v>
      </c>
      <c r="AF34" s="33">
        <f t="shared" si="110"/>
        <v>8.0523011666666671E-5</v>
      </c>
      <c r="AG34" s="33">
        <f t="shared" si="110"/>
        <v>7.8149407916666659E-5</v>
      </c>
      <c r="AH34" s="33">
        <f t="shared" si="110"/>
        <v>7.3977492233796299E-5</v>
      </c>
      <c r="AI34" s="33">
        <f t="shared" si="110"/>
        <v>8.3715461493055542E-5</v>
      </c>
      <c r="AJ34" s="33">
        <f t="shared" si="110"/>
        <v>6.4315108761574084E-5</v>
      </c>
      <c r="AK34" s="33">
        <f t="shared" si="110"/>
        <v>1.2912047534722221E-4</v>
      </c>
      <c r="AL34" s="33">
        <f t="shared" si="110"/>
        <v>1.4617084487268518E-4</v>
      </c>
      <c r="AM34" s="33">
        <f t="shared" si="110"/>
        <v>1.1900352733796297E-4</v>
      </c>
      <c r="AN34" s="33">
        <f t="shared" si="110"/>
        <v>1.1146384479166666E-4</v>
      </c>
      <c r="AO34" s="33">
        <f t="shared" si="110"/>
        <v>1.1364743428240742E-4</v>
      </c>
      <c r="AP34" s="33">
        <f>AP2/86400</f>
        <v>9.5754991809689137E-5</v>
      </c>
      <c r="AQ34" s="33">
        <f t="shared" ref="AQ34:AR34" si="111">AQ2/86400</f>
        <v>6.4315108761574084E-5</v>
      </c>
      <c r="AR34" s="33">
        <f t="shared" si="111"/>
        <v>1.4617084487268518E-4</v>
      </c>
      <c r="AS34" s="15">
        <f>AS2</f>
        <v>26.017827335784126</v>
      </c>
      <c r="AT34" s="33">
        <f>AT2/86400</f>
        <v>9.1253602133969898E-5</v>
      </c>
      <c r="AU34" s="33">
        <f t="shared" ref="AU34:AV34" si="112">AU2/86400</f>
        <v>6.5358087673611108E-5</v>
      </c>
      <c r="AV34" s="33">
        <f t="shared" si="112"/>
        <v>1.2912047534722221E-4</v>
      </c>
      <c r="AW34" s="15">
        <f>AW2</f>
        <v>24.839027436880109</v>
      </c>
    </row>
    <row r="35" spans="1:49" ht="14.4" x14ac:dyDescent="0.3">
      <c r="A35" s="2">
        <v>1</v>
      </c>
      <c r="B35" s="15">
        <f>(B2-$P2)/$P2*100</f>
        <v>-10.922902259736352</v>
      </c>
      <c r="C35" s="15">
        <f t="shared" ref="C35:O35" si="113">(C2-$P2)/$P2*100</f>
        <v>-28.721338896748055</v>
      </c>
      <c r="D35" s="15">
        <f t="shared" si="113"/>
        <v>-12.764626456285452</v>
      </c>
      <c r="E35" s="15">
        <f t="shared" si="113"/>
        <v>0.95604454072934464</v>
      </c>
      <c r="F35" s="15">
        <f t="shared" si="113"/>
        <v>-18.705656212422465</v>
      </c>
      <c r="G35" s="15">
        <f t="shared" si="113"/>
        <v>-11.146020818403457</v>
      </c>
      <c r="H35" s="15">
        <f t="shared" si="113"/>
        <v>-24.573724194851778</v>
      </c>
      <c r="I35" s="15">
        <f t="shared" si="113"/>
        <v>-9.5307768949983682</v>
      </c>
      <c r="J35" s="15">
        <f t="shared" si="113"/>
        <v>-30.490599368853015</v>
      </c>
      <c r="K35" s="15">
        <f t="shared" si="113"/>
        <v>33.896287934480064</v>
      </c>
      <c r="L35" s="15">
        <f t="shared" si="113"/>
        <v>43.743137601431805</v>
      </c>
      <c r="M35" s="15">
        <f t="shared" si="113"/>
        <v>20.415295076830013</v>
      </c>
      <c r="N35" s="15">
        <f t="shared" si="113"/>
        <v>25.727309774615303</v>
      </c>
      <c r="O35" s="15">
        <f t="shared" si="113"/>
        <v>22.11757017421218</v>
      </c>
      <c r="Q35" s="10"/>
      <c r="R35" s="21"/>
      <c r="S35" s="21"/>
      <c r="T35" s="21"/>
      <c r="U35" s="21"/>
      <c r="V35" s="21"/>
      <c r="W35" s="21"/>
      <c r="X35" s="21"/>
      <c r="Y35" s="21"/>
      <c r="AA35" s="29" t="s">
        <v>5</v>
      </c>
      <c r="AB35" s="33">
        <f t="shared" ref="AB35:AP46" si="114">AB3/86400</f>
        <v>3.899754346064814E-5</v>
      </c>
      <c r="AC35" s="33">
        <f t="shared" si="114"/>
        <v>2.9940371215277784E-5</v>
      </c>
      <c r="AD35" s="33">
        <f t="shared" si="114"/>
        <v>3.4022003865740743E-5</v>
      </c>
      <c r="AE35" s="33">
        <f t="shared" si="114"/>
        <v>4.1396867384259261E-5</v>
      </c>
      <c r="AF35" s="33">
        <f t="shared" si="114"/>
        <v>3.3893665497685187E-5</v>
      </c>
      <c r="AG35" s="33">
        <f t="shared" si="114"/>
        <v>3.9954963460648153E-5</v>
      </c>
      <c r="AH35" s="33">
        <f t="shared" si="114"/>
        <v>2.9903628113425924E-5</v>
      </c>
      <c r="AI35" s="33">
        <f t="shared" si="114"/>
        <v>3.8815665162037043E-5</v>
      </c>
      <c r="AJ35" s="33">
        <f t="shared" si="114"/>
        <v>2.4456202233796289E-5</v>
      </c>
      <c r="AK35" s="33">
        <f t="shared" si="114"/>
        <v>5.1329575046296302E-5</v>
      </c>
      <c r="AL35" s="33">
        <f t="shared" si="114"/>
        <v>5.1713802812499995E-5</v>
      </c>
      <c r="AM35" s="33">
        <f t="shared" si="114"/>
        <v>5.2840765937499978E-5</v>
      </c>
      <c r="AN35" s="33">
        <f t="shared" si="114"/>
        <v>5.1643990937500005E-5</v>
      </c>
      <c r="AO35" s="33">
        <f t="shared" si="114"/>
        <v>5.2674897118055547E-5</v>
      </c>
      <c r="AP35" s="33">
        <f t="shared" si="114"/>
        <v>4.0827424446097878E-5</v>
      </c>
      <c r="AQ35" s="33">
        <f t="shared" ref="AQ35:AR35" si="115">AQ3/86400</f>
        <v>2.4456202233796289E-5</v>
      </c>
      <c r="AR35" s="33">
        <f t="shared" si="115"/>
        <v>5.2840765937499978E-5</v>
      </c>
      <c r="AS35" s="15">
        <f t="shared" ref="AS35:AS46" si="116">AS3</f>
        <v>23.91405736934183</v>
      </c>
      <c r="AT35" s="33">
        <f t="shared" ref="AT35:AV46" si="117">AT3/86400</f>
        <v>3.9759437727141206E-5</v>
      </c>
      <c r="AU35" s="33">
        <f t="shared" si="117"/>
        <v>2.9903628113425924E-5</v>
      </c>
      <c r="AV35" s="33">
        <f t="shared" si="117"/>
        <v>5.2840765937499978E-5</v>
      </c>
      <c r="AW35" s="15">
        <f t="shared" ref="AW35:AW46" si="118">AW3</f>
        <v>22.020082948976562</v>
      </c>
    </row>
    <row r="36" spans="1:49" ht="14.4" x14ac:dyDescent="0.3">
      <c r="A36" s="2">
        <v>2</v>
      </c>
      <c r="B36" s="15">
        <f t="shared" ref="B36:O39" si="119">(B3-$P3)/$P3*100</f>
        <v>-16.302085302369047</v>
      </c>
      <c r="C36" s="15">
        <f t="shared" si="119"/>
        <v>-24.965537546796732</v>
      </c>
      <c r="D36" s="15">
        <f t="shared" si="119"/>
        <v>-4.6948052528152955</v>
      </c>
      <c r="E36" s="15">
        <f t="shared" si="119"/>
        <v>12.047271901230772</v>
      </c>
      <c r="F36" s="15">
        <f t="shared" si="119"/>
        <v>-4.6068514157963492</v>
      </c>
      <c r="G36" s="15">
        <f t="shared" si="119"/>
        <v>-11.679914629476819</v>
      </c>
      <c r="H36" s="15">
        <f t="shared" si="119"/>
        <v>-6.0423366914885026</v>
      </c>
      <c r="I36" s="15">
        <f t="shared" si="119"/>
        <v>-6.672945959427345</v>
      </c>
      <c r="J36" s="15">
        <f t="shared" si="119"/>
        <v>-7.7823784993541727</v>
      </c>
      <c r="K36" s="15">
        <f t="shared" si="119"/>
        <v>22.310302373321676</v>
      </c>
      <c r="L36" s="15">
        <f t="shared" si="119"/>
        <v>11.82804369539844</v>
      </c>
      <c r="M36" s="15">
        <f t="shared" si="119"/>
        <v>29.089967368470898</v>
      </c>
      <c r="N36" s="15">
        <f t="shared" si="119"/>
        <v>8.4168791144294151</v>
      </c>
      <c r="O36" s="15">
        <f t="shared" si="119"/>
        <v>-0.94560915532698764</v>
      </c>
      <c r="Q36" s="10"/>
      <c r="AA36" s="29" t="s">
        <v>11</v>
      </c>
      <c r="AB36" s="33">
        <f t="shared" si="114"/>
        <v>6.7458217847222226E-5</v>
      </c>
      <c r="AC36" s="33">
        <f t="shared" si="114"/>
        <v>5.4949819432870366E-5</v>
      </c>
      <c r="AD36" s="33">
        <f t="shared" si="114"/>
        <v>5.6227429247685162E-5</v>
      </c>
      <c r="AE36" s="33">
        <f t="shared" si="114"/>
        <v>7.1227009328703677E-5</v>
      </c>
      <c r="AF36" s="33">
        <f t="shared" si="114"/>
        <v>5.6943657083333342E-5</v>
      </c>
      <c r="AG36" s="33">
        <f t="shared" si="114"/>
        <v>6.9190917106481476E-5</v>
      </c>
      <c r="AH36" s="33">
        <f t="shared" si="114"/>
        <v>5.5109914340277791E-5</v>
      </c>
      <c r="AI36" s="33">
        <f t="shared" si="114"/>
        <v>6.8168934236111122E-5</v>
      </c>
      <c r="AJ36" s="33">
        <f t="shared" si="114"/>
        <v>5.7747543460648162E-5</v>
      </c>
      <c r="AK36" s="33">
        <f t="shared" si="114"/>
        <v>1.0178991349537037E-4</v>
      </c>
      <c r="AL36" s="33">
        <f t="shared" si="114"/>
        <v>1.0511148903935185E-4</v>
      </c>
      <c r="AM36" s="33">
        <f t="shared" si="114"/>
        <v>8.1979087928240747E-5</v>
      </c>
      <c r="AN36" s="33">
        <f t="shared" si="114"/>
        <v>1.0191274040509258E-4</v>
      </c>
      <c r="AO36" s="33">
        <f t="shared" si="114"/>
        <v>9.1089275208333344E-5</v>
      </c>
      <c r="AP36" s="33">
        <f t="shared" si="114"/>
        <v>7.4207567725694448E-5</v>
      </c>
      <c r="AQ36" s="33">
        <f t="shared" ref="AQ36:AR36" si="120">AQ4/86400</f>
        <v>5.4949819432870366E-5</v>
      </c>
      <c r="AR36" s="33">
        <f t="shared" si="120"/>
        <v>1.0511148903935185E-4</v>
      </c>
      <c r="AS36" s="15">
        <f t="shared" si="116"/>
        <v>25.273602999594114</v>
      </c>
      <c r="AT36" s="33">
        <f t="shared" si="117"/>
        <v>6.9919906618923604E-5</v>
      </c>
      <c r="AU36" s="33">
        <f t="shared" si="117"/>
        <v>5.4949819432870366E-5</v>
      </c>
      <c r="AV36" s="33">
        <f t="shared" si="117"/>
        <v>1.0178991349537037E-4</v>
      </c>
      <c r="AW36" s="15">
        <f t="shared" si="118"/>
        <v>22.79536154760876</v>
      </c>
    </row>
    <row r="37" spans="1:49" ht="14.4" x14ac:dyDescent="0.3">
      <c r="A37" s="2">
        <v>3</v>
      </c>
      <c r="B37" s="15">
        <f t="shared" si="119"/>
        <v>-15.548948194681959</v>
      </c>
      <c r="C37" s="15">
        <f t="shared" si="119"/>
        <v>-19.933876282182688</v>
      </c>
      <c r="D37" s="15">
        <f t="shared" si="119"/>
        <v>8.3255521330213167</v>
      </c>
      <c r="E37" s="15">
        <f t="shared" si="119"/>
        <v>4.0517705835032753</v>
      </c>
      <c r="F37" s="15">
        <f t="shared" si="119"/>
        <v>-14.753996626193148</v>
      </c>
      <c r="G37" s="15">
        <f t="shared" si="119"/>
        <v>-17.70925309031135</v>
      </c>
      <c r="H37" s="15">
        <f t="shared" si="119"/>
        <v>-18.168508286099495</v>
      </c>
      <c r="I37" s="15">
        <f t="shared" si="119"/>
        <v>-7.0171825686419487</v>
      </c>
      <c r="J37" s="15">
        <f t="shared" si="119"/>
        <v>0.11086443336380679</v>
      </c>
      <c r="K37" s="15">
        <f t="shared" si="119"/>
        <v>17.656218705129614</v>
      </c>
      <c r="L37" s="15">
        <f t="shared" si="119"/>
        <v>16.23049647176699</v>
      </c>
      <c r="M37" s="15">
        <f t="shared" si="119"/>
        <v>20.076617759048737</v>
      </c>
      <c r="N37" s="15">
        <f t="shared" si="119"/>
        <v>16.043747719373457</v>
      </c>
      <c r="O37" s="15">
        <f t="shared" si="119"/>
        <v>10.636497242903388</v>
      </c>
      <c r="Q37" s="14"/>
      <c r="AA37" s="29" t="s">
        <v>2</v>
      </c>
      <c r="AB37" s="33">
        <f t="shared" si="114"/>
        <v>8.7853783495370349E-5</v>
      </c>
      <c r="AC37" s="33">
        <f t="shared" si="114"/>
        <v>7.6353195601851846E-5</v>
      </c>
      <c r="AD37" s="33">
        <f t="shared" si="114"/>
        <v>8.9527168888888916E-5</v>
      </c>
      <c r="AE37" s="33">
        <f t="shared" si="114"/>
        <v>9.5829134120370402E-5</v>
      </c>
      <c r="AF37" s="33">
        <f t="shared" si="114"/>
        <v>8.3715461493055542E-5</v>
      </c>
      <c r="AG37" s="33">
        <f t="shared" si="114"/>
        <v>8.4729570844907403E-5</v>
      </c>
      <c r="AH37" s="33">
        <f t="shared" si="114"/>
        <v>8.5654971863425921E-5</v>
      </c>
      <c r="AI37" s="33">
        <f t="shared" si="114"/>
        <v>9.2864229027777765E-5</v>
      </c>
      <c r="AJ37" s="33">
        <f t="shared" si="114"/>
        <v>8.888888888888888E-5</v>
      </c>
      <c r="AK37" s="33">
        <f t="shared" si="114"/>
        <v>1.1744352061342591E-4</v>
      </c>
      <c r="AL37" s="33">
        <f t="shared" si="114"/>
        <v>1.0474720752314814E-4</v>
      </c>
      <c r="AM37" s="33">
        <f t="shared" si="114"/>
        <v>1.3902746283564813E-4</v>
      </c>
      <c r="AN37" s="33">
        <f t="shared" si="114"/>
        <v>1.0249433106481479E-4</v>
      </c>
      <c r="AO37" s="33">
        <f t="shared" si="114"/>
        <v>9.0249433113425925E-5</v>
      </c>
      <c r="AP37" s="33">
        <f t="shared" si="114"/>
        <v>9.5669882812499977E-5</v>
      </c>
      <c r="AQ37" s="33">
        <f t="shared" ref="AQ37:AR37" si="121">AQ5/86400</f>
        <v>7.6353195601851846E-5</v>
      </c>
      <c r="AR37" s="33">
        <f t="shared" si="121"/>
        <v>1.3902746283564813E-4</v>
      </c>
      <c r="AS37" s="15">
        <f t="shared" si="116"/>
        <v>16.90674878483955</v>
      </c>
      <c r="AT37" s="33">
        <f t="shared" si="117"/>
        <v>9.6952193300057875E-5</v>
      </c>
      <c r="AU37" s="33">
        <f t="shared" si="117"/>
        <v>7.6353195601851846E-5</v>
      </c>
      <c r="AV37" s="33">
        <f t="shared" si="117"/>
        <v>1.3902746283564813E-4</v>
      </c>
      <c r="AW37" s="15">
        <f t="shared" si="118"/>
        <v>21.652247178914696</v>
      </c>
    </row>
    <row r="38" spans="1:49" ht="14.4" x14ac:dyDescent="0.3">
      <c r="A38" s="2">
        <v>4</v>
      </c>
      <c r="B38" s="15">
        <f t="shared" si="119"/>
        <v>-10.175838276588495</v>
      </c>
      <c r="C38" s="15">
        <f t="shared" si="119"/>
        <v>-30.124428633043909</v>
      </c>
      <c r="D38" s="15">
        <f t="shared" si="119"/>
        <v>1.8453836747344299</v>
      </c>
      <c r="E38" s="15">
        <f t="shared" si="119"/>
        <v>-6.57166935270347</v>
      </c>
      <c r="F38" s="15">
        <f t="shared" si="119"/>
        <v>-7.2520999327809434</v>
      </c>
      <c r="G38" s="15">
        <f t="shared" si="119"/>
        <v>-4.4892418644957743</v>
      </c>
      <c r="H38" s="15">
        <f t="shared" si="119"/>
        <v>-9.0671449752781648</v>
      </c>
      <c r="I38" s="15">
        <f t="shared" si="119"/>
        <v>-9.7044675281721773</v>
      </c>
      <c r="J38" s="15">
        <f t="shared" si="119"/>
        <v>-2.635596826075612</v>
      </c>
      <c r="K38" s="15">
        <f t="shared" si="119"/>
        <v>24.90296418364926</v>
      </c>
      <c r="L38" s="15">
        <f t="shared" si="119"/>
        <v>20.876026693864141</v>
      </c>
      <c r="M38" s="15">
        <f t="shared" si="119"/>
        <v>1.4948844430423867</v>
      </c>
      <c r="N38" s="15">
        <f t="shared" si="119"/>
        <v>7.9853187226270066</v>
      </c>
      <c r="O38" s="15">
        <f t="shared" si="119"/>
        <v>22.915909671221346</v>
      </c>
      <c r="Q38" s="22"/>
      <c r="AA38" s="29" t="s">
        <v>3</v>
      </c>
      <c r="AB38" s="33">
        <f t="shared" si="114"/>
        <v>4.6012849583333364E-5</v>
      </c>
      <c r="AC38" s="33">
        <f t="shared" si="114"/>
        <v>4.365709246527777E-5</v>
      </c>
      <c r="AD38" s="33">
        <f t="shared" si="114"/>
        <v>6.2904174016203715E-5</v>
      </c>
      <c r="AE38" s="33">
        <f t="shared" si="114"/>
        <v>8.3379524652777781E-5</v>
      </c>
      <c r="AF38" s="33">
        <f t="shared" si="114"/>
        <v>6.8856554976851861E-5</v>
      </c>
      <c r="AG38" s="33">
        <f t="shared" si="114"/>
        <v>5.6529772407407397E-5</v>
      </c>
      <c r="AH38" s="33">
        <f t="shared" si="114"/>
        <v>6.4621126226851864E-5</v>
      </c>
      <c r="AI38" s="33">
        <f t="shared" si="114"/>
        <v>5.6403271180555559E-5</v>
      </c>
      <c r="AJ38" s="33">
        <f t="shared" si="114"/>
        <v>5.8604182418981488E-5</v>
      </c>
      <c r="AK38" s="33">
        <f t="shared" si="114"/>
        <v>7.8179852187500022E-5</v>
      </c>
      <c r="AL38" s="33">
        <f t="shared" si="114"/>
        <v>7.4110817164351898E-5</v>
      </c>
      <c r="AM38" s="33">
        <f t="shared" si="114"/>
        <v>6.743932141203707E-5</v>
      </c>
      <c r="AN38" s="33">
        <f t="shared" si="114"/>
        <v>7.0907869317129692E-5</v>
      </c>
      <c r="AO38" s="33">
        <f t="shared" si="114"/>
        <v>6.8178382465277775E-5</v>
      </c>
      <c r="AP38" s="33">
        <f t="shared" si="114"/>
        <v>6.4270342176752664E-5</v>
      </c>
      <c r="AQ38" s="33">
        <f t="shared" ref="AQ38:AR38" si="122">AQ6/86400</f>
        <v>4.365709246527777E-5</v>
      </c>
      <c r="AR38" s="33">
        <f t="shared" si="122"/>
        <v>8.3379524652777781E-5</v>
      </c>
      <c r="AS38" s="15">
        <f t="shared" si="116"/>
        <v>17.582245486646837</v>
      </c>
      <c r="AT38" s="33">
        <f t="shared" si="117"/>
        <v>6.4883314438657426E-5</v>
      </c>
      <c r="AU38" s="33">
        <f t="shared" si="117"/>
        <v>4.365709246527777E-5</v>
      </c>
      <c r="AV38" s="33">
        <f t="shared" si="117"/>
        <v>8.3379524652777781E-5</v>
      </c>
      <c r="AW38" s="15">
        <f t="shared" si="118"/>
        <v>19.612668014393609</v>
      </c>
    </row>
    <row r="39" spans="1:49" ht="14.4" x14ac:dyDescent="0.3">
      <c r="A39" s="2">
        <v>5</v>
      </c>
      <c r="B39" s="15">
        <f t="shared" si="119"/>
        <v>-16.684323487018236</v>
      </c>
      <c r="C39" s="15">
        <f t="shared" si="119"/>
        <v>-16.571338480864519</v>
      </c>
      <c r="D39" s="15">
        <f t="shared" si="119"/>
        <v>-20.580020867112435</v>
      </c>
      <c r="E39" s="15">
        <f t="shared" si="119"/>
        <v>-6.5091407505507242</v>
      </c>
      <c r="F39" s="15">
        <f t="shared" si="119"/>
        <v>-34.85858445017351</v>
      </c>
      <c r="G39" s="15">
        <f t="shared" si="119"/>
        <v>-23.601880345403593</v>
      </c>
      <c r="H39" s="15">
        <f t="shared" si="119"/>
        <v>-4.399651623818376</v>
      </c>
      <c r="I39" s="15">
        <f t="shared" si="119"/>
        <v>31.428355507888554</v>
      </c>
      <c r="J39" s="15">
        <f t="shared" si="119"/>
        <v>-39.058622971246578</v>
      </c>
      <c r="K39" s="15">
        <f t="shared" si="119"/>
        <v>69.460550169070927</v>
      </c>
      <c r="L39" s="15">
        <f t="shared" si="119"/>
        <v>25.478681882671715</v>
      </c>
      <c r="M39" s="15">
        <f t="shared" si="119"/>
        <v>-4.0319604854832631</v>
      </c>
      <c r="N39" s="15">
        <f t="shared" si="119"/>
        <v>-21.453858768915264</v>
      </c>
      <c r="O39" s="15">
        <f t="shared" si="119"/>
        <v>61.38179467095528</v>
      </c>
      <c r="Q39" s="22"/>
      <c r="AA39" s="29" t="s">
        <v>0</v>
      </c>
      <c r="AB39" s="33">
        <f t="shared" si="114"/>
        <v>3.8559250856481456E-5</v>
      </c>
      <c r="AC39" s="33">
        <f t="shared" si="114"/>
        <v>3.6992945324074093E-5</v>
      </c>
      <c r="AD39" s="33">
        <f t="shared" si="114"/>
        <v>4.4343663391203677E-5</v>
      </c>
      <c r="AE39" s="33">
        <f t="shared" si="114"/>
        <v>3.9863630636574057E-5</v>
      </c>
      <c r="AF39" s="33">
        <f t="shared" si="114"/>
        <v>4.6436969849537005E-5</v>
      </c>
      <c r="AG39" s="33">
        <f t="shared" si="114"/>
        <v>3.6949903414351874E-5</v>
      </c>
      <c r="AH39" s="33">
        <f t="shared" si="114"/>
        <v>3.2159391539351845E-5</v>
      </c>
      <c r="AI39" s="33">
        <f t="shared" si="114"/>
        <v>4.6359809363425965E-5</v>
      </c>
      <c r="AJ39" s="33">
        <f t="shared" si="114"/>
        <v>4.6275300243055542E-5</v>
      </c>
      <c r="AK39" s="33">
        <f t="shared" si="114"/>
        <v>4.9347547662037031E-5</v>
      </c>
      <c r="AL39" s="33">
        <f t="shared" si="114"/>
        <v>4.9812610231481418E-5</v>
      </c>
      <c r="AM39" s="33">
        <f t="shared" si="114"/>
        <v>6.2803392951388877E-5</v>
      </c>
      <c r="AN39" s="33">
        <f t="shared" si="114"/>
        <v>5.0062988159722217E-5</v>
      </c>
      <c r="AO39" s="33">
        <f t="shared" si="114"/>
        <v>4.4007726539351875E-5</v>
      </c>
      <c r="AP39" s="33">
        <f t="shared" si="114"/>
        <v>4.4569652154431213E-5</v>
      </c>
      <c r="AQ39" s="33">
        <f t="shared" ref="AQ39:AR39" si="123">AQ7/86400</f>
        <v>3.2159391539351845E-5</v>
      </c>
      <c r="AR39" s="33">
        <f t="shared" si="123"/>
        <v>6.2803392951388877E-5</v>
      </c>
      <c r="AS39" s="15">
        <f t="shared" si="116"/>
        <v>17.049732963246974</v>
      </c>
      <c r="AT39" s="33">
        <f t="shared" si="117"/>
        <v>4.3864198842592591E-5</v>
      </c>
      <c r="AU39" s="33">
        <f t="shared" si="117"/>
        <v>3.2159391539351845E-5</v>
      </c>
      <c r="AV39" s="33">
        <f t="shared" si="117"/>
        <v>6.2803392951388877E-5</v>
      </c>
      <c r="AW39" s="15">
        <f t="shared" si="118"/>
        <v>21.962200182154735</v>
      </c>
    </row>
    <row r="40" spans="1:49" ht="14.4" x14ac:dyDescent="0.3"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Q40" s="22"/>
      <c r="AA40" s="29" t="s">
        <v>1</v>
      </c>
      <c r="AB40" s="33">
        <f t="shared" si="114"/>
        <v>4.001007811342597E-5</v>
      </c>
      <c r="AC40" s="33">
        <f t="shared" si="114"/>
        <v>3.7496850590277752E-5</v>
      </c>
      <c r="AD40" s="33">
        <f t="shared" si="114"/>
        <v>5.6437389768518495E-5</v>
      </c>
      <c r="AE40" s="33">
        <f t="shared" si="114"/>
        <v>5.6941295034722235E-5</v>
      </c>
      <c r="AF40" s="33">
        <f t="shared" si="114"/>
        <v>3.2871945069444507E-5</v>
      </c>
      <c r="AG40" s="33">
        <f t="shared" si="114"/>
        <v>3.9609578402777767E-5</v>
      </c>
      <c r="AH40" s="33">
        <f t="shared" si="114"/>
        <v>4.3972820613425958E-5</v>
      </c>
      <c r="AI40" s="33">
        <f t="shared" si="114"/>
        <v>4.0147077349536986E-5</v>
      </c>
      <c r="AJ40" s="33">
        <f t="shared" si="114"/>
        <v>4.6863189722222208E-5</v>
      </c>
      <c r="AK40" s="33">
        <f t="shared" si="114"/>
        <v>6.0114323506944446E-5</v>
      </c>
      <c r="AL40" s="33">
        <f t="shared" si="114"/>
        <v>5.8322835312500025E-5</v>
      </c>
      <c r="AM40" s="33">
        <f t="shared" si="114"/>
        <v>4.8910304872685241E-5</v>
      </c>
      <c r="AN40" s="33">
        <f t="shared" si="114"/>
        <v>5.7898715034722228E-5</v>
      </c>
      <c r="AO40" s="33">
        <f t="shared" si="114"/>
        <v>5.8923322418981418E-5</v>
      </c>
      <c r="AP40" s="33">
        <f t="shared" si="114"/>
        <v>4.8465694700727517E-5</v>
      </c>
      <c r="AQ40" s="33">
        <f t="shared" ref="AQ40:AR40" si="124">AQ8/86400</f>
        <v>3.2871945069444507E-5</v>
      </c>
      <c r="AR40" s="33">
        <f t="shared" si="124"/>
        <v>6.0114323506944446E-5</v>
      </c>
      <c r="AS40" s="15">
        <f t="shared" si="116"/>
        <v>19.592228758256795</v>
      </c>
      <c r="AT40" s="33">
        <f t="shared" si="117"/>
        <v>4.5008024429976861E-5</v>
      </c>
      <c r="AU40" s="33">
        <f t="shared" si="117"/>
        <v>3.2871945069444507E-5</v>
      </c>
      <c r="AV40" s="33">
        <f t="shared" si="117"/>
        <v>6.0114323506944446E-5</v>
      </c>
      <c r="AW40" s="15">
        <f t="shared" si="118"/>
        <v>21.300693384214039</v>
      </c>
    </row>
    <row r="41" spans="1:49" ht="14.4" x14ac:dyDescent="0.3"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Q41" s="22"/>
      <c r="AA41" s="29" t="s">
        <v>6</v>
      </c>
      <c r="AB41" s="33">
        <f t="shared" si="114"/>
        <v>4.4184618287036995E-5</v>
      </c>
      <c r="AC41" s="33">
        <f t="shared" si="114"/>
        <v>3.1084918530092592E-5</v>
      </c>
      <c r="AD41" s="33">
        <f t="shared" si="114"/>
        <v>5.6941295034722235E-5</v>
      </c>
      <c r="AE41" s="33">
        <f t="shared" si="114"/>
        <v>4.1485575706018529E-5</v>
      </c>
      <c r="AF41" s="33">
        <f t="shared" si="114"/>
        <v>4.4273851516203659E-5</v>
      </c>
      <c r="AG41" s="33">
        <f t="shared" si="114"/>
        <v>4.0013227511574085E-5</v>
      </c>
      <c r="AH41" s="33">
        <f t="shared" si="114"/>
        <v>3.8643235069444422E-5</v>
      </c>
      <c r="AI41" s="33">
        <f t="shared" si="114"/>
        <v>3.3459309641203749E-5</v>
      </c>
      <c r="AJ41" s="33">
        <f t="shared" si="114"/>
        <v>4.1538590740740743E-5</v>
      </c>
      <c r="AK41" s="33">
        <f t="shared" si="114"/>
        <v>6.1723146053240728E-5</v>
      </c>
      <c r="AL41" s="33">
        <f t="shared" si="114"/>
        <v>5.6166015787037073E-5</v>
      </c>
      <c r="AM41" s="33">
        <f t="shared" si="114"/>
        <v>5.2974353321759211E-5</v>
      </c>
      <c r="AN41" s="33">
        <f t="shared" si="114"/>
        <v>5.3968253969907369E-5</v>
      </c>
      <c r="AO41" s="33">
        <f t="shared" si="114"/>
        <v>6.8127991944444492E-5</v>
      </c>
      <c r="AP41" s="33">
        <f t="shared" si="114"/>
        <v>4.7470313079530418E-5</v>
      </c>
      <c r="AQ41" s="33">
        <f t="shared" ref="AQ41:AR41" si="125">AQ9/86400</f>
        <v>3.1084918530092592E-5</v>
      </c>
      <c r="AR41" s="33">
        <f t="shared" si="125"/>
        <v>6.8127991944444492E-5</v>
      </c>
      <c r="AS41" s="15">
        <f t="shared" si="116"/>
        <v>23.061966211553319</v>
      </c>
      <c r="AT41" s="33">
        <f t="shared" si="117"/>
        <v>4.2957202168692122E-5</v>
      </c>
      <c r="AU41" s="33">
        <f t="shared" si="117"/>
        <v>3.1084918530092592E-5</v>
      </c>
      <c r="AV41" s="33">
        <f t="shared" si="117"/>
        <v>6.1723146053240728E-5</v>
      </c>
      <c r="AW41" s="15">
        <f t="shared" si="118"/>
        <v>23.524472863359357</v>
      </c>
    </row>
    <row r="42" spans="1:49" ht="14.4" x14ac:dyDescent="0.3">
      <c r="A42" s="35" t="s">
        <v>36</v>
      </c>
      <c r="B42"/>
      <c r="C42" s="17" t="s">
        <v>16</v>
      </c>
      <c r="D42" s="17"/>
      <c r="E42" s="17" t="s">
        <v>18</v>
      </c>
      <c r="F42" s="17" t="s">
        <v>19</v>
      </c>
      <c r="G42" s="17" t="s">
        <v>20</v>
      </c>
      <c r="H42" s="17" t="s">
        <v>21</v>
      </c>
      <c r="I42" s="17" t="s">
        <v>22</v>
      </c>
      <c r="J42" s="17"/>
      <c r="K42" s="17" t="s">
        <v>24</v>
      </c>
      <c r="L42" s="27"/>
      <c r="M42" s="27" t="s">
        <v>26</v>
      </c>
      <c r="N42" s="27"/>
      <c r="O42" s="27"/>
      <c r="P42" s="12" t="s">
        <v>10</v>
      </c>
      <c r="Q42" s="22"/>
      <c r="AA42" s="29" t="s">
        <v>7</v>
      </c>
      <c r="AB42" s="33">
        <f t="shared" si="114"/>
        <v>2.2108318634259249E-5</v>
      </c>
      <c r="AC42" s="33">
        <f t="shared" si="114"/>
        <v>1.8913506770833353E-5</v>
      </c>
      <c r="AD42" s="33">
        <f t="shared" si="114"/>
        <v>2.8386663310185213E-5</v>
      </c>
      <c r="AE42" s="33">
        <f t="shared" si="114"/>
        <v>3.6228689004629609E-5</v>
      </c>
      <c r="AF42" s="33">
        <f t="shared" si="114"/>
        <v>2.843915343750001E-5</v>
      </c>
      <c r="AG42" s="33">
        <f t="shared" si="114"/>
        <v>2.9102628703703692E-5</v>
      </c>
      <c r="AH42" s="33">
        <f t="shared" si="114"/>
        <v>2.3006424791666682E-5</v>
      </c>
      <c r="AI42" s="33">
        <f t="shared" si="114"/>
        <v>2.9195011342592593E-5</v>
      </c>
      <c r="AJ42" s="33">
        <f t="shared" si="114"/>
        <v>2.1382380115740773E-5</v>
      </c>
      <c r="AK42" s="33">
        <f t="shared" si="114"/>
        <v>4.3572058449074095E-5</v>
      </c>
      <c r="AL42" s="33">
        <f t="shared" si="114"/>
        <v>4.2587868472222222E-5</v>
      </c>
      <c r="AM42" s="33">
        <f t="shared" si="114"/>
        <v>3.2352292766203727E-5</v>
      </c>
      <c r="AN42" s="33">
        <f t="shared" si="114"/>
        <v>3.490383807870376E-5</v>
      </c>
      <c r="AO42" s="33">
        <f t="shared" si="114"/>
        <v>3.4097589652777725E-5</v>
      </c>
      <c r="AP42" s="33">
        <f t="shared" si="114"/>
        <v>3.0305458823578047E-5</v>
      </c>
      <c r="AQ42" s="33">
        <f t="shared" ref="AQ42:AR42" si="126">AQ10/86400</f>
        <v>1.8913506770833353E-5</v>
      </c>
      <c r="AR42" s="33">
        <f t="shared" si="126"/>
        <v>4.3572058449074095E-5</v>
      </c>
      <c r="AS42" s="15">
        <f t="shared" si="116"/>
        <v>24.918700618641484</v>
      </c>
      <c r="AT42" s="33">
        <f t="shared" si="117"/>
        <v>3.010122065827547E-5</v>
      </c>
      <c r="AU42" s="33">
        <f t="shared" si="117"/>
        <v>1.8913506770833353E-5</v>
      </c>
      <c r="AV42" s="33">
        <f t="shared" si="117"/>
        <v>4.3572058449074095E-5</v>
      </c>
      <c r="AW42" s="15">
        <f t="shared" si="118"/>
        <v>25.243105765052636</v>
      </c>
    </row>
    <row r="43" spans="1:49" ht="14.4" x14ac:dyDescent="0.3">
      <c r="A43" s="2">
        <v>1</v>
      </c>
      <c r="B43"/>
      <c r="C43" s="26">
        <f>C11-$W11</f>
        <v>-0.28452561161524059</v>
      </c>
      <c r="D43" s="26"/>
      <c r="E43" s="26">
        <f t="shared" ref="E43:M43" si="127">E11-$W11</f>
        <v>0.54679073662778777</v>
      </c>
      <c r="F43" s="26">
        <f t="shared" si="127"/>
        <v>-1.3792724844658224</v>
      </c>
      <c r="G43" s="26">
        <f t="shared" si="127"/>
        <v>0.68185167419575876</v>
      </c>
      <c r="H43" s="26">
        <f t="shared" si="127"/>
        <v>-3.0334710866560748</v>
      </c>
      <c r="I43" s="26">
        <f t="shared" si="127"/>
        <v>-0.3833394601197142</v>
      </c>
      <c r="J43" s="26"/>
      <c r="K43" s="26">
        <f t="shared" si="127"/>
        <v>1.9449355224389713</v>
      </c>
      <c r="L43" s="26"/>
      <c r="M43" s="26">
        <f t="shared" si="127"/>
        <v>1.9070307095943377</v>
      </c>
      <c r="N43" s="26"/>
      <c r="O43" s="26"/>
      <c r="P43" s="15">
        <f>T11-$W11</f>
        <v>1.0477154743409471</v>
      </c>
      <c r="Q43" s="22"/>
      <c r="AA43" s="29" t="s">
        <v>12</v>
      </c>
      <c r="AB43" s="33">
        <f t="shared" si="114"/>
        <v>7.173117703703703E-5</v>
      </c>
      <c r="AC43" s="33">
        <f t="shared" si="114"/>
        <v>6.18370496296296E-5</v>
      </c>
      <c r="AD43" s="33">
        <f t="shared" si="114"/>
        <v>6.9975644583333358E-5</v>
      </c>
      <c r="AE43" s="33">
        <f t="shared" si="114"/>
        <v>6.8745275891203729E-5</v>
      </c>
      <c r="AF43" s="33">
        <f t="shared" si="114"/>
        <v>7.4678760393518474E-5</v>
      </c>
      <c r="AG43" s="33">
        <f t="shared" si="114"/>
        <v>8.0137209201388928E-5</v>
      </c>
      <c r="AH43" s="33">
        <f t="shared" si="114"/>
        <v>7.3749685057870336E-5</v>
      </c>
      <c r="AI43" s="33">
        <f t="shared" si="114"/>
        <v>8.0676807754629621E-5</v>
      </c>
      <c r="AJ43" s="33">
        <f t="shared" si="114"/>
        <v>8.6967487615740723E-5</v>
      </c>
      <c r="AK43" s="33">
        <f t="shared" si="114"/>
        <v>1.0580514613425923E-4</v>
      </c>
      <c r="AL43" s="33">
        <f t="shared" si="114"/>
        <v>1.0307224741898137E-4</v>
      </c>
      <c r="AM43" s="33">
        <f t="shared" si="114"/>
        <v>8.1620580324074095E-5</v>
      </c>
      <c r="AN43" s="33">
        <f t="shared" si="114"/>
        <v>9.2382632071759201E-5</v>
      </c>
      <c r="AO43" s="33">
        <f t="shared" si="114"/>
        <v>9.1005290995370406E-5</v>
      </c>
      <c r="AP43" s="33">
        <f t="shared" si="114"/>
        <v>8.1598928150628281E-5</v>
      </c>
      <c r="AQ43" s="33">
        <f t="shared" ref="AQ43:AR43" si="128">AQ11/86400</f>
        <v>6.18370496296296E-5</v>
      </c>
      <c r="AR43" s="33">
        <f t="shared" si="128"/>
        <v>1.0580514613425923E-4</v>
      </c>
      <c r="AS43" s="15">
        <f t="shared" si="116"/>
        <v>15.874708107244185</v>
      </c>
      <c r="AT43" s="33">
        <f t="shared" si="117"/>
        <v>7.8406314298321751E-5</v>
      </c>
      <c r="AU43" s="33">
        <f t="shared" si="117"/>
        <v>6.18370496296296E-5</v>
      </c>
      <c r="AV43" s="33">
        <f t="shared" si="117"/>
        <v>1.0580514613425923E-4</v>
      </c>
      <c r="AW43" s="15">
        <f t="shared" si="118"/>
        <v>16.507493024221123</v>
      </c>
    </row>
    <row r="44" spans="1:49" ht="14.4" x14ac:dyDescent="0.3">
      <c r="A44" s="2">
        <v>2</v>
      </c>
      <c r="B44"/>
      <c r="C44" s="26">
        <f t="shared" ref="C44:M47" si="129">C12-$W12</f>
        <v>-0.61821567131841704</v>
      </c>
      <c r="D44" s="26"/>
      <c r="E44" s="26">
        <f t="shared" si="129"/>
        <v>1.3637035767007077</v>
      </c>
      <c r="F44" s="26">
        <f t="shared" si="129"/>
        <v>1.1141927935239977</v>
      </c>
      <c r="G44" s="26">
        <f t="shared" si="129"/>
        <v>-1.2055268050214494</v>
      </c>
      <c r="H44" s="26">
        <f t="shared" si="129"/>
        <v>1.1108224951947427</v>
      </c>
      <c r="I44" s="26">
        <f t="shared" si="129"/>
        <v>-1.1687199547371137</v>
      </c>
      <c r="J44" s="26"/>
      <c r="K44" s="26">
        <f t="shared" si="129"/>
        <v>-2.194521036665197</v>
      </c>
      <c r="L44" s="26"/>
      <c r="M44" s="26">
        <f t="shared" si="129"/>
        <v>1.5982646023227289</v>
      </c>
      <c r="N44" s="26"/>
      <c r="O44" s="26"/>
      <c r="P44" s="15">
        <f t="shared" ref="P44:P47" si="130">T12-$W12</f>
        <v>0.77873558980426694</v>
      </c>
      <c r="Q44" s="22"/>
      <c r="AA44" s="29" t="s">
        <v>13</v>
      </c>
      <c r="AB44" s="33">
        <f t="shared" si="114"/>
        <v>2.9317575798611157E-5</v>
      </c>
      <c r="AC44" s="33">
        <f t="shared" si="114"/>
        <v>1.8342151678240746E-5</v>
      </c>
      <c r="AD44" s="33">
        <f t="shared" si="114"/>
        <v>3.443352649305554E-5</v>
      </c>
      <c r="AE44" s="33">
        <f t="shared" si="114"/>
        <v>2.7596686828703725E-5</v>
      </c>
      <c r="AF44" s="33">
        <f t="shared" si="114"/>
        <v>2.5396825393518553E-5</v>
      </c>
      <c r="AG44" s="33">
        <f t="shared" si="114"/>
        <v>2.8682707650462958E-5</v>
      </c>
      <c r="AH44" s="33">
        <f t="shared" si="114"/>
        <v>3.400783152777776E-5</v>
      </c>
      <c r="AI44" s="33">
        <f t="shared" si="114"/>
        <v>2.48887209259259E-5</v>
      </c>
      <c r="AJ44" s="33">
        <f t="shared" si="114"/>
        <v>3.1500640370370337E-5</v>
      </c>
      <c r="AK44" s="33">
        <f t="shared" si="114"/>
        <v>2.1592865543981498E-5</v>
      </c>
      <c r="AL44" s="33">
        <f t="shared" si="114"/>
        <v>2.3364932395833338E-5</v>
      </c>
      <c r="AM44" s="33">
        <f t="shared" si="114"/>
        <v>2.2136925763888932E-5</v>
      </c>
      <c r="AN44" s="33">
        <f t="shared" si="114"/>
        <v>1.9921054837962924E-5</v>
      </c>
      <c r="AO44" s="33">
        <f t="shared" si="114"/>
        <v>3.5760477037037106E-5</v>
      </c>
      <c r="AP44" s="33">
        <f t="shared" si="114"/>
        <v>2.6924494446097887E-5</v>
      </c>
      <c r="AQ44" s="33">
        <f t="shared" ref="AQ44:AR44" si="131">AQ12/86400</f>
        <v>1.8342151678240746E-5</v>
      </c>
      <c r="AR44" s="33">
        <f t="shared" si="131"/>
        <v>3.5760477037037106E-5</v>
      </c>
      <c r="AS44" s="15">
        <f t="shared" si="116"/>
        <v>20.808223869734061</v>
      </c>
      <c r="AT44" s="33">
        <f t="shared" si="117"/>
        <v>2.5330589414062509E-5</v>
      </c>
      <c r="AU44" s="33">
        <f t="shared" si="117"/>
        <v>1.8342151678240746E-5</v>
      </c>
      <c r="AV44" s="33">
        <f t="shared" si="117"/>
        <v>3.400783152777776E-5</v>
      </c>
      <c r="AW44" s="15">
        <f t="shared" si="118"/>
        <v>19.159416750412031</v>
      </c>
    </row>
    <row r="45" spans="1:49" ht="14.4" x14ac:dyDescent="0.3">
      <c r="A45" s="2">
        <v>3</v>
      </c>
      <c r="B45"/>
      <c r="C45" s="26">
        <f t="shared" si="129"/>
        <v>1.3248599207643821</v>
      </c>
      <c r="D45" s="26"/>
      <c r="E45" s="26">
        <f t="shared" si="129"/>
        <v>0.49505050366942527</v>
      </c>
      <c r="F45" s="26">
        <f t="shared" si="129"/>
        <v>-0.15573684423809731</v>
      </c>
      <c r="G45" s="26">
        <f t="shared" si="129"/>
        <v>-0.85140882764456727</v>
      </c>
      <c r="H45" s="26">
        <f t="shared" si="129"/>
        <v>-0.49180658914604969</v>
      </c>
      <c r="I45" s="26">
        <f t="shared" si="129"/>
        <v>3.4496918653083242E-2</v>
      </c>
      <c r="J45" s="26"/>
      <c r="K45" s="26">
        <f t="shared" si="129"/>
        <v>-1.0002806275421818</v>
      </c>
      <c r="L45" s="26"/>
      <c r="M45" s="26">
        <f t="shared" si="129"/>
        <v>0.64482554548401971</v>
      </c>
      <c r="N45" s="26"/>
      <c r="O45" s="26"/>
      <c r="P45" s="15">
        <f t="shared" si="130"/>
        <v>-9.0142297282730155E-2</v>
      </c>
      <c r="Q45" s="22"/>
      <c r="AA45" s="29" t="s">
        <v>14</v>
      </c>
      <c r="AB45" s="33">
        <f t="shared" si="114"/>
        <v>3.3481093055555503E-5</v>
      </c>
      <c r="AC45" s="33">
        <f t="shared" si="114"/>
        <v>3.3526497013888911E-5</v>
      </c>
      <c r="AD45" s="33">
        <f t="shared" si="114"/>
        <v>3.1915574872685149E-5</v>
      </c>
      <c r="AE45" s="33">
        <f t="shared" si="114"/>
        <v>3.7570074317129593E-5</v>
      </c>
      <c r="AF45" s="33">
        <f t="shared" si="114"/>
        <v>2.6177616111111087E-5</v>
      </c>
      <c r="AG45" s="33">
        <f t="shared" si="114"/>
        <v>3.0701215671296268E-5</v>
      </c>
      <c r="AH45" s="33">
        <f t="shared" si="114"/>
        <v>3.8417789953703743E-5</v>
      </c>
      <c r="AI45" s="33">
        <f t="shared" si="114"/>
        <v>5.2815570671296271E-5</v>
      </c>
      <c r="AJ45" s="33">
        <f t="shared" si="114"/>
        <v>2.4489795925925955E-5</v>
      </c>
      <c r="AK45" s="33">
        <f t="shared" si="114"/>
        <v>6.8099122361111098E-5</v>
      </c>
      <c r="AL45" s="33">
        <f t="shared" si="114"/>
        <v>5.0424645162037154E-5</v>
      </c>
      <c r="AM45" s="33">
        <f t="shared" si="114"/>
        <v>3.8565549675925796E-5</v>
      </c>
      <c r="AN45" s="33">
        <f t="shared" si="114"/>
        <v>3.1564415891203757E-5</v>
      </c>
      <c r="AO45" s="33">
        <f t="shared" si="114"/>
        <v>6.4852607708333303E-5</v>
      </c>
      <c r="AP45" s="33">
        <f t="shared" si="114"/>
        <v>4.01858263136574E-5</v>
      </c>
      <c r="AQ45" s="33">
        <f t="shared" ref="AQ45:AR45" si="132">AQ13/86400</f>
        <v>2.4489795925925955E-5</v>
      </c>
      <c r="AR45" s="33">
        <f t="shared" si="132"/>
        <v>6.8099122361111098E-5</v>
      </c>
      <c r="AS45" s="15">
        <f t="shared" si="116"/>
        <v>34.015728238404321</v>
      </c>
      <c r="AT45" s="33">
        <f t="shared" si="117"/>
        <v>4.0734179471932846E-5</v>
      </c>
      <c r="AU45" s="33">
        <f t="shared" si="117"/>
        <v>2.6177616111111087E-5</v>
      </c>
      <c r="AV45" s="33">
        <f t="shared" si="117"/>
        <v>6.8099122361111098E-5</v>
      </c>
      <c r="AW45" s="15">
        <f t="shared" si="118"/>
        <v>33.188881282461502</v>
      </c>
    </row>
    <row r="46" spans="1:49" ht="14.4" x14ac:dyDescent="0.3">
      <c r="A46" s="2">
        <v>4</v>
      </c>
      <c r="B46"/>
      <c r="C46" s="26">
        <f t="shared" si="129"/>
        <v>-0.96218092689748858</v>
      </c>
      <c r="D46" s="26"/>
      <c r="E46" s="26">
        <f t="shared" si="129"/>
        <v>-1.7155190034262091</v>
      </c>
      <c r="F46" s="26">
        <f t="shared" si="129"/>
        <v>2.1276420337929629</v>
      </c>
      <c r="G46" s="26">
        <f t="shared" si="129"/>
        <v>2.4266267981791358</v>
      </c>
      <c r="H46" s="26">
        <f t="shared" si="129"/>
        <v>1.9921253994201749</v>
      </c>
      <c r="I46" s="26">
        <f t="shared" si="129"/>
        <v>-0.58538949523581607</v>
      </c>
      <c r="J46" s="26"/>
      <c r="K46" s="26">
        <f t="shared" si="129"/>
        <v>-0.36417035235858464</v>
      </c>
      <c r="L46" s="26"/>
      <c r="M46" s="26">
        <f t="shared" si="129"/>
        <v>-2.9191344534741503</v>
      </c>
      <c r="N46" s="26"/>
      <c r="O46" s="26"/>
      <c r="P46" s="15">
        <f t="shared" si="130"/>
        <v>0.6409892332349223</v>
      </c>
      <c r="Q46" s="22"/>
      <c r="AA46" s="18" t="s">
        <v>29</v>
      </c>
      <c r="AB46" s="17">
        <f t="shared" si="114"/>
        <v>6.0102434491898153E-4</v>
      </c>
      <c r="AC46" s="17">
        <f t="shared" si="114"/>
        <v>5.0845248592592597E-4</v>
      </c>
      <c r="AD46" s="17">
        <f t="shared" si="114"/>
        <v>6.5874853027777776E-4</v>
      </c>
      <c r="AE46" s="17">
        <f t="shared" si="114"/>
        <v>7.004451163078704E-4</v>
      </c>
      <c r="AF46" s="17">
        <f t="shared" si="114"/>
        <v>6.0220747248842588E-4</v>
      </c>
      <c r="AG46" s="17">
        <f t="shared" si="114"/>
        <v>6.1375110229166662E-4</v>
      </c>
      <c r="AH46" s="17">
        <f t="shared" si="114"/>
        <v>5.9322431133101863E-4</v>
      </c>
      <c r="AI46" s="17">
        <f t="shared" si="114"/>
        <v>6.4750986814814809E-4</v>
      </c>
      <c r="AJ46" s="17">
        <f t="shared" si="114"/>
        <v>5.930293104976852E-4</v>
      </c>
      <c r="AK46" s="17">
        <f t="shared" si="114"/>
        <v>8.8811754640046286E-4</v>
      </c>
      <c r="AL46" s="17">
        <f t="shared" si="114"/>
        <v>8.6560531619212964E-4</v>
      </c>
      <c r="AM46" s="17">
        <f t="shared" si="114"/>
        <v>7.9965356512731462E-4</v>
      </c>
      <c r="AN46" s="17">
        <f t="shared" si="114"/>
        <v>7.7912467456018512E-4</v>
      </c>
      <c r="AO46" s="17">
        <f t="shared" si="114"/>
        <v>8.1261442848379643E-4</v>
      </c>
      <c r="AP46" s="33">
        <f t="shared" si="114"/>
        <v>6.90250576639385E-4</v>
      </c>
      <c r="AQ46" s="33">
        <f t="shared" ref="AQ46:AR46" si="133">AQ14/86400</f>
        <v>5.0845248592592597E-4</v>
      </c>
      <c r="AR46" s="33">
        <f t="shared" si="133"/>
        <v>8.8811754640046286E-4</v>
      </c>
      <c r="AS46" s="15">
        <f t="shared" si="116"/>
        <v>17.10156396855578</v>
      </c>
      <c r="AT46" s="33">
        <f t="shared" si="117"/>
        <v>6.6917018350260414E-4</v>
      </c>
      <c r="AU46" s="33">
        <f t="shared" si="117"/>
        <v>5.0845248592592597E-4</v>
      </c>
      <c r="AV46" s="33">
        <f t="shared" si="117"/>
        <v>8.8811754640046286E-4</v>
      </c>
      <c r="AW46" s="15">
        <f t="shared" si="118"/>
        <v>18.351565067397249</v>
      </c>
    </row>
    <row r="47" spans="1:49" ht="14.4" x14ac:dyDescent="0.3">
      <c r="A47" s="2">
        <v>5</v>
      </c>
      <c r="B47"/>
      <c r="C47" s="26">
        <f t="shared" si="129"/>
        <v>0.54006228906677389</v>
      </c>
      <c r="D47" s="26"/>
      <c r="E47" s="26">
        <f t="shared" si="129"/>
        <v>-0.69002581357171167</v>
      </c>
      <c r="F47" s="26">
        <f t="shared" si="129"/>
        <v>-1.7068254986130329</v>
      </c>
      <c r="G47" s="26">
        <f t="shared" si="129"/>
        <v>-1.0515428397088789</v>
      </c>
      <c r="H47" s="26">
        <f t="shared" si="129"/>
        <v>0.42232978118719888</v>
      </c>
      <c r="I47" s="26">
        <f t="shared" si="129"/>
        <v>2.1029519914395687</v>
      </c>
      <c r="J47" s="26"/>
      <c r="K47" s="26">
        <f t="shared" si="129"/>
        <v>1.6140364941270038</v>
      </c>
      <c r="L47" s="26"/>
      <c r="M47" s="26">
        <f t="shared" si="129"/>
        <v>-1.2309864039269192</v>
      </c>
      <c r="N47" s="26"/>
      <c r="O47" s="26"/>
      <c r="P47" s="15">
        <f t="shared" si="130"/>
        <v>-2.3772980000974044</v>
      </c>
      <c r="Q47" s="22"/>
      <c r="AC47"/>
      <c r="AD47"/>
      <c r="AF47"/>
      <c r="AG47"/>
    </row>
    <row r="48" spans="1:49" ht="14.4" x14ac:dyDescent="0.3">
      <c r="B48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15"/>
      <c r="Q48" s="22"/>
      <c r="AA48" s="18" t="s">
        <v>59</v>
      </c>
      <c r="AB48" s="14" t="s">
        <v>15</v>
      </c>
      <c r="AC48" s="14" t="s">
        <v>16</v>
      </c>
      <c r="AD48" s="14" t="s">
        <v>17</v>
      </c>
      <c r="AE48" s="14" t="s">
        <v>18</v>
      </c>
      <c r="AF48" s="14" t="s">
        <v>19</v>
      </c>
      <c r="AG48" s="14" t="s">
        <v>20</v>
      </c>
      <c r="AH48" s="14" t="s">
        <v>21</v>
      </c>
      <c r="AI48" s="14" t="s">
        <v>22</v>
      </c>
      <c r="AJ48" s="14" t="s">
        <v>23</v>
      </c>
      <c r="AK48" s="14" t="s">
        <v>24</v>
      </c>
      <c r="AL48" s="25" t="s">
        <v>25</v>
      </c>
      <c r="AM48" s="25" t="s">
        <v>26</v>
      </c>
      <c r="AN48" s="25" t="s">
        <v>27</v>
      </c>
      <c r="AO48" s="25" t="s">
        <v>28</v>
      </c>
    </row>
    <row r="49" spans="1:41" ht="14.4" x14ac:dyDescent="0.3">
      <c r="A49" s="31"/>
      <c r="B49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15"/>
      <c r="AA49" s="29" t="s">
        <v>4</v>
      </c>
      <c r="AB49" s="26">
        <f>AB2-$AP2</f>
        <v>-1.2480612243571416</v>
      </c>
      <c r="AC49" s="26">
        <f t="shared" ref="AC49:AO49" si="134">AC2-$AP2</f>
        <v>-2.6262925173571423</v>
      </c>
      <c r="AD49" s="26">
        <f t="shared" si="134"/>
        <v>-0.18325396835714258</v>
      </c>
      <c r="AE49" s="26">
        <f t="shared" si="134"/>
        <v>0.38243764164285921</v>
      </c>
      <c r="AF49" s="26">
        <f t="shared" si="134"/>
        <v>-1.3160430843571422</v>
      </c>
      <c r="AG49" s="26">
        <f t="shared" si="134"/>
        <v>-1.5211224483571426</v>
      </c>
      <c r="AH49" s="26">
        <f t="shared" si="134"/>
        <v>-1.8815759633571423</v>
      </c>
      <c r="AI49" s="26">
        <f t="shared" si="134"/>
        <v>-1.0402154193571427</v>
      </c>
      <c r="AJ49" s="26">
        <f t="shared" si="134"/>
        <v>-2.7164058953571413</v>
      </c>
      <c r="AK49" s="26">
        <f t="shared" si="134"/>
        <v>2.8827777776428576</v>
      </c>
      <c r="AL49" s="26">
        <f t="shared" si="134"/>
        <v>4.3559297046428576</v>
      </c>
      <c r="AM49" s="26">
        <f t="shared" si="134"/>
        <v>2.0086734696428579</v>
      </c>
      <c r="AN49" s="26">
        <f t="shared" si="134"/>
        <v>1.3572448976428575</v>
      </c>
      <c r="AO49" s="26">
        <f t="shared" si="134"/>
        <v>1.5459070296428585</v>
      </c>
    </row>
    <row r="50" spans="1:41" ht="14.4" x14ac:dyDescent="0.3">
      <c r="A50" s="35" t="s">
        <v>37</v>
      </c>
      <c r="B50" s="14" t="s">
        <v>15</v>
      </c>
      <c r="C50" s="14" t="s">
        <v>16</v>
      </c>
      <c r="D50" s="14" t="s">
        <v>17</v>
      </c>
      <c r="E50" s="14" t="s">
        <v>18</v>
      </c>
      <c r="F50" s="14" t="s">
        <v>19</v>
      </c>
      <c r="G50" s="14" t="s">
        <v>20</v>
      </c>
      <c r="H50" s="14" t="s">
        <v>21</v>
      </c>
      <c r="I50" s="14" t="s">
        <v>22</v>
      </c>
      <c r="J50" s="14" t="s">
        <v>23</v>
      </c>
      <c r="K50" s="14" t="s">
        <v>24</v>
      </c>
      <c r="L50" s="25" t="s">
        <v>25</v>
      </c>
      <c r="M50" s="25" t="s">
        <v>26</v>
      </c>
      <c r="N50" s="25" t="s">
        <v>27</v>
      </c>
      <c r="O50" s="25" t="s">
        <v>28</v>
      </c>
      <c r="P50" s="12" t="s">
        <v>10</v>
      </c>
      <c r="AA50" s="29" t="s">
        <v>5</v>
      </c>
      <c r="AB50" s="26">
        <f t="shared" ref="AB50:AO61" si="135">AB3-$AP3</f>
        <v>-0.15810171714285781</v>
      </c>
      <c r="AC50" s="26">
        <f t="shared" si="135"/>
        <v>-0.94064139914285638</v>
      </c>
      <c r="AD50" s="26">
        <f t="shared" si="135"/>
        <v>-0.58798833814285656</v>
      </c>
      <c r="AE50" s="26">
        <f t="shared" si="135"/>
        <v>4.9199869857142975E-2</v>
      </c>
      <c r="AF50" s="26">
        <f t="shared" si="135"/>
        <v>-0.59907677314285701</v>
      </c>
      <c r="AG50" s="26">
        <f t="shared" si="135"/>
        <v>-7.5380629142856481E-2</v>
      </c>
      <c r="AH50" s="26">
        <f t="shared" si="135"/>
        <v>-0.94381600314285707</v>
      </c>
      <c r="AI50" s="26">
        <f t="shared" si="135"/>
        <v>-0.17381600214285653</v>
      </c>
      <c r="AJ50" s="26">
        <f t="shared" si="135"/>
        <v>-1.4144735991428576</v>
      </c>
      <c r="AK50" s="26">
        <f t="shared" si="135"/>
        <v>0.9073858118571434</v>
      </c>
      <c r="AL50" s="26">
        <f t="shared" si="135"/>
        <v>0.94058309085714287</v>
      </c>
      <c r="AM50" s="26">
        <f t="shared" si="135"/>
        <v>1.0379527048571409</v>
      </c>
      <c r="AN50" s="26">
        <f t="shared" si="135"/>
        <v>0.9345513448571432</v>
      </c>
      <c r="AO50" s="26">
        <f t="shared" si="135"/>
        <v>1.0236216388571422</v>
      </c>
    </row>
    <row r="51" spans="1:41" ht="14.4" x14ac:dyDescent="0.3">
      <c r="A51" s="2">
        <v>1</v>
      </c>
      <c r="B51" s="26">
        <f t="shared" ref="B51:O55" si="136">B11-$P11</f>
        <v>1.0098572218457598</v>
      </c>
      <c r="C51" s="26">
        <f t="shared" si="136"/>
        <v>-0.68096178459170176</v>
      </c>
      <c r="D51" s="26">
        <f t="shared" si="136"/>
        <v>-2.317018204812765</v>
      </c>
      <c r="E51" s="26">
        <f t="shared" si="136"/>
        <v>0.1503545636513266</v>
      </c>
      <c r="F51" s="26">
        <f t="shared" si="136"/>
        <v>-1.7757086574422836</v>
      </c>
      <c r="G51" s="26">
        <f t="shared" si="136"/>
        <v>0.2854155012192976</v>
      </c>
      <c r="H51" s="26">
        <f t="shared" si="136"/>
        <v>-3.429907259632536</v>
      </c>
      <c r="I51" s="26">
        <f t="shared" si="136"/>
        <v>-0.77977563309617537</v>
      </c>
      <c r="J51" s="26">
        <f t="shared" si="136"/>
        <v>-5.5242249457640931</v>
      </c>
      <c r="K51" s="26">
        <f t="shared" si="136"/>
        <v>1.5484993494625101</v>
      </c>
      <c r="L51" s="26">
        <f t="shared" si="136"/>
        <v>4.7728861391600823</v>
      </c>
      <c r="M51" s="26">
        <f t="shared" si="136"/>
        <v>1.5105945366178766</v>
      </c>
      <c r="N51" s="26">
        <f t="shared" si="136"/>
        <v>3.7840955349883139</v>
      </c>
      <c r="O51" s="26">
        <f t="shared" si="136"/>
        <v>1.4458936383944341</v>
      </c>
      <c r="P51" s="15">
        <f>T11-$P11</f>
        <v>0.65127930136448597</v>
      </c>
      <c r="AA51" s="29" t="s">
        <v>11</v>
      </c>
      <c r="AB51" s="26">
        <f t="shared" si="135"/>
        <v>-0.58314382949999999</v>
      </c>
      <c r="AC51" s="26">
        <f t="shared" si="135"/>
        <v>-1.6638694525000011</v>
      </c>
      <c r="AD51" s="26">
        <f t="shared" si="135"/>
        <v>-1.5534839645000025</v>
      </c>
      <c r="AE51" s="26">
        <f t="shared" si="135"/>
        <v>-0.25752024550000296</v>
      </c>
      <c r="AF51" s="26">
        <f t="shared" si="135"/>
        <v>-1.4916018795000001</v>
      </c>
      <c r="AG51" s="26">
        <f t="shared" si="135"/>
        <v>-0.43343861350000079</v>
      </c>
      <c r="AH51" s="26">
        <f t="shared" si="135"/>
        <v>-1.6500372524999998</v>
      </c>
      <c r="AI51" s="26">
        <f t="shared" si="135"/>
        <v>-0.52173793349999986</v>
      </c>
      <c r="AJ51" s="26">
        <f t="shared" si="135"/>
        <v>-1.4221460964999997</v>
      </c>
      <c r="AK51" s="26">
        <f t="shared" si="135"/>
        <v>2.3831146744999989</v>
      </c>
      <c r="AL51" s="26">
        <f t="shared" si="135"/>
        <v>2.6700988014999991</v>
      </c>
      <c r="AM51" s="26">
        <f t="shared" si="135"/>
        <v>0.67145934549999975</v>
      </c>
      <c r="AN51" s="26">
        <f t="shared" si="135"/>
        <v>2.3937269194999979</v>
      </c>
      <c r="AO51" s="26">
        <f t="shared" si="135"/>
        <v>1.4585795265000003</v>
      </c>
    </row>
    <row r="52" spans="1:41" ht="14.4" x14ac:dyDescent="0.3">
      <c r="A52" s="2">
        <v>2</v>
      </c>
      <c r="B52" s="26">
        <f t="shared" si="136"/>
        <v>-1.0461139287382935</v>
      </c>
      <c r="C52" s="26">
        <f t="shared" si="136"/>
        <v>0.28385482421116137</v>
      </c>
      <c r="D52" s="26">
        <f t="shared" si="136"/>
        <v>-0.17965949463243192</v>
      </c>
      <c r="E52" s="26">
        <f t="shared" si="136"/>
        <v>2.2657740722302862</v>
      </c>
      <c r="F52" s="26">
        <f t="shared" si="136"/>
        <v>2.0162632890535761</v>
      </c>
      <c r="G52" s="26">
        <f t="shared" si="136"/>
        <v>-0.30345630949187097</v>
      </c>
      <c r="H52" s="26">
        <f t="shared" si="136"/>
        <v>2.0128929907243212</v>
      </c>
      <c r="I52" s="26">
        <f t="shared" si="136"/>
        <v>-0.26664945920753524</v>
      </c>
      <c r="J52" s="26">
        <f t="shared" si="136"/>
        <v>1.5519328065561844</v>
      </c>
      <c r="K52" s="26">
        <f t="shared" si="136"/>
        <v>-1.2924505411356186</v>
      </c>
      <c r="L52" s="26">
        <f t="shared" si="136"/>
        <v>-2.6564251744842586</v>
      </c>
      <c r="M52" s="26">
        <f t="shared" si="136"/>
        <v>2.5003350978523073</v>
      </c>
      <c r="N52" s="26">
        <f t="shared" si="136"/>
        <v>-1.0631666004458999</v>
      </c>
      <c r="O52" s="26">
        <f t="shared" si="136"/>
        <v>-3.8231315724919313</v>
      </c>
      <c r="P52" s="15">
        <f t="shared" ref="P52:P55" si="137">T12-$P12</f>
        <v>1.6808060853338453</v>
      </c>
      <c r="AA52" s="29" t="s">
        <v>2</v>
      </c>
      <c r="AB52" s="26">
        <f t="shared" si="135"/>
        <v>-0.67531098099999909</v>
      </c>
      <c r="AC52" s="26">
        <f t="shared" si="135"/>
        <v>-1.6689617749999979</v>
      </c>
      <c r="AD52" s="26">
        <f t="shared" si="135"/>
        <v>-0.5307304829999957</v>
      </c>
      <c r="AE52" s="26">
        <f t="shared" si="135"/>
        <v>1.375931300000488E-2</v>
      </c>
      <c r="AF52" s="26">
        <f t="shared" si="135"/>
        <v>-1.0328620019999981</v>
      </c>
      <c r="AG52" s="26">
        <f t="shared" si="135"/>
        <v>-0.94524295399999758</v>
      </c>
      <c r="AH52" s="26">
        <f t="shared" si="135"/>
        <v>-0.86528830599999829</v>
      </c>
      <c r="AI52" s="26">
        <f t="shared" si="135"/>
        <v>-0.24240848699999873</v>
      </c>
      <c r="AJ52" s="26">
        <f t="shared" si="135"/>
        <v>-0.58587787499999777</v>
      </c>
      <c r="AK52" s="26">
        <f t="shared" si="135"/>
        <v>1.8812423060000008</v>
      </c>
      <c r="AL52" s="26">
        <f t="shared" si="135"/>
        <v>0.78428085500000222</v>
      </c>
      <c r="AM52" s="26">
        <f t="shared" si="135"/>
        <v>3.7460949140000004</v>
      </c>
      <c r="AN52" s="26">
        <f t="shared" si="135"/>
        <v>0.58963232900000051</v>
      </c>
      <c r="AO52" s="26">
        <f t="shared" si="135"/>
        <v>-0.46832685399999718</v>
      </c>
    </row>
    <row r="53" spans="1:41" ht="14.4" x14ac:dyDescent="0.3">
      <c r="A53" s="2">
        <v>3</v>
      </c>
      <c r="B53" s="26">
        <f t="shared" si="136"/>
        <v>-0.47717170384213148</v>
      </c>
      <c r="C53" s="26">
        <f t="shared" si="136"/>
        <v>1.1005545048468477</v>
      </c>
      <c r="D53" s="26">
        <f t="shared" si="136"/>
        <v>1.7491239013047206</v>
      </c>
      <c r="E53" s="26">
        <f t="shared" si="136"/>
        <v>0.27074508775189088</v>
      </c>
      <c r="F53" s="26">
        <f t="shared" si="136"/>
        <v>-0.38004226015563169</v>
      </c>
      <c r="G53" s="26">
        <f t="shared" si="136"/>
        <v>-1.0757142435621017</v>
      </c>
      <c r="H53" s="26">
        <f t="shared" si="136"/>
        <v>-0.71611200506358408</v>
      </c>
      <c r="I53" s="26">
        <f t="shared" si="136"/>
        <v>-0.18980849726445115</v>
      </c>
      <c r="J53" s="26">
        <f t="shared" si="136"/>
        <v>2.1558039687546504</v>
      </c>
      <c r="K53" s="26">
        <f t="shared" si="136"/>
        <v>-1.2245860434597162</v>
      </c>
      <c r="L53" s="26">
        <f t="shared" si="136"/>
        <v>-1.0572763247806183</v>
      </c>
      <c r="M53" s="26">
        <f t="shared" si="136"/>
        <v>0.42052012956648532</v>
      </c>
      <c r="N53" s="26">
        <f t="shared" si="136"/>
        <v>0.30705243066013921</v>
      </c>
      <c r="O53" s="26">
        <f t="shared" si="136"/>
        <v>-0.88308894475649602</v>
      </c>
      <c r="P53" s="15">
        <f t="shared" si="137"/>
        <v>-0.31444771320026454</v>
      </c>
      <c r="AA53" s="29" t="s">
        <v>3</v>
      </c>
      <c r="AB53" s="26">
        <f t="shared" si="135"/>
        <v>-1.5774473600714272</v>
      </c>
      <c r="AC53" s="26">
        <f t="shared" si="135"/>
        <v>-1.7809847750714303</v>
      </c>
      <c r="AD53" s="26">
        <f t="shared" si="135"/>
        <v>-0.11803692907142871</v>
      </c>
      <c r="AE53" s="26">
        <f t="shared" si="135"/>
        <v>1.6510333659285701</v>
      </c>
      <c r="AF53" s="26">
        <f t="shared" si="135"/>
        <v>0.39624878592857105</v>
      </c>
      <c r="AG53" s="26">
        <f t="shared" si="135"/>
        <v>-0.66878522807143082</v>
      </c>
      <c r="AH53" s="26">
        <f t="shared" si="135"/>
        <v>3.0307741928571552E-2</v>
      </c>
      <c r="AI53" s="26">
        <f t="shared" si="135"/>
        <v>-0.67971493407142969</v>
      </c>
      <c r="AJ53" s="26">
        <f t="shared" si="135"/>
        <v>-0.48955620307142933</v>
      </c>
      <c r="AK53" s="26">
        <f t="shared" si="135"/>
        <v>1.2017816649285722</v>
      </c>
      <c r="AL53" s="26">
        <f t="shared" si="135"/>
        <v>0.85021703892857392</v>
      </c>
      <c r="AM53" s="26">
        <f t="shared" si="135"/>
        <v>0.27379980592857311</v>
      </c>
      <c r="AN53" s="26">
        <f t="shared" si="135"/>
        <v>0.57348234492857575</v>
      </c>
      <c r="AO53" s="26">
        <f t="shared" si="135"/>
        <v>0.33765468092857009</v>
      </c>
    </row>
    <row r="54" spans="1:41" ht="14.4" x14ac:dyDescent="0.3">
      <c r="A54" s="2">
        <v>4</v>
      </c>
      <c r="B54" s="26">
        <f t="shared" si="136"/>
        <v>0.71651914548781903</v>
      </c>
      <c r="C54" s="26">
        <f t="shared" si="136"/>
        <v>-1.5235159932615439</v>
      </c>
      <c r="D54" s="26">
        <f t="shared" si="136"/>
        <v>1.6764363665608712</v>
      </c>
      <c r="E54" s="26">
        <f t="shared" si="136"/>
        <v>-2.2768540697902644</v>
      </c>
      <c r="F54" s="26">
        <f t="shared" si="136"/>
        <v>1.5663069674289076</v>
      </c>
      <c r="G54" s="26">
        <f t="shared" si="136"/>
        <v>1.8652917318150806</v>
      </c>
      <c r="H54" s="26">
        <f t="shared" si="136"/>
        <v>1.4307903330561196</v>
      </c>
      <c r="I54" s="26">
        <f t="shared" si="136"/>
        <v>-1.1467245615998714</v>
      </c>
      <c r="J54" s="26">
        <f t="shared" si="136"/>
        <v>3.4606408997707057</v>
      </c>
      <c r="K54" s="26">
        <f t="shared" si="136"/>
        <v>-0.92550541872263992</v>
      </c>
      <c r="L54" s="26">
        <f t="shared" si="136"/>
        <v>-1.1107844426436415</v>
      </c>
      <c r="M54" s="26">
        <f t="shared" si="136"/>
        <v>-3.4804695198382056</v>
      </c>
      <c r="N54" s="26">
        <f t="shared" si="136"/>
        <v>-1.305485302795983</v>
      </c>
      <c r="O54" s="26">
        <f t="shared" si="136"/>
        <v>1.053353864532653</v>
      </c>
      <c r="P54" s="15">
        <f t="shared" si="137"/>
        <v>7.9654166870867016E-2</v>
      </c>
      <c r="AA54" s="29" t="s">
        <v>0</v>
      </c>
      <c r="AB54" s="26">
        <f t="shared" si="135"/>
        <v>-0.51929867214285874</v>
      </c>
      <c r="AC54" s="26">
        <f t="shared" si="135"/>
        <v>-0.65462747014285494</v>
      </c>
      <c r="AD54" s="26">
        <f t="shared" si="135"/>
        <v>-1.9525429142858819E-2</v>
      </c>
      <c r="AE54" s="26">
        <f t="shared" si="135"/>
        <v>-0.40660025914285836</v>
      </c>
      <c r="AF54" s="26">
        <f t="shared" si="135"/>
        <v>0.1613362488571406</v>
      </c>
      <c r="AG54" s="26">
        <f t="shared" si="135"/>
        <v>-0.65834629114285459</v>
      </c>
      <c r="AH54" s="26">
        <f t="shared" si="135"/>
        <v>-1.0722465171428572</v>
      </c>
      <c r="AI54" s="26">
        <f t="shared" si="135"/>
        <v>0.15466958285714671</v>
      </c>
      <c r="AJ54" s="26">
        <f t="shared" si="135"/>
        <v>0.14736799485714247</v>
      </c>
      <c r="AK54" s="26">
        <f t="shared" si="135"/>
        <v>0.41281017185714308</v>
      </c>
      <c r="AL54" s="26">
        <f t="shared" si="135"/>
        <v>0.45299157785713806</v>
      </c>
      <c r="AM54" s="26">
        <f t="shared" si="135"/>
        <v>1.5753952048571422</v>
      </c>
      <c r="AN54" s="26">
        <f t="shared" si="135"/>
        <v>0.47462423085714267</v>
      </c>
      <c r="AO54" s="26">
        <f t="shared" si="135"/>
        <v>-4.855037314285493E-2</v>
      </c>
    </row>
    <row r="55" spans="1:41" ht="14.4" x14ac:dyDescent="0.3">
      <c r="A55" s="2">
        <v>5</v>
      </c>
      <c r="B55" s="26">
        <f t="shared" si="136"/>
        <v>-0.20309073475316097</v>
      </c>
      <c r="C55" s="26">
        <f t="shared" si="136"/>
        <v>0.82006844879524454</v>
      </c>
      <c r="D55" s="26">
        <f t="shared" si="136"/>
        <v>-0.92888256842038075</v>
      </c>
      <c r="E55" s="26">
        <f t="shared" si="136"/>
        <v>-0.41001965384324102</v>
      </c>
      <c r="F55" s="26">
        <f t="shared" si="136"/>
        <v>-1.4268193388845622</v>
      </c>
      <c r="G55" s="26">
        <f t="shared" si="136"/>
        <v>-0.7715366799804082</v>
      </c>
      <c r="H55" s="26">
        <f t="shared" si="136"/>
        <v>0.70233594091566953</v>
      </c>
      <c r="I55" s="26">
        <f t="shared" si="136"/>
        <v>2.3829581511680393</v>
      </c>
      <c r="J55" s="26">
        <f t="shared" si="136"/>
        <v>-1.6441527293174421</v>
      </c>
      <c r="K55" s="26">
        <f t="shared" si="136"/>
        <v>1.8940426538554744</v>
      </c>
      <c r="L55" s="26">
        <f t="shared" si="136"/>
        <v>5.1599802748438783E-2</v>
      </c>
      <c r="M55" s="26">
        <f t="shared" si="136"/>
        <v>-0.95098024419844851</v>
      </c>
      <c r="N55" s="26">
        <f t="shared" si="136"/>
        <v>-1.7224960624065684</v>
      </c>
      <c r="O55" s="26">
        <f t="shared" si="136"/>
        <v>2.2069730143213304</v>
      </c>
      <c r="P55" s="15">
        <f t="shared" si="137"/>
        <v>-2.0972918403689338</v>
      </c>
      <c r="AA55" s="29" t="s">
        <v>1</v>
      </c>
      <c r="AB55" s="26">
        <f t="shared" si="135"/>
        <v>-0.73056527314285358</v>
      </c>
      <c r="AC55" s="26">
        <f t="shared" si="135"/>
        <v>-0.94770813114285968</v>
      </c>
      <c r="AD55" s="26">
        <f t="shared" si="135"/>
        <v>0.68875445385714062</v>
      </c>
      <c r="AE55" s="26">
        <f t="shared" si="135"/>
        <v>0.73229186885714359</v>
      </c>
      <c r="AF55" s="26">
        <f t="shared" si="135"/>
        <v>-1.3472999681428517</v>
      </c>
      <c r="AG55" s="26">
        <f t="shared" si="135"/>
        <v>-0.765168448142858</v>
      </c>
      <c r="AH55" s="26">
        <f t="shared" si="135"/>
        <v>-0.38818432114285439</v>
      </c>
      <c r="AI55" s="26">
        <f t="shared" si="135"/>
        <v>-0.7187285391428615</v>
      </c>
      <c r="AJ55" s="26">
        <f t="shared" si="135"/>
        <v>-0.1384564301428588</v>
      </c>
      <c r="AK55" s="26">
        <f t="shared" si="135"/>
        <v>1.0064415288571427</v>
      </c>
      <c r="AL55" s="26">
        <f t="shared" si="135"/>
        <v>0.85165694885714505</v>
      </c>
      <c r="AM55" s="26">
        <f t="shared" si="135"/>
        <v>3.84143188571473E-2</v>
      </c>
      <c r="AN55" s="26">
        <f t="shared" si="135"/>
        <v>0.81501295685714314</v>
      </c>
      <c r="AO55" s="26">
        <f t="shared" si="135"/>
        <v>0.90353903485713705</v>
      </c>
    </row>
    <row r="56" spans="1:41" ht="14.4" x14ac:dyDescent="0.3">
      <c r="AA56" s="29" t="s">
        <v>6</v>
      </c>
      <c r="AB56" s="26">
        <f t="shared" si="135"/>
        <v>-0.28388403007143204</v>
      </c>
      <c r="AC56" s="26">
        <f t="shared" si="135"/>
        <v>-1.4156980890714284</v>
      </c>
      <c r="AD56" s="26">
        <f t="shared" si="135"/>
        <v>0.81829284092857257</v>
      </c>
      <c r="AE56" s="26">
        <f t="shared" si="135"/>
        <v>-0.51708130907142724</v>
      </c>
      <c r="AF56" s="26">
        <f t="shared" si="135"/>
        <v>-0.27617427907143188</v>
      </c>
      <c r="AG56" s="26">
        <f t="shared" si="135"/>
        <v>-0.64429219307142738</v>
      </c>
      <c r="AH56" s="26">
        <f t="shared" si="135"/>
        <v>-0.76265954007143044</v>
      </c>
      <c r="AI56" s="26">
        <f t="shared" si="135"/>
        <v>-1.2105506970714242</v>
      </c>
      <c r="AJ56" s="26">
        <f t="shared" si="135"/>
        <v>-0.51250081007142789</v>
      </c>
      <c r="AK56" s="26">
        <f t="shared" si="135"/>
        <v>1.2314447689285704</v>
      </c>
      <c r="AL56" s="26">
        <f t="shared" si="135"/>
        <v>0.75130871392857479</v>
      </c>
      <c r="AM56" s="26">
        <f t="shared" si="135"/>
        <v>0.47554907692856752</v>
      </c>
      <c r="AN56" s="26">
        <f t="shared" si="135"/>
        <v>0.56142209292856826</v>
      </c>
      <c r="AO56" s="26">
        <f t="shared" si="135"/>
        <v>1.7848234539285759</v>
      </c>
    </row>
    <row r="57" spans="1:41" ht="14.4" x14ac:dyDescent="0.3">
      <c r="AA57" s="29" t="s">
        <v>7</v>
      </c>
      <c r="AB57" s="26">
        <f t="shared" si="135"/>
        <v>-0.70823291235714425</v>
      </c>
      <c r="AC57" s="26">
        <f t="shared" si="135"/>
        <v>-0.98426465735714164</v>
      </c>
      <c r="AD57" s="26">
        <f t="shared" si="135"/>
        <v>-0.16578393235714106</v>
      </c>
      <c r="AE57" s="26">
        <f t="shared" si="135"/>
        <v>0.51176708764285461</v>
      </c>
      <c r="AF57" s="26">
        <f t="shared" si="135"/>
        <v>-0.16124878535714249</v>
      </c>
      <c r="AG57" s="26">
        <f t="shared" si="135"/>
        <v>-0.10392452235714433</v>
      </c>
      <c r="AH57" s="26">
        <f t="shared" si="135"/>
        <v>-0.63063654035714212</v>
      </c>
      <c r="AI57" s="26">
        <f t="shared" si="135"/>
        <v>-9.5942662357143327E-2</v>
      </c>
      <c r="AJ57" s="26">
        <f t="shared" si="135"/>
        <v>-0.77095400035714068</v>
      </c>
      <c r="AK57" s="26">
        <f t="shared" si="135"/>
        <v>1.1462342076428582</v>
      </c>
      <c r="AL57" s="26">
        <f t="shared" si="135"/>
        <v>1.0612001936428568</v>
      </c>
      <c r="AM57" s="26">
        <f t="shared" si="135"/>
        <v>0.17684645264285859</v>
      </c>
      <c r="AN57" s="26">
        <f t="shared" si="135"/>
        <v>0.39729996764286124</v>
      </c>
      <c r="AO57" s="26">
        <f t="shared" si="135"/>
        <v>0.32764010364285223</v>
      </c>
    </row>
    <row r="58" spans="1:41" ht="14.4" x14ac:dyDescent="0.3">
      <c r="AA58" s="29" t="s">
        <v>12</v>
      </c>
      <c r="AB58" s="26">
        <f t="shared" si="135"/>
        <v>-0.85257369621428403</v>
      </c>
      <c r="AC58" s="26">
        <f t="shared" si="135"/>
        <v>-1.7074263042142857</v>
      </c>
      <c r="AD58" s="26">
        <f t="shared" si="135"/>
        <v>-1.0042517002142812</v>
      </c>
      <c r="AE58" s="26">
        <f t="shared" si="135"/>
        <v>-1.1105555552142814</v>
      </c>
      <c r="AF58" s="26">
        <f t="shared" si="135"/>
        <v>-0.59790249421428676</v>
      </c>
      <c r="AG58" s="26">
        <f t="shared" si="135"/>
        <v>-0.1262925172142797</v>
      </c>
      <c r="AH58" s="26">
        <f t="shared" si="135"/>
        <v>-0.67817460321428591</v>
      </c>
      <c r="AI58" s="26">
        <f t="shared" si="135"/>
        <v>-7.9671202214283809E-2</v>
      </c>
      <c r="AJ58" s="26">
        <f t="shared" si="135"/>
        <v>0.4638435377857153</v>
      </c>
      <c r="AK58" s="26">
        <f t="shared" si="135"/>
        <v>2.0914172337857142</v>
      </c>
      <c r="AL58" s="26">
        <f t="shared" si="135"/>
        <v>1.8552947847857073</v>
      </c>
      <c r="AM58" s="26">
        <f t="shared" si="135"/>
        <v>1.8707477857180521E-3</v>
      </c>
      <c r="AN58" s="26">
        <f t="shared" si="135"/>
        <v>0.93171201878571175</v>
      </c>
      <c r="AO58" s="26">
        <f t="shared" si="135"/>
        <v>0.81270974978571964</v>
      </c>
    </row>
    <row r="59" spans="1:41" ht="14.4" x14ac:dyDescent="0.3">
      <c r="B59" s="39" t="s">
        <v>51</v>
      </c>
      <c r="C59" s="40">
        <v>1</v>
      </c>
      <c r="D59" s="40">
        <v>2</v>
      </c>
      <c r="E59" s="40">
        <v>3</v>
      </c>
      <c r="F59" s="40">
        <v>4</v>
      </c>
      <c r="G59" s="40">
        <v>5</v>
      </c>
      <c r="H59" s="40" t="s">
        <v>29</v>
      </c>
      <c r="J59" s="51" t="s">
        <v>55</v>
      </c>
      <c r="K59" s="50" t="s">
        <v>4</v>
      </c>
      <c r="L59" s="50" t="s">
        <v>5</v>
      </c>
      <c r="M59" s="50" t="s">
        <v>11</v>
      </c>
      <c r="N59" s="50" t="s">
        <v>2</v>
      </c>
      <c r="O59" s="50" t="s">
        <v>3</v>
      </c>
      <c r="P59" s="50" t="s">
        <v>0</v>
      </c>
      <c r="Q59" s="50" t="s">
        <v>1</v>
      </c>
      <c r="R59" s="50" t="s">
        <v>6</v>
      </c>
      <c r="S59" s="50" t="s">
        <v>7</v>
      </c>
      <c r="T59" s="50" t="s">
        <v>12</v>
      </c>
      <c r="U59" s="50" t="s">
        <v>13</v>
      </c>
      <c r="V59" s="50" t="s">
        <v>14</v>
      </c>
      <c r="W59" s="49" t="s">
        <v>29</v>
      </c>
      <c r="AA59" s="29" t="s">
        <v>13</v>
      </c>
      <c r="AB59" s="26">
        <f t="shared" si="135"/>
        <v>0.20676222885714646</v>
      </c>
      <c r="AC59" s="26">
        <f t="shared" si="135"/>
        <v>-0.74151441514285699</v>
      </c>
      <c r="AD59" s="26">
        <f t="shared" si="135"/>
        <v>0.64878036885714119</v>
      </c>
      <c r="AE59" s="26">
        <f t="shared" si="135"/>
        <v>5.8077421857144262E-2</v>
      </c>
      <c r="AF59" s="26">
        <f t="shared" si="135"/>
        <v>-0.13199060614285463</v>
      </c>
      <c r="AG59" s="26">
        <f t="shared" si="135"/>
        <v>0.15190962085714199</v>
      </c>
      <c r="AH59" s="26">
        <f t="shared" si="135"/>
        <v>0.61200032385714076</v>
      </c>
      <c r="AI59" s="26">
        <f t="shared" si="135"/>
        <v>-0.17589083214285983</v>
      </c>
      <c r="AJ59" s="26">
        <f t="shared" si="135"/>
        <v>0.39537900785713953</v>
      </c>
      <c r="AK59" s="26">
        <f t="shared" si="135"/>
        <v>-0.46065273714285615</v>
      </c>
      <c r="AL59" s="26">
        <f t="shared" si="135"/>
        <v>-0.30754616114285716</v>
      </c>
      <c r="AM59" s="26">
        <f t="shared" si="135"/>
        <v>-0.413645934142854</v>
      </c>
      <c r="AN59" s="26">
        <f t="shared" si="135"/>
        <v>-0.60509718214286101</v>
      </c>
      <c r="AO59" s="26">
        <f t="shared" si="135"/>
        <v>0.76342889585714824</v>
      </c>
    </row>
    <row r="60" spans="1:41" ht="14.4" x14ac:dyDescent="0.3">
      <c r="B60" s="41" t="s">
        <v>15</v>
      </c>
      <c r="C60" s="42">
        <v>1.8776560005787037E-4</v>
      </c>
      <c r="D60" s="42">
        <v>1.3386663307870373E-4</v>
      </c>
      <c r="E60" s="42">
        <v>7.8569328969907426E-5</v>
      </c>
      <c r="F60" s="42">
        <v>1.6734168975694443E-4</v>
      </c>
      <c r="G60" s="42">
        <v>3.3481093055555503E-5</v>
      </c>
      <c r="H60" s="53">
        <v>6.0102434491898153E-4</v>
      </c>
      <c r="J60" s="41" t="s">
        <v>15</v>
      </c>
      <c r="K60" s="42">
        <v>8.130983875E-5</v>
      </c>
      <c r="L60" s="42">
        <v>3.899754346064814E-5</v>
      </c>
      <c r="M60" s="42">
        <v>6.7458217847222226E-5</v>
      </c>
      <c r="N60" s="42">
        <v>8.7853783495370349E-5</v>
      </c>
      <c r="O60" s="42">
        <v>4.6012849583333364E-5</v>
      </c>
      <c r="P60" s="42">
        <v>3.8559250856481456E-5</v>
      </c>
      <c r="Q60" s="42">
        <v>4.001007811342597E-5</v>
      </c>
      <c r="R60" s="42">
        <v>4.4184618287036995E-5</v>
      </c>
      <c r="S60" s="42">
        <v>2.2108318634259249E-5</v>
      </c>
      <c r="T60" s="42">
        <v>7.173117703703703E-5</v>
      </c>
      <c r="U60" s="42">
        <v>2.9317575798611157E-5</v>
      </c>
      <c r="V60" s="42">
        <v>3.3481093055555503E-5</v>
      </c>
      <c r="W60" s="53">
        <v>6.0102434491898153E-4</v>
      </c>
      <c r="AA60" s="29" t="s">
        <v>14</v>
      </c>
      <c r="AB60" s="26">
        <f t="shared" si="135"/>
        <v>-0.57928895350000387</v>
      </c>
      <c r="AC60" s="26">
        <f t="shared" si="135"/>
        <v>-0.57536605149999742</v>
      </c>
      <c r="AD60" s="26">
        <f t="shared" si="135"/>
        <v>-0.71454972450000254</v>
      </c>
      <c r="AE60" s="26">
        <f t="shared" si="135"/>
        <v>-0.22600097250000273</v>
      </c>
      <c r="AF60" s="26">
        <f t="shared" si="135"/>
        <v>-1.2103093615000016</v>
      </c>
      <c r="AG60" s="26">
        <f t="shared" si="135"/>
        <v>-0.81947035950000169</v>
      </c>
      <c r="AH60" s="26">
        <f t="shared" si="135"/>
        <v>-0.15275834149999623</v>
      </c>
      <c r="AI60" s="26">
        <f t="shared" si="135"/>
        <v>1.0912099124999988</v>
      </c>
      <c r="AJ60" s="26">
        <f t="shared" si="135"/>
        <v>-1.3561370254999967</v>
      </c>
      <c r="AK60" s="26">
        <f t="shared" si="135"/>
        <v>2.4117087785</v>
      </c>
      <c r="AL60" s="26">
        <f t="shared" si="135"/>
        <v>0.88463394850001054</v>
      </c>
      <c r="AM60" s="26">
        <f t="shared" si="135"/>
        <v>-0.1399919015000104</v>
      </c>
      <c r="AN60" s="26">
        <f t="shared" si="135"/>
        <v>-0.74488986049999495</v>
      </c>
      <c r="AO60" s="26">
        <f t="shared" si="135"/>
        <v>2.1312099124999979</v>
      </c>
    </row>
    <row r="61" spans="1:41" x14ac:dyDescent="0.35">
      <c r="B61" s="41" t="s">
        <v>16</v>
      </c>
      <c r="C61" s="42">
        <v>1.5024827832175926E-4</v>
      </c>
      <c r="D61" s="42">
        <v>1.2001028806712962E-4</v>
      </c>
      <c r="E61" s="42">
        <v>7.4489795914351839E-5</v>
      </c>
      <c r="F61" s="42">
        <v>1.301776266087963E-4</v>
      </c>
      <c r="G61" s="42">
        <v>3.3526497013888911E-5</v>
      </c>
      <c r="H61" s="53">
        <v>5.0845248592592586E-4</v>
      </c>
      <c r="J61" s="41" t="s">
        <v>16</v>
      </c>
      <c r="K61" s="42">
        <v>6.5358087673611108E-5</v>
      </c>
      <c r="L61" s="42">
        <v>2.9940371215277784E-5</v>
      </c>
      <c r="M61" s="42">
        <v>5.4949819432870366E-5</v>
      </c>
      <c r="N61" s="42">
        <v>7.6353195601851846E-5</v>
      </c>
      <c r="O61" s="42">
        <v>4.365709246527777E-5</v>
      </c>
      <c r="P61" s="42">
        <v>3.6992945324074093E-5</v>
      </c>
      <c r="Q61" s="42">
        <v>3.7496850590277752E-5</v>
      </c>
      <c r="R61" s="42">
        <v>3.1084918530092592E-5</v>
      </c>
      <c r="S61" s="42">
        <v>1.8913506770833353E-5</v>
      </c>
      <c r="T61" s="42">
        <v>6.18370496296296E-5</v>
      </c>
      <c r="U61" s="42">
        <v>1.8342151678240746E-5</v>
      </c>
      <c r="V61" s="42">
        <v>3.3526497013888911E-5</v>
      </c>
      <c r="W61" s="53">
        <v>5.0845248592592597E-4</v>
      </c>
      <c r="AA61" s="18" t="s">
        <v>29</v>
      </c>
      <c r="AB61" s="26">
        <f t="shared" si="135"/>
        <v>-7.7091464206428597</v>
      </c>
      <c r="AC61" s="26">
        <f t="shared" si="135"/>
        <v>-15.707355037642856</v>
      </c>
      <c r="AD61" s="26">
        <f t="shared" si="135"/>
        <v>-2.7217768056428611</v>
      </c>
      <c r="AE61" s="26">
        <f t="shared" si="135"/>
        <v>0.88080822735714293</v>
      </c>
      <c r="AF61" s="26">
        <f t="shared" si="135"/>
        <v>-7.6069241986428651</v>
      </c>
      <c r="AG61" s="26">
        <f t="shared" si="135"/>
        <v>-6.6095545836428613</v>
      </c>
      <c r="AH61" s="26">
        <f t="shared" si="135"/>
        <v>-8.3830693226428536</v>
      </c>
      <c r="AI61" s="26">
        <f t="shared" si="135"/>
        <v>-3.6927972136428622</v>
      </c>
      <c r="AJ61" s="26">
        <f t="shared" si="135"/>
        <v>-8.3999173946428627</v>
      </c>
      <c r="AK61" s="26">
        <f t="shared" si="135"/>
        <v>17.095706187357131</v>
      </c>
      <c r="AL61" s="26">
        <f t="shared" si="135"/>
        <v>15.150649497357144</v>
      </c>
      <c r="AM61" s="26">
        <f t="shared" si="135"/>
        <v>9.4524182053571266</v>
      </c>
      <c r="AN61" s="26">
        <f t="shared" si="135"/>
        <v>7.6787220603571384</v>
      </c>
      <c r="AO61" s="26">
        <f t="shared" si="135"/>
        <v>10.57223679935715</v>
      </c>
    </row>
    <row r="62" spans="1:41" x14ac:dyDescent="0.35">
      <c r="B62" s="41" t="s">
        <v>17</v>
      </c>
      <c r="C62" s="42">
        <v>1.8388342991898147E-4</v>
      </c>
      <c r="D62" s="42">
        <v>1.5243134290509263E-4</v>
      </c>
      <c r="E62" s="42">
        <v>1.0078105315972217E-4</v>
      </c>
      <c r="F62" s="42">
        <v>1.8973712942129634E-4</v>
      </c>
      <c r="G62" s="42">
        <v>3.1915574872685149E-5</v>
      </c>
      <c r="H62" s="53">
        <v>6.5874853027777765E-4</v>
      </c>
      <c r="J62" s="41" t="s">
        <v>17</v>
      </c>
      <c r="K62" s="42">
        <v>9.3633996805555554E-5</v>
      </c>
      <c r="L62" s="42">
        <v>3.4022003865740743E-5</v>
      </c>
      <c r="M62" s="42">
        <v>5.6227429247685162E-5</v>
      </c>
      <c r="N62" s="42">
        <v>8.9527168888888916E-5</v>
      </c>
      <c r="O62" s="42">
        <v>6.2904174016203715E-5</v>
      </c>
      <c r="P62" s="42">
        <v>4.4343663391203677E-5</v>
      </c>
      <c r="Q62" s="42">
        <v>5.6437389768518495E-5</v>
      </c>
      <c r="R62" s="42">
        <v>5.6941295034722235E-5</v>
      </c>
      <c r="S62" s="42">
        <v>2.8386663310185213E-5</v>
      </c>
      <c r="T62" s="42">
        <v>6.9975644583333358E-5</v>
      </c>
      <c r="U62" s="42">
        <v>3.443352649305554E-5</v>
      </c>
      <c r="V62" s="42">
        <v>3.1915574872685149E-5</v>
      </c>
      <c r="W62" s="53">
        <v>6.5874853027777776E-4</v>
      </c>
    </row>
    <row r="63" spans="1:41" x14ac:dyDescent="0.35">
      <c r="B63" s="41" t="s">
        <v>18</v>
      </c>
      <c r="C63" s="42">
        <v>2.1280523011574072E-4</v>
      </c>
      <c r="D63" s="42">
        <v>1.7920865877314818E-4</v>
      </c>
      <c r="E63" s="42">
        <v>9.6804925671296291E-5</v>
      </c>
      <c r="F63" s="42">
        <v>1.7405622743055558E-4</v>
      </c>
      <c r="G63" s="42">
        <v>3.7570074317129593E-5</v>
      </c>
      <c r="H63" s="53">
        <v>7.004451163078704E-4</v>
      </c>
      <c r="J63" s="41" t="s">
        <v>18</v>
      </c>
      <c r="K63" s="42">
        <v>1.0018135340277779E-4</v>
      </c>
      <c r="L63" s="42">
        <v>4.1396867384259261E-5</v>
      </c>
      <c r="M63" s="42">
        <v>7.1227009328703677E-5</v>
      </c>
      <c r="N63" s="42">
        <v>9.5829134120370402E-5</v>
      </c>
      <c r="O63" s="42">
        <v>8.3379524652777781E-5</v>
      </c>
      <c r="P63" s="42">
        <v>3.9863630636574057E-5</v>
      </c>
      <c r="Q63" s="42">
        <v>5.6941295034722235E-5</v>
      </c>
      <c r="R63" s="42">
        <v>4.1485575706018529E-5</v>
      </c>
      <c r="S63" s="42">
        <v>3.6228689004629609E-5</v>
      </c>
      <c r="T63" s="42">
        <v>6.8745275891203729E-5</v>
      </c>
      <c r="U63" s="42">
        <v>2.7596686828703725E-5</v>
      </c>
      <c r="V63" s="42">
        <v>3.7570074317129593E-5</v>
      </c>
      <c r="W63" s="53">
        <v>7.004451163078704E-4</v>
      </c>
      <c r="AA63" s="2" t="s">
        <v>32</v>
      </c>
      <c r="AB63" s="14" t="s">
        <v>15</v>
      </c>
      <c r="AC63" s="14" t="s">
        <v>16</v>
      </c>
      <c r="AD63" s="14" t="s">
        <v>17</v>
      </c>
      <c r="AE63" s="14" t="s">
        <v>18</v>
      </c>
      <c r="AF63" s="14" t="s">
        <v>19</v>
      </c>
      <c r="AG63" s="14" t="s">
        <v>20</v>
      </c>
      <c r="AH63" s="14" t="s">
        <v>21</v>
      </c>
      <c r="AI63" s="14" t="s">
        <v>22</v>
      </c>
      <c r="AJ63" s="14" t="s">
        <v>23</v>
      </c>
      <c r="AK63" s="14" t="s">
        <v>24</v>
      </c>
      <c r="AL63" s="25" t="s">
        <v>25</v>
      </c>
      <c r="AM63" s="25" t="s">
        <v>26</v>
      </c>
      <c r="AN63" s="25" t="s">
        <v>27</v>
      </c>
      <c r="AO63" s="25" t="s">
        <v>28</v>
      </c>
    </row>
    <row r="64" spans="1:41" x14ac:dyDescent="0.35">
      <c r="B64" s="41" t="s">
        <v>19</v>
      </c>
      <c r="C64" s="42">
        <v>1.7136033424768521E-4</v>
      </c>
      <c r="D64" s="42">
        <v>1.525720164699074E-4</v>
      </c>
      <c r="E64" s="42">
        <v>7.9308914918981512E-5</v>
      </c>
      <c r="F64" s="42">
        <v>1.7278859074074069E-4</v>
      </c>
      <c r="G64" s="42">
        <v>2.6177616111111087E-5</v>
      </c>
      <c r="H64" s="53">
        <v>6.0220747248842588E-4</v>
      </c>
      <c r="J64" s="41" t="s">
        <v>19</v>
      </c>
      <c r="K64" s="42">
        <v>8.0523011666666671E-5</v>
      </c>
      <c r="L64" s="42">
        <v>3.3893665497685187E-5</v>
      </c>
      <c r="M64" s="42">
        <v>5.6943657083333342E-5</v>
      </c>
      <c r="N64" s="42">
        <v>8.3715461493055542E-5</v>
      </c>
      <c r="O64" s="42">
        <v>6.8856554976851861E-5</v>
      </c>
      <c r="P64" s="42">
        <v>4.6436969849537005E-5</v>
      </c>
      <c r="Q64" s="42">
        <v>3.2871945069444507E-5</v>
      </c>
      <c r="R64" s="42">
        <v>4.4273851516203659E-5</v>
      </c>
      <c r="S64" s="42">
        <v>2.843915343750001E-5</v>
      </c>
      <c r="T64" s="42">
        <v>7.4678760393518474E-5</v>
      </c>
      <c r="U64" s="42">
        <v>2.5396825393518553E-5</v>
      </c>
      <c r="V64" s="42">
        <v>2.6177616111111087E-5</v>
      </c>
      <c r="W64" s="53">
        <v>6.0220747248842588E-4</v>
      </c>
      <c r="AA64" s="29" t="s">
        <v>4</v>
      </c>
      <c r="AB64" s="19">
        <v>0.95201814100000004</v>
      </c>
      <c r="AC64" s="7">
        <v>0.22244897999999999</v>
      </c>
      <c r="AD64" s="7">
        <v>0.50430839000000005</v>
      </c>
      <c r="AE64" s="7">
        <v>0.34460317499999998</v>
      </c>
      <c r="AF64" s="7">
        <v>0.80408163300000002</v>
      </c>
      <c r="AG64" s="7">
        <v>0.116099773</v>
      </c>
      <c r="AH64" s="7">
        <v>0.97523809500000003</v>
      </c>
      <c r="AI64" s="7">
        <v>1.2306575959999999</v>
      </c>
      <c r="AJ64" s="7">
        <v>1.0463492059999999</v>
      </c>
      <c r="AK64" s="7">
        <v>2.0387755099999998</v>
      </c>
      <c r="AL64" s="7">
        <v>0.75174603200000001</v>
      </c>
      <c r="AM64" s="7">
        <v>1.3534693879999999</v>
      </c>
      <c r="AN64" s="7">
        <v>1.523809524</v>
      </c>
      <c r="AO64" s="7">
        <v>0.268480726</v>
      </c>
    </row>
    <row r="65" spans="2:41" x14ac:dyDescent="0.35">
      <c r="B65" s="41" t="s">
        <v>20</v>
      </c>
      <c r="C65" s="42">
        <v>1.8729528848379626E-4</v>
      </c>
      <c r="D65" s="42">
        <v>1.4125934325231481E-4</v>
      </c>
      <c r="E65" s="42">
        <v>7.6559481817129648E-5</v>
      </c>
      <c r="F65" s="42">
        <v>1.7793577306712968E-4</v>
      </c>
      <c r="G65" s="42">
        <v>3.0701215671296268E-5</v>
      </c>
      <c r="H65" s="53">
        <v>6.1375110229166662E-4</v>
      </c>
      <c r="J65" s="41" t="s">
        <v>20</v>
      </c>
      <c r="K65" s="42">
        <v>7.8149407916666659E-5</v>
      </c>
      <c r="L65" s="42">
        <v>3.9954963460648153E-5</v>
      </c>
      <c r="M65" s="42">
        <v>6.9190917106481476E-5</v>
      </c>
      <c r="N65" s="42">
        <v>8.4729570844907403E-5</v>
      </c>
      <c r="O65" s="42">
        <v>5.6529772407407397E-5</v>
      </c>
      <c r="P65" s="42">
        <v>3.6949903414351874E-5</v>
      </c>
      <c r="Q65" s="42">
        <v>3.9609578402777767E-5</v>
      </c>
      <c r="R65" s="42">
        <v>4.0013227511574085E-5</v>
      </c>
      <c r="S65" s="42">
        <v>2.9102628703703692E-5</v>
      </c>
      <c r="T65" s="42">
        <v>8.0137209201388928E-5</v>
      </c>
      <c r="U65" s="42">
        <v>2.8682707650462958E-5</v>
      </c>
      <c r="V65" s="42">
        <v>3.0701215671296268E-5</v>
      </c>
      <c r="W65" s="53">
        <v>6.1375110229166662E-4</v>
      </c>
      <c r="AA65" s="29" t="s">
        <v>5</v>
      </c>
      <c r="AB65" s="19">
        <v>7.9771882090000004</v>
      </c>
      <c r="AC65" s="7">
        <v>5.869387755</v>
      </c>
      <c r="AD65" s="7">
        <v>8.5942857139999997</v>
      </c>
      <c r="AE65" s="7">
        <v>9.0002721090000009</v>
      </c>
      <c r="AF65" s="7">
        <v>7.7612698409999998</v>
      </c>
      <c r="AG65" s="7">
        <v>6.8682086169999996</v>
      </c>
      <c r="AH65" s="7">
        <v>7.3668934239999997</v>
      </c>
      <c r="AI65" s="7">
        <v>8.4636734689999997</v>
      </c>
      <c r="AJ65" s="7">
        <v>6.6031746030000003</v>
      </c>
      <c r="AK65" s="7">
        <v>13.19478458</v>
      </c>
      <c r="AL65" s="7">
        <v>13.380907028999999</v>
      </c>
      <c r="AM65" s="7">
        <v>11.635374150000001</v>
      </c>
      <c r="AN65" s="7">
        <v>11.154285714</v>
      </c>
      <c r="AO65" s="7">
        <v>10.087619048000001</v>
      </c>
    </row>
    <row r="66" spans="2:41" x14ac:dyDescent="0.35">
      <c r="B66" s="41" t="s">
        <v>21</v>
      </c>
      <c r="C66" s="42">
        <v>1.5899103468750001E-4</v>
      </c>
      <c r="D66" s="42">
        <v>1.5027609809027779E-4</v>
      </c>
      <c r="E66" s="42">
        <v>7.6132212152777803E-5</v>
      </c>
      <c r="F66" s="42">
        <v>1.6940717644675919E-4</v>
      </c>
      <c r="G66" s="42">
        <v>3.8417789953703743E-5</v>
      </c>
      <c r="H66" s="53">
        <v>5.9322431133101863E-4</v>
      </c>
      <c r="J66" s="41" t="s">
        <v>21</v>
      </c>
      <c r="K66" s="42">
        <v>7.3977492233796299E-5</v>
      </c>
      <c r="L66" s="42">
        <v>2.9903628113425924E-5</v>
      </c>
      <c r="M66" s="42">
        <v>5.5109914340277791E-5</v>
      </c>
      <c r="N66" s="42">
        <v>8.5654971863425921E-5</v>
      </c>
      <c r="O66" s="42">
        <v>6.4621126226851864E-5</v>
      </c>
      <c r="P66" s="42">
        <v>3.2159391539351845E-5</v>
      </c>
      <c r="Q66" s="42">
        <v>4.3972820613425958E-5</v>
      </c>
      <c r="R66" s="42">
        <v>3.8643235069444422E-5</v>
      </c>
      <c r="S66" s="42">
        <v>2.3006424791666682E-5</v>
      </c>
      <c r="T66" s="42">
        <v>7.3749685057870336E-5</v>
      </c>
      <c r="U66" s="42">
        <v>3.400783152777776E-5</v>
      </c>
      <c r="V66" s="42">
        <v>3.8417789953703743E-5</v>
      </c>
      <c r="W66" s="53">
        <v>5.9322431133101863E-4</v>
      </c>
      <c r="AA66" s="29" t="s">
        <v>11</v>
      </c>
      <c r="AB66" s="19">
        <v>11.346575963999999</v>
      </c>
      <c r="AC66" s="7">
        <v>8.4562358280000005</v>
      </c>
      <c r="AD66" s="7">
        <v>11.533786848</v>
      </c>
      <c r="AE66" s="7">
        <v>12.576961451000001</v>
      </c>
      <c r="AF66" s="7">
        <v>10.68968254</v>
      </c>
      <c r="AG66" s="7">
        <v>10.32031746</v>
      </c>
      <c r="AH66" s="7">
        <v>9.9505668929999995</v>
      </c>
      <c r="AI66" s="7">
        <v>11.817346939</v>
      </c>
      <c r="AJ66" s="7">
        <v>8.7161904759999995</v>
      </c>
      <c r="AK66" s="7">
        <v>17.629659864000001</v>
      </c>
      <c r="AL66" s="7">
        <v>17.848979591999999</v>
      </c>
      <c r="AM66" s="7">
        <v>16.200816326999998</v>
      </c>
      <c r="AN66" s="7">
        <v>15.616326531</v>
      </c>
      <c r="AO66" s="7">
        <v>14.638730159</v>
      </c>
    </row>
    <row r="67" spans="2:41" x14ac:dyDescent="0.35">
      <c r="B67" s="41" t="s">
        <v>22</v>
      </c>
      <c r="C67" s="42">
        <v>1.907000608912037E-4</v>
      </c>
      <c r="D67" s="42">
        <v>1.4926750020833332E-4</v>
      </c>
      <c r="E67" s="42">
        <v>8.6506886712962958E-5</v>
      </c>
      <c r="F67" s="42">
        <v>1.6821984966435187E-4</v>
      </c>
      <c r="G67" s="42">
        <v>5.2815570671296271E-5</v>
      </c>
      <c r="H67" s="53">
        <v>6.4750986814814809E-4</v>
      </c>
      <c r="J67" s="41" t="s">
        <v>22</v>
      </c>
      <c r="K67" s="42">
        <v>8.3715461493055542E-5</v>
      </c>
      <c r="L67" s="42">
        <v>3.8815665162037043E-5</v>
      </c>
      <c r="M67" s="42">
        <v>6.8168934236111122E-5</v>
      </c>
      <c r="N67" s="42">
        <v>9.2864229027777765E-5</v>
      </c>
      <c r="O67" s="42">
        <v>5.6403271180555559E-5</v>
      </c>
      <c r="P67" s="42">
        <v>4.6359809363425965E-5</v>
      </c>
      <c r="Q67" s="42">
        <v>4.0147077349536986E-5</v>
      </c>
      <c r="R67" s="42">
        <v>3.3459309641203749E-5</v>
      </c>
      <c r="S67" s="42">
        <v>2.9195011342592593E-5</v>
      </c>
      <c r="T67" s="42">
        <v>8.0676807754629621E-5</v>
      </c>
      <c r="U67" s="42">
        <v>2.48887209259259E-5</v>
      </c>
      <c r="V67" s="42">
        <v>5.2815570671296271E-5</v>
      </c>
      <c r="W67" s="53">
        <v>6.4750986814814809E-4</v>
      </c>
      <c r="AA67" s="29" t="s">
        <v>2</v>
      </c>
      <c r="AB67" s="19">
        <v>17.174965986</v>
      </c>
      <c r="AC67" s="7">
        <v>13.203900227</v>
      </c>
      <c r="AD67" s="7">
        <v>16.391836734999998</v>
      </c>
      <c r="AE67" s="7">
        <v>18.730975056999998</v>
      </c>
      <c r="AF67" s="7">
        <v>15.609614512</v>
      </c>
      <c r="AG67" s="7">
        <v>16.298412698</v>
      </c>
      <c r="AH67" s="7">
        <v>14.712063492</v>
      </c>
      <c r="AI67" s="7">
        <v>17.707142857000001</v>
      </c>
      <c r="AJ67" s="7">
        <v>13.705578231</v>
      </c>
      <c r="AK67" s="7">
        <v>26.42430839</v>
      </c>
      <c r="AL67" s="7">
        <v>26.930612244999999</v>
      </c>
      <c r="AM67" s="7">
        <v>23.283809523999999</v>
      </c>
      <c r="AN67" s="7">
        <v>24.421587301999999</v>
      </c>
      <c r="AO67" s="7">
        <v>22.508843537000001</v>
      </c>
    </row>
    <row r="68" spans="2:41" x14ac:dyDescent="0.35">
      <c r="B68" s="41" t="s">
        <v>23</v>
      </c>
      <c r="C68" s="42">
        <v>1.4651885445601855E-4</v>
      </c>
      <c r="D68" s="42">
        <v>1.4749307130787037E-4</v>
      </c>
      <c r="E68" s="42">
        <v>9.3138489965277757E-5</v>
      </c>
      <c r="F68" s="42">
        <v>1.8138909884259257E-4</v>
      </c>
      <c r="G68" s="42">
        <v>2.4489795925925955E-5</v>
      </c>
      <c r="H68" s="53">
        <v>5.930293104976852E-4</v>
      </c>
      <c r="J68" s="41" t="s">
        <v>23</v>
      </c>
      <c r="K68" s="42">
        <v>6.4315108761574084E-5</v>
      </c>
      <c r="L68" s="42">
        <v>2.4456202233796289E-5</v>
      </c>
      <c r="M68" s="42">
        <v>5.7747543460648162E-5</v>
      </c>
      <c r="N68" s="42">
        <v>8.888888888888888E-5</v>
      </c>
      <c r="O68" s="42">
        <v>5.8604182418981488E-5</v>
      </c>
      <c r="P68" s="42">
        <v>4.6275300243055542E-5</v>
      </c>
      <c r="Q68" s="42">
        <v>4.6863189722222208E-5</v>
      </c>
      <c r="R68" s="42">
        <v>4.1538590740740743E-5</v>
      </c>
      <c r="S68" s="42">
        <v>2.1382380115740773E-5</v>
      </c>
      <c r="T68" s="42">
        <v>8.6967487615740723E-5</v>
      </c>
      <c r="U68" s="42">
        <v>3.1500640370370337E-5</v>
      </c>
      <c r="V68" s="42">
        <v>2.4489795925925955E-5</v>
      </c>
      <c r="W68" s="53">
        <v>5.930293104976852E-4</v>
      </c>
      <c r="AA68" s="29" t="s">
        <v>3</v>
      </c>
      <c r="AB68" s="19">
        <v>24.765532879999999</v>
      </c>
      <c r="AC68" s="7">
        <v>19.800816327</v>
      </c>
      <c r="AD68" s="7">
        <v>24.126984127</v>
      </c>
      <c r="AE68" s="7">
        <v>27.010612245000001</v>
      </c>
      <c r="AF68" s="7">
        <v>22.842630385</v>
      </c>
      <c r="AG68" s="7">
        <v>23.619047619</v>
      </c>
      <c r="AH68" s="7">
        <v>22.112653061</v>
      </c>
      <c r="AI68" s="7">
        <v>25.730612245</v>
      </c>
      <c r="AJ68" s="7">
        <v>21.385578231</v>
      </c>
      <c r="AK68" s="7">
        <v>36.571428570999998</v>
      </c>
      <c r="AL68" s="7">
        <v>35.980770974999999</v>
      </c>
      <c r="AM68" s="7">
        <v>35.295782312999997</v>
      </c>
      <c r="AN68" s="7">
        <v>33.277097505999997</v>
      </c>
      <c r="AO68" s="7">
        <v>30.306394558000001</v>
      </c>
    </row>
    <row r="69" spans="2:41" x14ac:dyDescent="0.35">
      <c r="B69" s="41" t="s">
        <v>24</v>
      </c>
      <c r="C69" s="42">
        <v>2.8223996388888889E-4</v>
      </c>
      <c r="D69" s="42">
        <v>1.9562337280092592E-4</v>
      </c>
      <c r="E69" s="42">
        <v>1.0946187116898148E-4</v>
      </c>
      <c r="F69" s="42">
        <v>2.3269321618055554E-4</v>
      </c>
      <c r="G69" s="42">
        <v>6.8099122361111098E-5</v>
      </c>
      <c r="H69" s="53">
        <v>8.8811754640046286E-4</v>
      </c>
      <c r="J69" s="41" t="s">
        <v>24</v>
      </c>
      <c r="K69" s="42">
        <v>1.2912047534722221E-4</v>
      </c>
      <c r="L69" s="42">
        <v>5.1329575046296302E-5</v>
      </c>
      <c r="M69" s="42">
        <v>1.0178991349537037E-4</v>
      </c>
      <c r="N69" s="42">
        <v>1.1744352061342591E-4</v>
      </c>
      <c r="O69" s="42">
        <v>7.8179852187500022E-5</v>
      </c>
      <c r="P69" s="42">
        <v>4.9347547662037031E-5</v>
      </c>
      <c r="Q69" s="42">
        <v>6.0114323506944446E-5</v>
      </c>
      <c r="R69" s="42">
        <v>6.1723146053240728E-5</v>
      </c>
      <c r="S69" s="42">
        <v>4.3572058449074095E-5</v>
      </c>
      <c r="T69" s="42">
        <v>1.0580514613425923E-4</v>
      </c>
      <c r="U69" s="42">
        <v>2.1592865543981498E-5</v>
      </c>
      <c r="V69" s="42">
        <v>6.8099122361111098E-5</v>
      </c>
      <c r="W69" s="53">
        <v>8.8811754640046286E-4</v>
      </c>
      <c r="AA69" s="29" t="s">
        <v>0</v>
      </c>
      <c r="AB69" s="19">
        <v>28.741043084000001</v>
      </c>
      <c r="AC69" s="7">
        <v>23.572789115999999</v>
      </c>
      <c r="AD69" s="7">
        <v>29.561904762000001</v>
      </c>
      <c r="AE69" s="7">
        <v>34.214603175000001</v>
      </c>
      <c r="AF69" s="7">
        <v>28.791836735</v>
      </c>
      <c r="AG69" s="7">
        <v>28.503219954999999</v>
      </c>
      <c r="AH69" s="7">
        <v>27.695918367000001</v>
      </c>
      <c r="AI69" s="7">
        <v>30.603854875</v>
      </c>
      <c r="AJ69" s="7">
        <v>26.448979592000001</v>
      </c>
      <c r="AK69" s="7">
        <v>43.3261678</v>
      </c>
      <c r="AL69" s="7">
        <v>42.383945578000002</v>
      </c>
      <c r="AM69" s="7">
        <v>41.122539682999999</v>
      </c>
      <c r="AN69" s="7">
        <v>39.403537415000002</v>
      </c>
      <c r="AO69" s="7">
        <v>36.197006803000001</v>
      </c>
    </row>
    <row r="70" spans="2:41" x14ac:dyDescent="0.35">
      <c r="B70" s="43" t="s">
        <v>25</v>
      </c>
      <c r="C70" s="42">
        <v>3.02996136724537E-4</v>
      </c>
      <c r="D70" s="42">
        <v>1.7885802468750004E-4</v>
      </c>
      <c r="E70" s="42">
        <v>1.0813544554398145E-4</v>
      </c>
      <c r="F70" s="42">
        <v>2.25191064074074E-4</v>
      </c>
      <c r="G70" s="42">
        <v>5.0424645162037154E-5</v>
      </c>
      <c r="H70" s="53">
        <v>8.6560531619212964E-4</v>
      </c>
      <c r="J70" s="43" t="s">
        <v>25</v>
      </c>
      <c r="K70" s="42">
        <v>1.4617084487268518E-4</v>
      </c>
      <c r="L70" s="42">
        <v>5.1713802812499995E-5</v>
      </c>
      <c r="M70" s="42">
        <v>1.0511148903935185E-4</v>
      </c>
      <c r="N70" s="42">
        <v>1.0474720752314814E-4</v>
      </c>
      <c r="O70" s="42">
        <v>7.4110817164351898E-5</v>
      </c>
      <c r="P70" s="42">
        <v>4.9812610231481418E-5</v>
      </c>
      <c r="Q70" s="42">
        <v>5.8322835312500025E-5</v>
      </c>
      <c r="R70" s="42">
        <v>5.6166015787037073E-5</v>
      </c>
      <c r="S70" s="42">
        <v>4.2587868472222222E-5</v>
      </c>
      <c r="T70" s="42">
        <v>1.0307224741898137E-4</v>
      </c>
      <c r="U70" s="42">
        <v>2.3364932395833338E-5</v>
      </c>
      <c r="V70" s="42">
        <v>5.0424645162037154E-5</v>
      </c>
      <c r="W70" s="53">
        <v>8.6560531619212964E-4</v>
      </c>
      <c r="AA70" s="29" t="s">
        <v>1</v>
      </c>
      <c r="AB70" s="19">
        <v>32.072562357999999</v>
      </c>
      <c r="AC70" s="7">
        <v>26.768979592000001</v>
      </c>
      <c r="AD70" s="7">
        <v>33.393197278999999</v>
      </c>
      <c r="AE70" s="7">
        <v>37.658820861999999</v>
      </c>
      <c r="AF70" s="7">
        <v>32.803990929999998</v>
      </c>
      <c r="AG70" s="7">
        <v>31.695691610000001</v>
      </c>
      <c r="AH70" s="7">
        <v>30.474489796</v>
      </c>
      <c r="AI70" s="7">
        <v>34.609342404000003</v>
      </c>
      <c r="AJ70" s="7">
        <v>30.447165533</v>
      </c>
      <c r="AK70" s="7">
        <v>47.589795918</v>
      </c>
      <c r="AL70" s="7">
        <v>46.687755101999997</v>
      </c>
      <c r="AM70" s="7">
        <v>46.548752833999998</v>
      </c>
      <c r="AN70" s="7">
        <v>43.728979592000002</v>
      </c>
      <c r="AO70" s="7">
        <v>39.999274376000002</v>
      </c>
    </row>
    <row r="71" spans="2:41" x14ac:dyDescent="0.35">
      <c r="B71" s="43" t="s">
        <v>26</v>
      </c>
      <c r="C71" s="42">
        <v>2.5382338120370367E-4</v>
      </c>
      <c r="D71" s="42">
        <v>2.064667842476852E-4</v>
      </c>
      <c r="E71" s="42">
        <v>1.1171369782407411E-4</v>
      </c>
      <c r="F71" s="42">
        <v>1.8908415217592595E-4</v>
      </c>
      <c r="G71" s="42">
        <v>3.8565549675925796E-5</v>
      </c>
      <c r="H71" s="53">
        <v>7.9965356512731462E-4</v>
      </c>
      <c r="J71" s="43" t="s">
        <v>26</v>
      </c>
      <c r="K71" s="42">
        <v>1.1900352733796297E-4</v>
      </c>
      <c r="L71" s="42">
        <v>5.2840765937499978E-5</v>
      </c>
      <c r="M71" s="42">
        <v>8.1979087928240747E-5</v>
      </c>
      <c r="N71" s="42">
        <v>1.3902746283564813E-4</v>
      </c>
      <c r="O71" s="42">
        <v>6.743932141203707E-5</v>
      </c>
      <c r="P71" s="42">
        <v>6.2803392951388877E-5</v>
      </c>
      <c r="Q71" s="42">
        <v>4.8910304872685241E-5</v>
      </c>
      <c r="R71" s="42">
        <v>5.2974353321759211E-5</v>
      </c>
      <c r="S71" s="42">
        <v>3.2352292766203727E-5</v>
      </c>
      <c r="T71" s="42">
        <v>8.1620580324074095E-5</v>
      </c>
      <c r="U71" s="42">
        <v>2.2136925763888932E-5</v>
      </c>
      <c r="V71" s="42">
        <v>3.8565549675925796E-5</v>
      </c>
      <c r="W71" s="53">
        <v>7.9965356512731462E-4</v>
      </c>
      <c r="AA71" s="29" t="s">
        <v>6</v>
      </c>
      <c r="AB71" s="19">
        <v>35.529433107000003</v>
      </c>
      <c r="AC71" s="7">
        <v>30.008707482999998</v>
      </c>
      <c r="AD71" s="7">
        <v>38.269387754999997</v>
      </c>
      <c r="AE71" s="7">
        <v>42.578548753</v>
      </c>
      <c r="AF71" s="7">
        <v>35.644126984000003</v>
      </c>
      <c r="AG71" s="7">
        <v>35.117959184</v>
      </c>
      <c r="AH71" s="7">
        <v>34.273741497000003</v>
      </c>
      <c r="AI71" s="7">
        <v>38.078049886999999</v>
      </c>
      <c r="AJ71" s="7">
        <v>34.496145124999998</v>
      </c>
      <c r="AK71" s="7">
        <v>52.783673469</v>
      </c>
      <c r="AL71" s="7">
        <v>51.726848072999999</v>
      </c>
      <c r="AM71" s="7">
        <v>50.774603175000003</v>
      </c>
      <c r="AN71" s="7">
        <v>48.731428571000002</v>
      </c>
      <c r="AO71" s="7">
        <v>45.090249432999997</v>
      </c>
    </row>
    <row r="72" spans="2:41" x14ac:dyDescent="0.35">
      <c r="B72" s="43" t="s">
        <v>27</v>
      </c>
      <c r="C72" s="42">
        <v>2.6502057613425926E-4</v>
      </c>
      <c r="D72" s="42">
        <v>1.7340220038194448E-4</v>
      </c>
      <c r="E72" s="42">
        <v>1.0796170319444444E-4</v>
      </c>
      <c r="F72" s="42">
        <v>2.0117577895833324E-4</v>
      </c>
      <c r="G72" s="42">
        <v>3.1564415891203757E-5</v>
      </c>
      <c r="H72" s="53">
        <v>7.7912467456018512E-4</v>
      </c>
      <c r="J72" s="43" t="s">
        <v>27</v>
      </c>
      <c r="K72" s="42">
        <v>1.1146384479166666E-4</v>
      </c>
      <c r="L72" s="42">
        <v>5.1643990937500005E-5</v>
      </c>
      <c r="M72" s="42">
        <v>1.0191274040509258E-4</v>
      </c>
      <c r="N72" s="42">
        <v>1.0249433106481479E-4</v>
      </c>
      <c r="O72" s="42">
        <v>7.0907869317129692E-5</v>
      </c>
      <c r="P72" s="42">
        <v>5.0062988159722217E-5</v>
      </c>
      <c r="Q72" s="42">
        <v>5.7898715034722228E-5</v>
      </c>
      <c r="R72" s="42">
        <v>5.3968253969907369E-5</v>
      </c>
      <c r="S72" s="42">
        <v>3.490383807870376E-5</v>
      </c>
      <c r="T72" s="42">
        <v>9.2382632071759201E-5</v>
      </c>
      <c r="U72" s="42">
        <v>1.9921054837962924E-5</v>
      </c>
      <c r="V72" s="42">
        <v>3.1564415891203757E-5</v>
      </c>
      <c r="W72" s="53">
        <v>7.7912467456018512E-4</v>
      </c>
      <c r="AA72" s="29" t="s">
        <v>7</v>
      </c>
      <c r="AB72" s="19">
        <v>39.346984126999999</v>
      </c>
      <c r="AC72" s="7">
        <v>32.694444443999998</v>
      </c>
      <c r="AD72" s="7">
        <v>43.189115645999998</v>
      </c>
      <c r="AE72" s="7">
        <v>46.162902494000001</v>
      </c>
      <c r="AF72" s="7">
        <v>39.469387755</v>
      </c>
      <c r="AG72" s="7">
        <v>38.575102041000001</v>
      </c>
      <c r="AH72" s="7">
        <v>37.612517007000001</v>
      </c>
      <c r="AI72" s="7">
        <v>40.968934240000003</v>
      </c>
      <c r="AJ72" s="7">
        <v>38.085079364999999</v>
      </c>
      <c r="AK72" s="7">
        <v>58.116553287999999</v>
      </c>
      <c r="AL72" s="7">
        <v>56.579591837000002</v>
      </c>
      <c r="AM72" s="7">
        <v>55.351587301999999</v>
      </c>
      <c r="AN72" s="7">
        <v>53.394285713999999</v>
      </c>
      <c r="AO72" s="7">
        <v>50.976507937000001</v>
      </c>
    </row>
    <row r="73" spans="2:41" x14ac:dyDescent="0.35">
      <c r="B73" s="43" t="s">
        <v>28</v>
      </c>
      <c r="C73" s="42">
        <v>2.5741160660879632E-4</v>
      </c>
      <c r="D73" s="42">
        <v>1.5842781557870371E-4</v>
      </c>
      <c r="E73" s="42">
        <v>1.0293104895833329E-4</v>
      </c>
      <c r="F73" s="42">
        <v>2.2899134962962972E-4</v>
      </c>
      <c r="G73" s="42">
        <v>6.4852607708333303E-5</v>
      </c>
      <c r="H73" s="53">
        <v>8.1261442848379643E-4</v>
      </c>
      <c r="J73" s="43" t="s">
        <v>28</v>
      </c>
      <c r="K73" s="42">
        <v>1.1364743428240742E-4</v>
      </c>
      <c r="L73" s="42">
        <v>5.2674897118055547E-5</v>
      </c>
      <c r="M73" s="42">
        <v>9.1089275208333344E-5</v>
      </c>
      <c r="N73" s="42">
        <v>9.0249433113425925E-5</v>
      </c>
      <c r="O73" s="42">
        <v>6.8178382465277775E-5</v>
      </c>
      <c r="P73" s="42">
        <v>4.4007726539351875E-5</v>
      </c>
      <c r="Q73" s="42">
        <v>5.8923322418981418E-5</v>
      </c>
      <c r="R73" s="42">
        <v>6.8127991944444492E-5</v>
      </c>
      <c r="S73" s="42">
        <v>3.4097589652777725E-5</v>
      </c>
      <c r="T73" s="42">
        <v>9.1005290995370406E-5</v>
      </c>
      <c r="U73" s="42">
        <v>3.5760477037037106E-5</v>
      </c>
      <c r="V73" s="42">
        <v>6.4852607708333303E-5</v>
      </c>
      <c r="W73" s="53">
        <v>8.1261442848379643E-4</v>
      </c>
      <c r="AA73" s="29" t="s">
        <v>12</v>
      </c>
      <c r="AB73" s="19">
        <v>41.257142856999998</v>
      </c>
      <c r="AC73" s="7">
        <v>34.328571429</v>
      </c>
      <c r="AD73" s="7">
        <v>45.641723356</v>
      </c>
      <c r="AE73" s="7">
        <v>49.293061223999999</v>
      </c>
      <c r="AF73" s="7">
        <v>41.926530612000001</v>
      </c>
      <c r="AG73" s="7">
        <v>41.089569161</v>
      </c>
      <c r="AH73" s="7">
        <v>39.600272109000002</v>
      </c>
      <c r="AI73" s="7">
        <v>43.491383220000003</v>
      </c>
      <c r="AJ73" s="7">
        <v>39.932517007000001</v>
      </c>
      <c r="AK73" s="7">
        <v>61.881179138</v>
      </c>
      <c r="AL73" s="7">
        <v>60.259183673000003</v>
      </c>
      <c r="AM73" s="7">
        <v>58.146825397000001</v>
      </c>
      <c r="AN73" s="7">
        <v>56.409977324000003</v>
      </c>
      <c r="AO73" s="7">
        <v>53.922539682999997</v>
      </c>
    </row>
    <row r="74" spans="2:41" x14ac:dyDescent="0.35">
      <c r="B74" s="44" t="s">
        <v>38</v>
      </c>
      <c r="C74" s="45">
        <v>2.1078998398148152E-4</v>
      </c>
      <c r="D74" s="45">
        <v>1.5994022498925267E-4</v>
      </c>
      <c r="E74" s="45">
        <v>9.3035346855158723E-5</v>
      </c>
      <c r="F74" s="45">
        <v>1.8629919449983465E-4</v>
      </c>
      <c r="G74" s="45">
        <v>4.01858263136574E-5</v>
      </c>
      <c r="H74" s="54">
        <v>6.902505766393849E-4</v>
      </c>
      <c r="J74" s="44" t="s">
        <v>38</v>
      </c>
      <c r="K74" s="45">
        <v>9.5754991809689137E-5</v>
      </c>
      <c r="L74" s="45">
        <v>4.0827424446097878E-5</v>
      </c>
      <c r="M74" s="45">
        <v>7.4207567725694448E-5</v>
      </c>
      <c r="N74" s="45">
        <v>9.5669882812499977E-5</v>
      </c>
      <c r="O74" s="45">
        <v>6.4270342176752664E-5</v>
      </c>
      <c r="P74" s="45">
        <v>4.4569652154431213E-5</v>
      </c>
      <c r="Q74" s="45">
        <v>4.8465694700727517E-5</v>
      </c>
      <c r="R74" s="45">
        <v>4.7470313079530418E-5</v>
      </c>
      <c r="S74" s="45">
        <v>3.0305458823578047E-5</v>
      </c>
      <c r="T74" s="45">
        <v>8.1598928150628281E-5</v>
      </c>
      <c r="U74" s="45">
        <v>2.6924494446097887E-5</v>
      </c>
      <c r="V74" s="45">
        <v>4.01858263136574E-5</v>
      </c>
      <c r="W74" s="54">
        <v>6.90250576639385E-4</v>
      </c>
      <c r="AA74" s="29" t="s">
        <v>13</v>
      </c>
      <c r="AB74" s="19">
        <v>47.454716552999997</v>
      </c>
      <c r="AC74" s="7">
        <v>39.671292516999998</v>
      </c>
      <c r="AD74" s="7">
        <v>51.687619048000002</v>
      </c>
      <c r="AE74" s="7">
        <v>55.232653061000001</v>
      </c>
      <c r="AF74" s="7">
        <v>48.378775509999997</v>
      </c>
      <c r="AG74" s="7">
        <v>48.013424036000004</v>
      </c>
      <c r="AH74" s="7">
        <v>45.972244898</v>
      </c>
      <c r="AI74" s="7">
        <v>50.461859410000002</v>
      </c>
      <c r="AJ74" s="7">
        <v>47.446507937</v>
      </c>
      <c r="AK74" s="7">
        <v>71.022743763999998</v>
      </c>
      <c r="AL74" s="7">
        <v>69.164625849999993</v>
      </c>
      <c r="AM74" s="7">
        <v>65.198843537000002</v>
      </c>
      <c r="AN74" s="7">
        <v>64.391836734999998</v>
      </c>
      <c r="AO74" s="7">
        <v>61.785396824999999</v>
      </c>
    </row>
    <row r="75" spans="2:41" x14ac:dyDescent="0.35">
      <c r="B75" s="44" t="s">
        <v>39</v>
      </c>
      <c r="C75" s="45">
        <v>1.4651885445601855E-4</v>
      </c>
      <c r="D75" s="45">
        <v>1.2001028806712962E-4</v>
      </c>
      <c r="E75" s="45">
        <v>7.4489795914351839E-5</v>
      </c>
      <c r="F75" s="45">
        <v>1.301776266087963E-4</v>
      </c>
      <c r="G75" s="45">
        <v>2.4489795925925955E-5</v>
      </c>
      <c r="H75" s="54">
        <v>5.0845248592592586E-4</v>
      </c>
      <c r="I75" s="55" t="s">
        <v>8</v>
      </c>
      <c r="J75" s="44" t="s">
        <v>39</v>
      </c>
      <c r="K75" s="45">
        <v>6.4315108761574084E-5</v>
      </c>
      <c r="L75" s="45">
        <v>2.4456202233796289E-5</v>
      </c>
      <c r="M75" s="45">
        <v>5.4949819432870366E-5</v>
      </c>
      <c r="N75" s="45">
        <v>7.6353195601851846E-5</v>
      </c>
      <c r="O75" s="45">
        <v>4.365709246527777E-5</v>
      </c>
      <c r="P75" s="45">
        <v>3.2159391539351845E-5</v>
      </c>
      <c r="Q75" s="45">
        <v>3.2871945069444507E-5</v>
      </c>
      <c r="R75" s="45">
        <v>3.1084918530092592E-5</v>
      </c>
      <c r="S75" s="45">
        <v>1.8913506770833353E-5</v>
      </c>
      <c r="T75" s="45">
        <v>6.18370496296296E-5</v>
      </c>
      <c r="U75" s="45">
        <v>1.8342151678240746E-5</v>
      </c>
      <c r="V75" s="45">
        <v>2.4489795925925955E-5</v>
      </c>
      <c r="W75" s="54">
        <v>5.0845248592592597E-4</v>
      </c>
      <c r="AA75" s="29" t="s">
        <v>14</v>
      </c>
      <c r="AB75" s="19">
        <v>49.987755102000001</v>
      </c>
      <c r="AC75" s="7">
        <v>41.256054421999998</v>
      </c>
      <c r="AD75" s="7">
        <v>54.662675737000001</v>
      </c>
      <c r="AE75" s="7">
        <v>57.617006803000002</v>
      </c>
      <c r="AF75" s="7">
        <v>50.573061224</v>
      </c>
      <c r="AG75" s="7">
        <v>50.491609977000003</v>
      </c>
      <c r="AH75" s="7">
        <v>48.910521541999998</v>
      </c>
      <c r="AI75" s="7">
        <v>52.612244898</v>
      </c>
      <c r="AJ75" s="7">
        <v>50.168163264999997</v>
      </c>
      <c r="AK75" s="7">
        <v>72.888367346999999</v>
      </c>
      <c r="AL75" s="7">
        <v>71.183356008999993</v>
      </c>
      <c r="AM75" s="7">
        <v>67.111473923000005</v>
      </c>
      <c r="AN75" s="7">
        <v>66.113015872999995</v>
      </c>
      <c r="AO75" s="7">
        <v>64.875102041000005</v>
      </c>
    </row>
    <row r="76" spans="2:41" x14ac:dyDescent="0.35">
      <c r="B76" s="44" t="s">
        <v>40</v>
      </c>
      <c r="C76" s="45">
        <v>3.02996136724537E-4</v>
      </c>
      <c r="D76" s="45">
        <v>2.064667842476852E-4</v>
      </c>
      <c r="E76" s="45">
        <v>1.1171369782407411E-4</v>
      </c>
      <c r="F76" s="45">
        <v>2.3269321618055554E-4</v>
      </c>
      <c r="G76" s="45">
        <v>6.8099122361111098E-5</v>
      </c>
      <c r="H76" s="54">
        <v>8.8811754640046286E-4</v>
      </c>
      <c r="I76" s="55" t="s">
        <v>9</v>
      </c>
      <c r="J76" s="44" t="s">
        <v>40</v>
      </c>
      <c r="K76" s="45">
        <v>1.4617084487268518E-4</v>
      </c>
      <c r="L76" s="45">
        <v>5.2840765937499978E-5</v>
      </c>
      <c r="M76" s="45">
        <v>1.0511148903935185E-4</v>
      </c>
      <c r="N76" s="45">
        <v>1.3902746283564813E-4</v>
      </c>
      <c r="O76" s="45">
        <v>8.3379524652777781E-5</v>
      </c>
      <c r="P76" s="45">
        <v>6.2803392951388877E-5</v>
      </c>
      <c r="Q76" s="45">
        <v>6.0114323506944446E-5</v>
      </c>
      <c r="R76" s="45">
        <v>6.8127991944444492E-5</v>
      </c>
      <c r="S76" s="45">
        <v>4.3572058449074095E-5</v>
      </c>
      <c r="T76" s="45">
        <v>1.0580514613425923E-4</v>
      </c>
      <c r="U76" s="45">
        <v>3.5760477037037106E-5</v>
      </c>
      <c r="V76" s="45">
        <v>6.8099122361111098E-5</v>
      </c>
      <c r="W76" s="54">
        <v>8.8811754640046286E-4</v>
      </c>
      <c r="AB76" s="19">
        <v>52.880521541999997</v>
      </c>
      <c r="AC76" s="7">
        <v>44.152743764</v>
      </c>
      <c r="AD76" s="7">
        <v>57.420181405999998</v>
      </c>
      <c r="AE76" s="7">
        <v>60.863061223999999</v>
      </c>
      <c r="AF76" s="7">
        <v>52.834807255999998</v>
      </c>
      <c r="AG76" s="7">
        <v>53.144195011000001</v>
      </c>
      <c r="AH76" s="7">
        <v>52.229818594000001</v>
      </c>
      <c r="AI76" s="7">
        <v>57.175510203999998</v>
      </c>
      <c r="AJ76" s="7">
        <v>52.284081633</v>
      </c>
      <c r="AK76" s="7">
        <v>78.772131518999998</v>
      </c>
      <c r="AL76" s="7">
        <v>75.540045351000003</v>
      </c>
      <c r="AM76" s="7">
        <v>70.443537414999994</v>
      </c>
      <c r="AN76" s="7">
        <v>68.840181405999999</v>
      </c>
      <c r="AO76" s="7">
        <v>70.478367347000002</v>
      </c>
    </row>
    <row r="77" spans="2:41" x14ac:dyDescent="0.35">
      <c r="B77" s="44" t="s">
        <v>48</v>
      </c>
      <c r="C77" s="46">
        <v>24.552732136127492</v>
      </c>
      <c r="D77" s="46">
        <v>14.964258417917655</v>
      </c>
      <c r="E77" s="46">
        <v>15.151251137755983</v>
      </c>
      <c r="F77" s="46">
        <v>15.0915376567648</v>
      </c>
      <c r="G77" s="46">
        <v>34.015728238404321</v>
      </c>
      <c r="H77" s="47">
        <v>17.101563968555876</v>
      </c>
      <c r="I77" s="48"/>
      <c r="J77" s="44" t="s">
        <v>41</v>
      </c>
      <c r="K77" s="46">
        <v>26.017827335784126</v>
      </c>
      <c r="L77" s="46">
        <v>23.91405736934183</v>
      </c>
      <c r="M77" s="46">
        <v>25.273602999594114</v>
      </c>
      <c r="N77" s="46">
        <v>16.90674878483955</v>
      </c>
      <c r="O77" s="46">
        <v>17.582245486646837</v>
      </c>
      <c r="P77" s="46">
        <v>17.049732963246974</v>
      </c>
      <c r="Q77" s="46">
        <v>19.592228758256795</v>
      </c>
      <c r="R77" s="46">
        <v>23.061966211553319</v>
      </c>
      <c r="S77" s="46">
        <v>24.918700618641484</v>
      </c>
      <c r="T77" s="46">
        <v>15.874708107244185</v>
      </c>
      <c r="U77" s="46">
        <v>20.808223869734061</v>
      </c>
      <c r="V77" s="46">
        <v>34.015728238404321</v>
      </c>
      <c r="W77" s="46">
        <v>17.10156396855578</v>
      </c>
    </row>
    <row r="78" spans="2:41" x14ac:dyDescent="0.35">
      <c r="I78" s="48"/>
      <c r="J78" s="44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</row>
    <row r="79" spans="2:41" x14ac:dyDescent="0.35">
      <c r="B79" s="39" t="s">
        <v>52</v>
      </c>
      <c r="C79" s="40">
        <v>1</v>
      </c>
      <c r="D79" s="40">
        <v>2</v>
      </c>
      <c r="E79" s="40">
        <v>3</v>
      </c>
      <c r="F79" s="40">
        <v>4</v>
      </c>
      <c r="G79" s="40">
        <v>5</v>
      </c>
      <c r="H79" s="40" t="s">
        <v>29</v>
      </c>
      <c r="I79" s="48"/>
      <c r="J79" s="51" t="s">
        <v>56</v>
      </c>
      <c r="K79" s="50" t="s">
        <v>4</v>
      </c>
      <c r="L79" s="50" t="s">
        <v>5</v>
      </c>
      <c r="M79" s="50" t="s">
        <v>11</v>
      </c>
      <c r="N79" s="50" t="s">
        <v>2</v>
      </c>
      <c r="O79" s="50" t="s">
        <v>3</v>
      </c>
      <c r="P79" s="50" t="s">
        <v>0</v>
      </c>
      <c r="Q79" s="50" t="s">
        <v>1</v>
      </c>
      <c r="R79" s="50" t="s">
        <v>6</v>
      </c>
      <c r="S79" s="50" t="s">
        <v>7</v>
      </c>
      <c r="T79" s="50" t="s">
        <v>12</v>
      </c>
      <c r="U79" s="50" t="s">
        <v>13</v>
      </c>
      <c r="V79" s="50" t="s">
        <v>14</v>
      </c>
      <c r="W79" s="49" t="s">
        <v>29</v>
      </c>
    </row>
    <row r="80" spans="2:41" x14ac:dyDescent="0.35">
      <c r="B80" s="41" t="s">
        <v>16</v>
      </c>
      <c r="C80" s="42">
        <v>1.5024827832175926E-4</v>
      </c>
      <c r="D80" s="42">
        <v>1.2001028806712962E-4</v>
      </c>
      <c r="E80" s="42">
        <v>7.4489795914351839E-5</v>
      </c>
      <c r="F80" s="42">
        <v>1.301776266087963E-4</v>
      </c>
      <c r="G80" s="42">
        <v>3.3526497013888911E-5</v>
      </c>
      <c r="H80" s="53">
        <v>5.0845248592592586E-4</v>
      </c>
      <c r="I80" s="48"/>
      <c r="J80" s="41" t="s">
        <v>16</v>
      </c>
      <c r="K80" s="42">
        <v>6.5358087673611108E-5</v>
      </c>
      <c r="L80" s="42">
        <v>2.9940371215277784E-5</v>
      </c>
      <c r="M80" s="42">
        <v>5.4949819432870366E-5</v>
      </c>
      <c r="N80" s="42">
        <v>7.6353195601851846E-5</v>
      </c>
      <c r="O80" s="42">
        <v>4.365709246527777E-5</v>
      </c>
      <c r="P80" s="42">
        <v>3.6992945324074093E-5</v>
      </c>
      <c r="Q80" s="42">
        <v>3.7496850590277752E-5</v>
      </c>
      <c r="R80" s="42">
        <v>3.1084918530092592E-5</v>
      </c>
      <c r="S80" s="42">
        <v>1.8913506770833353E-5</v>
      </c>
      <c r="T80" s="42">
        <v>6.18370496296296E-5</v>
      </c>
      <c r="U80" s="42">
        <v>1.8342151678240746E-5</v>
      </c>
      <c r="V80" s="42">
        <v>3.3526497013888911E-5</v>
      </c>
      <c r="W80" s="53">
        <v>5.0845248592592597E-4</v>
      </c>
    </row>
    <row r="81" spans="2:23" x14ac:dyDescent="0.35">
      <c r="B81" s="41" t="s">
        <v>18</v>
      </c>
      <c r="C81" s="42">
        <v>2.1280523011574072E-4</v>
      </c>
      <c r="D81" s="42">
        <v>1.7920865877314818E-4</v>
      </c>
      <c r="E81" s="42">
        <v>9.6804925671296291E-5</v>
      </c>
      <c r="F81" s="42">
        <v>1.7405622743055558E-4</v>
      </c>
      <c r="G81" s="42">
        <v>3.7570074317129593E-5</v>
      </c>
      <c r="H81" s="53">
        <v>7.004451163078704E-4</v>
      </c>
      <c r="I81" s="48"/>
      <c r="J81" s="41" t="s">
        <v>18</v>
      </c>
      <c r="K81" s="42">
        <v>1.0018135340277779E-4</v>
      </c>
      <c r="L81" s="42">
        <v>4.1396867384259261E-5</v>
      </c>
      <c r="M81" s="42">
        <v>7.1227009328703677E-5</v>
      </c>
      <c r="N81" s="42">
        <v>9.5829134120370402E-5</v>
      </c>
      <c r="O81" s="42">
        <v>8.3379524652777781E-5</v>
      </c>
      <c r="P81" s="42">
        <v>3.9863630636574057E-5</v>
      </c>
      <c r="Q81" s="42">
        <v>5.6941295034722235E-5</v>
      </c>
      <c r="R81" s="42">
        <v>4.1485575706018529E-5</v>
      </c>
      <c r="S81" s="42">
        <v>3.6228689004629609E-5</v>
      </c>
      <c r="T81" s="42">
        <v>6.8745275891203729E-5</v>
      </c>
      <c r="U81" s="42">
        <v>2.7596686828703725E-5</v>
      </c>
      <c r="V81" s="42">
        <v>3.7570074317129593E-5</v>
      </c>
      <c r="W81" s="53">
        <v>7.004451163078704E-4</v>
      </c>
    </row>
    <row r="82" spans="2:23" x14ac:dyDescent="0.35">
      <c r="B82" s="41" t="s">
        <v>19</v>
      </c>
      <c r="C82" s="42">
        <v>1.7136033424768521E-4</v>
      </c>
      <c r="D82" s="42">
        <v>1.525720164699074E-4</v>
      </c>
      <c r="E82" s="42">
        <v>7.9308914918981512E-5</v>
      </c>
      <c r="F82" s="42">
        <v>1.7278859074074069E-4</v>
      </c>
      <c r="G82" s="42">
        <v>2.6177616111111087E-5</v>
      </c>
      <c r="H82" s="53">
        <v>6.0220747248842588E-4</v>
      </c>
      <c r="I82" s="48"/>
      <c r="J82" s="41" t="s">
        <v>19</v>
      </c>
      <c r="K82" s="42">
        <v>8.0523011666666671E-5</v>
      </c>
      <c r="L82" s="42">
        <v>3.3893665497685187E-5</v>
      </c>
      <c r="M82" s="42">
        <v>5.6943657083333342E-5</v>
      </c>
      <c r="N82" s="42">
        <v>8.3715461493055542E-5</v>
      </c>
      <c r="O82" s="42">
        <v>6.8856554976851861E-5</v>
      </c>
      <c r="P82" s="42">
        <v>4.6436969849537005E-5</v>
      </c>
      <c r="Q82" s="42">
        <v>3.2871945069444507E-5</v>
      </c>
      <c r="R82" s="42">
        <v>4.4273851516203659E-5</v>
      </c>
      <c r="S82" s="42">
        <v>2.843915343750001E-5</v>
      </c>
      <c r="T82" s="42">
        <v>7.4678760393518474E-5</v>
      </c>
      <c r="U82" s="42">
        <v>2.5396825393518553E-5</v>
      </c>
      <c r="V82" s="42">
        <v>2.6177616111111087E-5</v>
      </c>
      <c r="W82" s="53">
        <v>6.0220747248842588E-4</v>
      </c>
    </row>
    <row r="83" spans="2:23" x14ac:dyDescent="0.35">
      <c r="B83" s="41" t="s">
        <v>20</v>
      </c>
      <c r="C83" s="42">
        <v>1.8729528848379626E-4</v>
      </c>
      <c r="D83" s="42">
        <v>1.4125934325231481E-4</v>
      </c>
      <c r="E83" s="42">
        <v>7.6559481817129648E-5</v>
      </c>
      <c r="F83" s="42">
        <v>1.7793577306712968E-4</v>
      </c>
      <c r="G83" s="42">
        <v>3.0701215671296268E-5</v>
      </c>
      <c r="H83" s="53">
        <v>6.1375110229166662E-4</v>
      </c>
      <c r="I83" s="46"/>
      <c r="J83" s="41" t="s">
        <v>20</v>
      </c>
      <c r="K83" s="42">
        <v>7.8149407916666659E-5</v>
      </c>
      <c r="L83" s="42">
        <v>3.9954963460648153E-5</v>
      </c>
      <c r="M83" s="42">
        <v>6.9190917106481476E-5</v>
      </c>
      <c r="N83" s="42">
        <v>8.4729570844907403E-5</v>
      </c>
      <c r="O83" s="42">
        <v>5.6529772407407397E-5</v>
      </c>
      <c r="P83" s="42">
        <v>3.6949903414351874E-5</v>
      </c>
      <c r="Q83" s="42">
        <v>3.9609578402777767E-5</v>
      </c>
      <c r="R83" s="42">
        <v>4.0013227511574085E-5</v>
      </c>
      <c r="S83" s="42">
        <v>2.9102628703703692E-5</v>
      </c>
      <c r="T83" s="42">
        <v>8.0137209201388928E-5</v>
      </c>
      <c r="U83" s="42">
        <v>2.8682707650462958E-5</v>
      </c>
      <c r="V83" s="42">
        <v>3.0701215671296268E-5</v>
      </c>
      <c r="W83" s="53">
        <v>6.1375110229166662E-4</v>
      </c>
    </row>
    <row r="84" spans="2:23" x14ac:dyDescent="0.35">
      <c r="B84" s="41" t="s">
        <v>21</v>
      </c>
      <c r="C84" s="42">
        <v>1.5899103468750001E-4</v>
      </c>
      <c r="D84" s="42">
        <v>1.5027609809027779E-4</v>
      </c>
      <c r="E84" s="42">
        <v>7.6132212152777803E-5</v>
      </c>
      <c r="F84" s="42">
        <v>1.6940717644675919E-4</v>
      </c>
      <c r="G84" s="42">
        <v>3.8417789953703743E-5</v>
      </c>
      <c r="H84" s="53">
        <v>5.9322431133101863E-4</v>
      </c>
      <c r="I84" s="46"/>
      <c r="J84" s="41" t="s">
        <v>21</v>
      </c>
      <c r="K84" s="42">
        <v>7.3977492233796299E-5</v>
      </c>
      <c r="L84" s="42">
        <v>2.9903628113425924E-5</v>
      </c>
      <c r="M84" s="42">
        <v>5.5109914340277791E-5</v>
      </c>
      <c r="N84" s="42">
        <v>8.5654971863425921E-5</v>
      </c>
      <c r="O84" s="42">
        <v>6.4621126226851864E-5</v>
      </c>
      <c r="P84" s="42">
        <v>3.2159391539351845E-5</v>
      </c>
      <c r="Q84" s="42">
        <v>4.3972820613425958E-5</v>
      </c>
      <c r="R84" s="42">
        <v>3.8643235069444422E-5</v>
      </c>
      <c r="S84" s="42">
        <v>2.3006424791666682E-5</v>
      </c>
      <c r="T84" s="42">
        <v>7.3749685057870336E-5</v>
      </c>
      <c r="U84" s="42">
        <v>3.400783152777776E-5</v>
      </c>
      <c r="V84" s="42">
        <v>3.8417789953703743E-5</v>
      </c>
      <c r="W84" s="53">
        <v>5.9322431133101863E-4</v>
      </c>
    </row>
    <row r="85" spans="2:23" x14ac:dyDescent="0.35">
      <c r="B85" s="41" t="s">
        <v>22</v>
      </c>
      <c r="C85" s="42">
        <v>1.907000608912037E-4</v>
      </c>
      <c r="D85" s="42">
        <v>1.4926750020833332E-4</v>
      </c>
      <c r="E85" s="42">
        <v>8.6506886712962958E-5</v>
      </c>
      <c r="F85" s="42">
        <v>1.6821984966435187E-4</v>
      </c>
      <c r="G85" s="42">
        <v>5.2815570671296271E-5</v>
      </c>
      <c r="H85" s="53">
        <v>6.4750986814814809E-4</v>
      </c>
      <c r="I85" s="46"/>
      <c r="J85" s="41" t="s">
        <v>22</v>
      </c>
      <c r="K85" s="42">
        <v>8.3715461493055542E-5</v>
      </c>
      <c r="L85" s="42">
        <v>3.8815665162037043E-5</v>
      </c>
      <c r="M85" s="42">
        <v>6.8168934236111122E-5</v>
      </c>
      <c r="N85" s="42">
        <v>9.2864229027777765E-5</v>
      </c>
      <c r="O85" s="42">
        <v>5.6403271180555559E-5</v>
      </c>
      <c r="P85" s="42">
        <v>4.6359809363425965E-5</v>
      </c>
      <c r="Q85" s="42">
        <v>4.0147077349536986E-5</v>
      </c>
      <c r="R85" s="42">
        <v>3.3459309641203749E-5</v>
      </c>
      <c r="S85" s="42">
        <v>2.9195011342592593E-5</v>
      </c>
      <c r="T85" s="42">
        <v>8.0676807754629621E-5</v>
      </c>
      <c r="U85" s="42">
        <v>2.48887209259259E-5</v>
      </c>
      <c r="V85" s="42">
        <v>5.2815570671296271E-5</v>
      </c>
      <c r="W85" s="53">
        <v>6.4750986814814809E-4</v>
      </c>
    </row>
    <row r="86" spans="2:23" x14ac:dyDescent="0.35">
      <c r="B86" s="41" t="s">
        <v>24</v>
      </c>
      <c r="C86" s="42">
        <v>2.8223996388888889E-4</v>
      </c>
      <c r="D86" s="42">
        <v>1.9562337280092592E-4</v>
      </c>
      <c r="E86" s="42">
        <v>1.0946187116898148E-4</v>
      </c>
      <c r="F86" s="42">
        <v>2.3269321618055554E-4</v>
      </c>
      <c r="G86" s="42">
        <v>6.8099122361111098E-5</v>
      </c>
      <c r="H86" s="53">
        <v>8.8811754640046286E-4</v>
      </c>
      <c r="J86" s="41" t="s">
        <v>24</v>
      </c>
      <c r="K86" s="42">
        <v>1.2912047534722221E-4</v>
      </c>
      <c r="L86" s="42">
        <v>5.1329575046296302E-5</v>
      </c>
      <c r="M86" s="42">
        <v>1.0178991349537037E-4</v>
      </c>
      <c r="N86" s="42">
        <v>1.1744352061342591E-4</v>
      </c>
      <c r="O86" s="42">
        <v>7.8179852187500022E-5</v>
      </c>
      <c r="P86" s="42">
        <v>4.9347547662037031E-5</v>
      </c>
      <c r="Q86" s="42">
        <v>6.0114323506944446E-5</v>
      </c>
      <c r="R86" s="42">
        <v>6.1723146053240728E-5</v>
      </c>
      <c r="S86" s="42">
        <v>4.3572058449074095E-5</v>
      </c>
      <c r="T86" s="42">
        <v>1.0580514613425923E-4</v>
      </c>
      <c r="U86" s="42">
        <v>2.1592865543981498E-5</v>
      </c>
      <c r="V86" s="42">
        <v>6.8099122361111098E-5</v>
      </c>
      <c r="W86" s="53">
        <v>8.8811754640046286E-4</v>
      </c>
    </row>
    <row r="87" spans="2:23" x14ac:dyDescent="0.35">
      <c r="B87" s="43" t="s">
        <v>26</v>
      </c>
      <c r="C87" s="42">
        <v>2.5382338120370367E-4</v>
      </c>
      <c r="D87" s="42">
        <v>2.064667842476852E-4</v>
      </c>
      <c r="E87" s="42">
        <v>1.1171369782407411E-4</v>
      </c>
      <c r="F87" s="42">
        <v>1.8908415217592595E-4</v>
      </c>
      <c r="G87" s="42">
        <v>3.8565549675925796E-5</v>
      </c>
      <c r="H87" s="53">
        <v>7.9965356512731462E-4</v>
      </c>
      <c r="J87" s="43" t="s">
        <v>26</v>
      </c>
      <c r="K87" s="42">
        <v>1.1900352733796297E-4</v>
      </c>
      <c r="L87" s="42">
        <v>5.2840765937499978E-5</v>
      </c>
      <c r="M87" s="42">
        <v>8.1979087928240747E-5</v>
      </c>
      <c r="N87" s="42">
        <v>1.3902746283564813E-4</v>
      </c>
      <c r="O87" s="42">
        <v>6.743932141203707E-5</v>
      </c>
      <c r="P87" s="42">
        <v>6.2803392951388877E-5</v>
      </c>
      <c r="Q87" s="42">
        <v>4.8910304872685241E-5</v>
      </c>
      <c r="R87" s="42">
        <v>5.2974353321759211E-5</v>
      </c>
      <c r="S87" s="42">
        <v>3.2352292766203727E-5</v>
      </c>
      <c r="T87" s="42">
        <v>8.1620580324074095E-5</v>
      </c>
      <c r="U87" s="42">
        <v>2.2136925763888932E-5</v>
      </c>
      <c r="V87" s="42">
        <v>3.8565549675925796E-5</v>
      </c>
      <c r="W87" s="53">
        <v>7.9965356512731462E-4</v>
      </c>
    </row>
    <row r="88" spans="2:23" x14ac:dyDescent="0.35">
      <c r="B88" s="44" t="s">
        <v>42</v>
      </c>
      <c r="C88" s="45">
        <v>2.0093294648003467E-4</v>
      </c>
      <c r="D88" s="45">
        <v>1.6183550773871529E-4</v>
      </c>
      <c r="E88" s="45">
        <v>8.8872223272569458E-5</v>
      </c>
      <c r="F88" s="45">
        <v>1.7679532653935186E-4</v>
      </c>
      <c r="G88" s="45">
        <v>4.0734179471932846E-5</v>
      </c>
      <c r="H88" s="54">
        <v>6.6917018350260403E-4</v>
      </c>
      <c r="J88" s="44" t="s">
        <v>42</v>
      </c>
      <c r="K88" s="45">
        <v>9.1253602133969898E-5</v>
      </c>
      <c r="L88" s="45">
        <v>3.9759437727141206E-5</v>
      </c>
      <c r="M88" s="45">
        <v>6.9919906618923604E-5</v>
      </c>
      <c r="N88" s="45">
        <v>9.6952193300057875E-5</v>
      </c>
      <c r="O88" s="45">
        <v>6.4883314438657426E-5</v>
      </c>
      <c r="P88" s="45">
        <v>4.3864198842592591E-5</v>
      </c>
      <c r="Q88" s="45">
        <v>4.5008024429976861E-5</v>
      </c>
      <c r="R88" s="45">
        <v>4.2957202168692122E-5</v>
      </c>
      <c r="S88" s="45">
        <v>3.010122065827547E-5</v>
      </c>
      <c r="T88" s="45">
        <v>7.8406314298321751E-5</v>
      </c>
      <c r="U88" s="45">
        <v>2.5330589414062509E-5</v>
      </c>
      <c r="V88" s="45">
        <v>4.0734179471932846E-5</v>
      </c>
      <c r="W88" s="54">
        <v>6.6917018350260414E-4</v>
      </c>
    </row>
    <row r="89" spans="2:23" x14ac:dyDescent="0.35">
      <c r="B89" s="44" t="s">
        <v>43</v>
      </c>
      <c r="C89" s="45">
        <v>1.5024827832175926E-4</v>
      </c>
      <c r="D89" s="45">
        <v>1.2001028806712962E-4</v>
      </c>
      <c r="E89" s="45">
        <v>7.4489795914351839E-5</v>
      </c>
      <c r="F89" s="45">
        <v>1.301776266087963E-4</v>
      </c>
      <c r="G89" s="45">
        <v>2.6177616111111087E-5</v>
      </c>
      <c r="H89" s="54">
        <v>5.0845248592592586E-4</v>
      </c>
      <c r="I89" s="55" t="s">
        <v>8</v>
      </c>
      <c r="J89" s="44" t="s">
        <v>43</v>
      </c>
      <c r="K89" s="45">
        <v>6.5358087673611108E-5</v>
      </c>
      <c r="L89" s="45">
        <v>2.9903628113425924E-5</v>
      </c>
      <c r="M89" s="45">
        <v>5.4949819432870366E-5</v>
      </c>
      <c r="N89" s="45">
        <v>7.6353195601851846E-5</v>
      </c>
      <c r="O89" s="45">
        <v>4.365709246527777E-5</v>
      </c>
      <c r="P89" s="45">
        <v>3.2159391539351845E-5</v>
      </c>
      <c r="Q89" s="45">
        <v>3.2871945069444507E-5</v>
      </c>
      <c r="R89" s="45">
        <v>3.1084918530092592E-5</v>
      </c>
      <c r="S89" s="45">
        <v>1.8913506770833353E-5</v>
      </c>
      <c r="T89" s="45">
        <v>6.18370496296296E-5</v>
      </c>
      <c r="U89" s="45">
        <v>1.8342151678240746E-5</v>
      </c>
      <c r="V89" s="45">
        <v>2.6177616111111087E-5</v>
      </c>
      <c r="W89" s="54">
        <v>5.0845248592592597E-4</v>
      </c>
    </row>
    <row r="90" spans="2:23" x14ac:dyDescent="0.35">
      <c r="B90" s="44" t="s">
        <v>44</v>
      </c>
      <c r="C90" s="45">
        <v>2.8223996388888889E-4</v>
      </c>
      <c r="D90" s="45">
        <v>2.064667842476852E-4</v>
      </c>
      <c r="E90" s="45">
        <v>1.1171369782407411E-4</v>
      </c>
      <c r="F90" s="45">
        <v>2.3269321618055554E-4</v>
      </c>
      <c r="G90" s="45">
        <v>6.8099122361111098E-5</v>
      </c>
      <c r="H90" s="54">
        <v>8.8811754640046286E-4</v>
      </c>
      <c r="I90" s="55" t="s">
        <v>9</v>
      </c>
      <c r="J90" s="44" t="s">
        <v>44</v>
      </c>
      <c r="K90" s="45">
        <v>1.2912047534722221E-4</v>
      </c>
      <c r="L90" s="45">
        <v>5.2840765937499978E-5</v>
      </c>
      <c r="M90" s="45">
        <v>1.0178991349537037E-4</v>
      </c>
      <c r="N90" s="45">
        <v>1.3902746283564813E-4</v>
      </c>
      <c r="O90" s="45">
        <v>8.3379524652777781E-5</v>
      </c>
      <c r="P90" s="45">
        <v>6.2803392951388877E-5</v>
      </c>
      <c r="Q90" s="45">
        <v>6.0114323506944446E-5</v>
      </c>
      <c r="R90" s="45">
        <v>6.1723146053240728E-5</v>
      </c>
      <c r="S90" s="45">
        <v>4.3572058449074095E-5</v>
      </c>
      <c r="T90" s="45">
        <v>1.0580514613425923E-4</v>
      </c>
      <c r="U90" s="45">
        <v>3.400783152777776E-5</v>
      </c>
      <c r="V90" s="45">
        <v>6.8099122361111098E-5</v>
      </c>
      <c r="W90" s="54">
        <v>8.8811754640046286E-4</v>
      </c>
    </row>
    <row r="91" spans="2:23" x14ac:dyDescent="0.35">
      <c r="B91" s="44" t="s">
        <v>49</v>
      </c>
      <c r="C91" s="46">
        <v>23.07063263290015</v>
      </c>
      <c r="D91" s="46">
        <v>18.06873733637639</v>
      </c>
      <c r="E91" s="46">
        <v>17.151423945638459</v>
      </c>
      <c r="F91" s="46">
        <v>16.000856297370163</v>
      </c>
      <c r="G91" s="46">
        <v>33.188881282461502</v>
      </c>
      <c r="H91" s="47">
        <v>18.351565067397331</v>
      </c>
      <c r="J91" s="44" t="s">
        <v>45</v>
      </c>
      <c r="K91" s="46">
        <v>24.839027436880109</v>
      </c>
      <c r="L91" s="46">
        <v>22.020082948976562</v>
      </c>
      <c r="M91" s="46">
        <v>22.79536154760876</v>
      </c>
      <c r="N91" s="46">
        <v>21.652247178914696</v>
      </c>
      <c r="O91" s="46">
        <v>19.612668014393609</v>
      </c>
      <c r="P91" s="46">
        <v>21.962200182154735</v>
      </c>
      <c r="Q91" s="46">
        <v>21.300693384214039</v>
      </c>
      <c r="R91" s="46">
        <v>23.524472863359357</v>
      </c>
      <c r="S91" s="46">
        <v>25.243105765052636</v>
      </c>
      <c r="T91" s="46">
        <v>16.507493024221123</v>
      </c>
      <c r="U91" s="46">
        <v>19.159416750412031</v>
      </c>
      <c r="V91" s="46">
        <v>33.188881282461502</v>
      </c>
      <c r="W91" s="46">
        <v>18.351565067397249</v>
      </c>
    </row>
    <row r="93" spans="2:23" x14ac:dyDescent="0.35">
      <c r="B93" s="39" t="s">
        <v>53</v>
      </c>
      <c r="C93" s="40">
        <v>1</v>
      </c>
      <c r="D93" s="40">
        <v>2</v>
      </c>
      <c r="E93" s="40">
        <v>3</v>
      </c>
      <c r="F93" s="40">
        <v>4</v>
      </c>
      <c r="G93" s="40">
        <v>5</v>
      </c>
      <c r="J93" s="52" t="s">
        <v>57</v>
      </c>
      <c r="K93" s="50" t="s">
        <v>4</v>
      </c>
      <c r="L93" s="50" t="s">
        <v>5</v>
      </c>
      <c r="M93" s="50" t="s">
        <v>11</v>
      </c>
      <c r="N93" s="50" t="s">
        <v>2</v>
      </c>
      <c r="O93" s="50" t="s">
        <v>3</v>
      </c>
      <c r="P93" s="50" t="s">
        <v>0</v>
      </c>
      <c r="Q93" s="50" t="s">
        <v>1</v>
      </c>
      <c r="R93" s="50" t="s">
        <v>6</v>
      </c>
      <c r="S93" s="50" t="s">
        <v>7</v>
      </c>
      <c r="T93" s="50" t="s">
        <v>12</v>
      </c>
      <c r="U93" s="50" t="s">
        <v>13</v>
      </c>
      <c r="V93" s="50" t="s">
        <v>14</v>
      </c>
    </row>
    <row r="94" spans="2:23" x14ac:dyDescent="0.35">
      <c r="B94" s="41" t="s">
        <v>15</v>
      </c>
      <c r="C94" s="48">
        <v>31.240930861657745</v>
      </c>
      <c r="D94" s="48">
        <v>22.273079985927861</v>
      </c>
      <c r="E94" s="48">
        <v>13.072570127005193</v>
      </c>
      <c r="F94" s="48">
        <v>27.842747331558126</v>
      </c>
      <c r="G94" s="48">
        <v>5.5706716938510672</v>
      </c>
      <c r="J94" s="41" t="s">
        <v>15</v>
      </c>
      <c r="K94" s="48">
        <v>13.528543300681212</v>
      </c>
      <c r="L94" s="48">
        <v>6.4885131177015856</v>
      </c>
      <c r="M94" s="48">
        <v>11.223874443274946</v>
      </c>
      <c r="N94" s="48">
        <v>14.617341916027229</v>
      </c>
      <c r="O94" s="48">
        <v>7.655738069900635</v>
      </c>
      <c r="P94" s="48">
        <v>6.4155888496795042</v>
      </c>
      <c r="Q94" s="48">
        <v>6.6569812773256896</v>
      </c>
      <c r="R94" s="48">
        <v>7.3515521726483666</v>
      </c>
      <c r="S94" s="48">
        <v>3.6784397872002121</v>
      </c>
      <c r="T94" s="48">
        <v>11.934820551521327</v>
      </c>
      <c r="U94" s="48">
        <v>4.877934820188222</v>
      </c>
      <c r="V94" s="48">
        <v>5.5706716938510672</v>
      </c>
    </row>
    <row r="95" spans="2:23" x14ac:dyDescent="0.35">
      <c r="B95" s="41" t="s">
        <v>16</v>
      </c>
      <c r="C95" s="48">
        <v>29.550111855220283</v>
      </c>
      <c r="D95" s="48">
        <v>23.603048738877316</v>
      </c>
      <c r="E95" s="48">
        <v>14.650296335694172</v>
      </c>
      <c r="F95" s="48">
        <v>25.602712192808763</v>
      </c>
      <c r="G95" s="48">
        <v>6.5938308773994727</v>
      </c>
      <c r="J95" s="41" t="s">
        <v>16</v>
      </c>
      <c r="K95" s="48">
        <v>12.854315689811147</v>
      </c>
      <c r="L95" s="48">
        <v>5.8885288289532829</v>
      </c>
      <c r="M95" s="48">
        <v>10.807267336455848</v>
      </c>
      <c r="N95" s="48">
        <v>15.016780862582976</v>
      </c>
      <c r="O95" s="48">
        <v>8.5862678762943379</v>
      </c>
      <c r="P95" s="48">
        <v>7.2755953305464649</v>
      </c>
      <c r="Q95" s="48">
        <v>7.3747010051477035</v>
      </c>
      <c r="R95" s="48">
        <v>6.1136329136998668</v>
      </c>
      <c r="S95" s="48">
        <v>3.7198179366535284</v>
      </c>
      <c r="T95" s="48">
        <v>12.161814789246275</v>
      </c>
      <c r="U95" s="48">
        <v>3.6074465532090891</v>
      </c>
      <c r="V95" s="48">
        <v>6.5938308773994718</v>
      </c>
    </row>
    <row r="96" spans="2:23" x14ac:dyDescent="0.35">
      <c r="B96" s="41" t="s">
        <v>17</v>
      </c>
      <c r="C96" s="48">
        <v>27.91405543499922</v>
      </c>
      <c r="D96" s="48">
        <v>23.139534420033723</v>
      </c>
      <c r="E96" s="48">
        <v>15.298865732152045</v>
      </c>
      <c r="F96" s="48">
        <v>28.802664552631178</v>
      </c>
      <c r="G96" s="48">
        <v>4.8448798601838474</v>
      </c>
      <c r="J96" s="41" t="s">
        <v>17</v>
      </c>
      <c r="K96" s="48">
        <v>14.213921170506815</v>
      </c>
      <c r="L96" s="48">
        <v>5.1646420905705117</v>
      </c>
      <c r="M96" s="48">
        <v>8.5354921739218845</v>
      </c>
      <c r="N96" s="48">
        <v>13.590492391859691</v>
      </c>
      <c r="O96" s="48">
        <v>9.5490420281740285</v>
      </c>
      <c r="P96" s="48">
        <v>6.7315009222874576</v>
      </c>
      <c r="Q96" s="48">
        <v>8.5673648098645856</v>
      </c>
      <c r="R96" s="48">
        <v>8.643859138586846</v>
      </c>
      <c r="S96" s="48">
        <v>4.3091805150920441</v>
      </c>
      <c r="T96" s="48">
        <v>10.622512440950173</v>
      </c>
      <c r="U96" s="48">
        <v>5.2271124580021127</v>
      </c>
      <c r="V96" s="48">
        <v>4.8448798601838474</v>
      </c>
    </row>
    <row r="97" spans="2:22" x14ac:dyDescent="0.35">
      <c r="B97" s="41" t="s">
        <v>18</v>
      </c>
      <c r="C97" s="48">
        <v>30.381428203463312</v>
      </c>
      <c r="D97" s="48">
        <v>25.584967986896441</v>
      </c>
      <c r="E97" s="48">
        <v>13.820486918599215</v>
      </c>
      <c r="F97" s="48">
        <v>24.849374116280043</v>
      </c>
      <c r="G97" s="48">
        <v>5.3637427747609872</v>
      </c>
      <c r="J97" s="41" t="s">
        <v>18</v>
      </c>
      <c r="K97" s="48">
        <v>14.302527217385085</v>
      </c>
      <c r="L97" s="48">
        <v>5.9100800934221764</v>
      </c>
      <c r="M97" s="48">
        <v>10.168820892656047</v>
      </c>
      <c r="N97" s="48">
        <v>13.68117671024636</v>
      </c>
      <c r="O97" s="48">
        <v>11.903791276650079</v>
      </c>
      <c r="P97" s="48">
        <v>5.6911854631380683</v>
      </c>
      <c r="Q97" s="48">
        <v>8.129301455461146</v>
      </c>
      <c r="R97" s="48">
        <v>5.9227446576676757</v>
      </c>
      <c r="S97" s="48">
        <v>5.1722380756390081</v>
      </c>
      <c r="T97" s="48">
        <v>9.8145128420008483</v>
      </c>
      <c r="U97" s="48">
        <v>3.9398785409725101</v>
      </c>
      <c r="V97" s="48">
        <v>5.3637427747609872</v>
      </c>
    </row>
    <row r="98" spans="2:22" x14ac:dyDescent="0.35">
      <c r="B98" s="41" t="s">
        <v>19</v>
      </c>
      <c r="C98" s="48">
        <v>28.455364982369701</v>
      </c>
      <c r="D98" s="48">
        <v>25.335457203719731</v>
      </c>
      <c r="E98" s="48">
        <v>13.169699570691693</v>
      </c>
      <c r="F98" s="48">
        <v>28.692535153499215</v>
      </c>
      <c r="G98" s="48">
        <v>4.3469430897196659</v>
      </c>
      <c r="J98" s="41" t="s">
        <v>19</v>
      </c>
      <c r="K98" s="48">
        <v>13.371307289484735</v>
      </c>
      <c r="L98" s="48">
        <v>5.62823728467378</v>
      </c>
      <c r="M98" s="48">
        <v>9.4558204082111867</v>
      </c>
      <c r="N98" s="48">
        <v>13.90143186817804</v>
      </c>
      <c r="O98" s="48">
        <v>11.434025335541689</v>
      </c>
      <c r="P98" s="48">
        <v>7.7111248151158565</v>
      </c>
      <c r="Q98" s="48">
        <v>5.4585747555758353</v>
      </c>
      <c r="R98" s="48">
        <v>7.3519266264260086</v>
      </c>
      <c r="S98" s="48">
        <v>4.7224843159093481</v>
      </c>
      <c r="T98" s="48">
        <v>12.400835892144093</v>
      </c>
      <c r="U98" s="48">
        <v>4.2172883190197661</v>
      </c>
      <c r="V98" s="48">
        <v>4.3469430897196659</v>
      </c>
    </row>
    <row r="99" spans="2:22" x14ac:dyDescent="0.35">
      <c r="B99" s="41" t="s">
        <v>20</v>
      </c>
      <c r="C99" s="48">
        <v>30.516489141031283</v>
      </c>
      <c r="D99" s="48">
        <v>23.015737605174284</v>
      </c>
      <c r="E99" s="48">
        <v>12.474027587285223</v>
      </c>
      <c r="F99" s="48">
        <v>28.991519917885388</v>
      </c>
      <c r="G99" s="48">
        <v>5.00222574862382</v>
      </c>
      <c r="J99" s="41" t="s">
        <v>20</v>
      </c>
      <c r="K99" s="48">
        <v>12.733078217679275</v>
      </c>
      <c r="L99" s="48">
        <v>6.5099619880862978</v>
      </c>
      <c r="M99" s="48">
        <v>11.273448935265714</v>
      </c>
      <c r="N99" s="48">
        <v>13.805200598180308</v>
      </c>
      <c r="O99" s="48">
        <v>9.2105370069939738</v>
      </c>
      <c r="P99" s="48">
        <v>6.0203400493108283</v>
      </c>
      <c r="Q99" s="48">
        <v>6.4536875379743934</v>
      </c>
      <c r="R99" s="48">
        <v>6.5194550954238455</v>
      </c>
      <c r="S99" s="48">
        <v>4.7417639813661063</v>
      </c>
      <c r="T99" s="48">
        <v>13.056955645727891</v>
      </c>
      <c r="U99" s="48">
        <v>4.6733451953675464</v>
      </c>
      <c r="V99" s="48">
        <v>5.00222574862382</v>
      </c>
    </row>
    <row r="100" spans="2:22" x14ac:dyDescent="0.35">
      <c r="B100" s="41" t="s">
        <v>21</v>
      </c>
      <c r="C100" s="48">
        <v>26.801166380179449</v>
      </c>
      <c r="D100" s="48">
        <v>25.332086905390476</v>
      </c>
      <c r="E100" s="48">
        <v>12.83362982578374</v>
      </c>
      <c r="F100" s="48">
        <v>28.557018519126427</v>
      </c>
      <c r="G100" s="48">
        <v>6.4760983695198977</v>
      </c>
      <c r="J100" s="41" t="s">
        <v>21</v>
      </c>
      <c r="K100" s="48">
        <v>12.470408043091297</v>
      </c>
      <c r="L100" s="48">
        <v>5.0408635556980279</v>
      </c>
      <c r="M100" s="48">
        <v>9.2898947813901227</v>
      </c>
      <c r="N100" s="48">
        <v>14.438884284975051</v>
      </c>
      <c r="O100" s="48">
        <v>10.893202620415424</v>
      </c>
      <c r="P100" s="48">
        <v>5.4211182726472815</v>
      </c>
      <c r="Q100" s="48">
        <v>7.4125115531364614</v>
      </c>
      <c r="R100" s="48">
        <v>6.5141017202650575</v>
      </c>
      <c r="S100" s="48">
        <v>3.8781999240805081</v>
      </c>
      <c r="T100" s="48">
        <v>12.432006519152598</v>
      </c>
      <c r="U100" s="48">
        <v>5.7327103556282646</v>
      </c>
      <c r="V100" s="48">
        <v>6.4760983695198977</v>
      </c>
    </row>
    <row r="101" spans="2:22" x14ac:dyDescent="0.35">
      <c r="B101" s="41" t="s">
        <v>22</v>
      </c>
      <c r="C101" s="48">
        <v>29.45129800671581</v>
      </c>
      <c r="D101" s="48">
        <v>23.052544455458619</v>
      </c>
      <c r="E101" s="48">
        <v>13.359933333582873</v>
      </c>
      <c r="F101" s="48">
        <v>25.979503624470436</v>
      </c>
      <c r="G101" s="48">
        <v>8.1567205797722675</v>
      </c>
      <c r="J101" s="41" t="s">
        <v>22</v>
      </c>
      <c r="K101" s="48">
        <v>12.928831761665402</v>
      </c>
      <c r="L101" s="48">
        <v>5.994605962230084</v>
      </c>
      <c r="M101" s="48">
        <v>10.52786028282032</v>
      </c>
      <c r="N101" s="48">
        <v>14.341747299290693</v>
      </c>
      <c r="O101" s="48">
        <v>8.7107971561679243</v>
      </c>
      <c r="P101" s="48">
        <v>7.159707001225037</v>
      </c>
      <c r="Q101" s="48">
        <v>6.200226332357837</v>
      </c>
      <c r="R101" s="48">
        <v>5.1673821955634462</v>
      </c>
      <c r="S101" s="48">
        <v>4.50881334458873</v>
      </c>
      <c r="T101" s="48">
        <v>12.459548761065529</v>
      </c>
      <c r="U101" s="48">
        <v>3.8437593232527294</v>
      </c>
      <c r="V101" s="48">
        <v>8.1567205797722675</v>
      </c>
    </row>
    <row r="102" spans="2:22" x14ac:dyDescent="0.35">
      <c r="B102" s="41" t="s">
        <v>23</v>
      </c>
      <c r="C102" s="48">
        <v>24.706848694047892</v>
      </c>
      <c r="D102" s="48">
        <v>24.871126721222339</v>
      </c>
      <c r="E102" s="48">
        <v>15.705545799601975</v>
      </c>
      <c r="F102" s="48">
        <v>30.586869085841013</v>
      </c>
      <c r="G102" s="48">
        <v>4.1296096992867861</v>
      </c>
      <c r="J102" s="41" t="s">
        <v>23</v>
      </c>
      <c r="K102" s="48">
        <v>10.845182122212345</v>
      </c>
      <c r="L102" s="48">
        <v>4.1239449384503484</v>
      </c>
      <c r="M102" s="48">
        <v>9.7377216333851973</v>
      </c>
      <c r="N102" s="48">
        <v>14.988953718710984</v>
      </c>
      <c r="O102" s="48">
        <v>9.8821730025113563</v>
      </c>
      <c r="P102" s="48">
        <v>7.803206253704416</v>
      </c>
      <c r="Q102" s="48">
        <v>7.9023395458975605</v>
      </c>
      <c r="R102" s="48">
        <v>7.004475159226196</v>
      </c>
      <c r="S102" s="48">
        <v>3.6056194419456502</v>
      </c>
      <c r="T102" s="48">
        <v>14.664956027680221</v>
      </c>
      <c r="U102" s="48">
        <v>5.3118184569889486</v>
      </c>
      <c r="V102" s="48">
        <v>4.1296096992867861</v>
      </c>
    </row>
    <row r="103" spans="2:22" x14ac:dyDescent="0.35">
      <c r="B103" s="41" t="s">
        <v>24</v>
      </c>
      <c r="C103" s="48">
        <v>31.779572989274495</v>
      </c>
      <c r="D103" s="48">
        <v>22.026743373530536</v>
      </c>
      <c r="E103" s="48">
        <v>12.325155787387608</v>
      </c>
      <c r="F103" s="48">
        <v>26.200722767347667</v>
      </c>
      <c r="G103" s="48">
        <v>7.6678050824597026</v>
      </c>
      <c r="J103" s="41" t="s">
        <v>24</v>
      </c>
      <c r="K103" s="48">
        <v>14.538669556811149</v>
      </c>
      <c r="L103" s="48">
        <v>5.7795924936214664</v>
      </c>
      <c r="M103" s="48">
        <v>11.46131093884188</v>
      </c>
      <c r="N103" s="48">
        <v>13.22387121946009</v>
      </c>
      <c r="O103" s="48">
        <v>8.8028721540704478</v>
      </c>
      <c r="P103" s="48">
        <v>5.5564207533160968</v>
      </c>
      <c r="Q103" s="48">
        <v>6.7687350340715113</v>
      </c>
      <c r="R103" s="48">
        <v>6.9498847650746693</v>
      </c>
      <c r="S103" s="48">
        <v>4.9061139063935268</v>
      </c>
      <c r="T103" s="48">
        <v>11.913416930347463</v>
      </c>
      <c r="U103" s="48">
        <v>2.4313071655320067</v>
      </c>
      <c r="V103" s="48">
        <v>7.6678050824597026</v>
      </c>
    </row>
    <row r="104" spans="2:22" x14ac:dyDescent="0.35">
      <c r="B104" s="43" t="s">
        <v>25</v>
      </c>
      <c r="C104" s="48">
        <v>35.003959778972067</v>
      </c>
      <c r="D104" s="48">
        <v>20.662768740181896</v>
      </c>
      <c r="E104" s="48">
        <v>12.492465506066706</v>
      </c>
      <c r="F104" s="48">
        <v>26.015443743426665</v>
      </c>
      <c r="G104" s="48">
        <v>5.825362231352667</v>
      </c>
      <c r="J104" s="43" t="s">
        <v>25</v>
      </c>
      <c r="K104" s="48">
        <v>16.886546574794963</v>
      </c>
      <c r="L104" s="48">
        <v>5.9742935775849144</v>
      </c>
      <c r="M104" s="48">
        <v>12.143119626592187</v>
      </c>
      <c r="N104" s="48">
        <v>12.101035606382352</v>
      </c>
      <c r="O104" s="48">
        <v>8.5617331337995459</v>
      </c>
      <c r="P104" s="48">
        <v>5.7546562272296642</v>
      </c>
      <c r="Q104" s="48">
        <v>6.7378092788370409</v>
      </c>
      <c r="R104" s="48">
        <v>6.4886403464013007</v>
      </c>
      <c r="S104" s="48">
        <v>4.9200100410161323</v>
      </c>
      <c r="T104" s="48">
        <v>11.907534010119626</v>
      </c>
      <c r="U104" s="48">
        <v>2.6992593458896064</v>
      </c>
      <c r="V104" s="48">
        <v>5.825362231352667</v>
      </c>
    </row>
    <row r="105" spans="2:22" x14ac:dyDescent="0.35">
      <c r="B105" s="43" t="s">
        <v>26</v>
      </c>
      <c r="C105" s="48">
        <v>31.741668176429862</v>
      </c>
      <c r="D105" s="48">
        <v>25.819529012518462</v>
      </c>
      <c r="E105" s="48">
        <v>13.97026196041381</v>
      </c>
      <c r="F105" s="48">
        <v>23.645758666232101</v>
      </c>
      <c r="G105" s="48">
        <v>4.8227821844057797</v>
      </c>
      <c r="J105" s="43" t="s">
        <v>26</v>
      </c>
      <c r="K105" s="48">
        <v>14.881885422347382</v>
      </c>
      <c r="L105" s="48">
        <v>6.6079572757344076</v>
      </c>
      <c r="M105" s="48">
        <v>10.251825478348072</v>
      </c>
      <c r="N105" s="48">
        <v>17.385961733755696</v>
      </c>
      <c r="O105" s="48">
        <v>8.4335672787627605</v>
      </c>
      <c r="P105" s="48">
        <v>7.8538251675761366</v>
      </c>
      <c r="Q105" s="48">
        <v>6.1164367928376731</v>
      </c>
      <c r="R105" s="48">
        <v>6.6246629330446423</v>
      </c>
      <c r="S105" s="48">
        <v>4.0457885985980502</v>
      </c>
      <c r="T105" s="48">
        <v>10.206992613242347</v>
      </c>
      <c r="U105" s="48">
        <v>2.7683145213470612</v>
      </c>
      <c r="V105" s="48">
        <v>4.8227821844057797</v>
      </c>
    </row>
    <row r="106" spans="2:22" x14ac:dyDescent="0.35">
      <c r="B106" s="43" t="s">
        <v>27</v>
      </c>
      <c r="C106" s="48">
        <v>34.015169174800299</v>
      </c>
      <c r="D106" s="48">
        <v>22.256027314220255</v>
      </c>
      <c r="E106" s="48">
        <v>13.856794261507464</v>
      </c>
      <c r="F106" s="48">
        <v>25.820742883274324</v>
      </c>
      <c r="G106" s="48">
        <v>4.0512663661976598</v>
      </c>
      <c r="J106" s="43" t="s">
        <v>27</v>
      </c>
      <c r="K106" s="48">
        <v>14.306291204881664</v>
      </c>
      <c r="L106" s="48">
        <v>6.628463020588196</v>
      </c>
      <c r="M106" s="48">
        <v>13.080414949330438</v>
      </c>
      <c r="N106" s="48">
        <v>13.155061623824544</v>
      </c>
      <c r="O106" s="48">
        <v>9.1009656903957108</v>
      </c>
      <c r="P106" s="48">
        <v>6.4255426370603272</v>
      </c>
      <c r="Q106" s="48">
        <v>7.4312516244471372</v>
      </c>
      <c r="R106" s="48">
        <v>6.9267802358296997</v>
      </c>
      <c r="S106" s="48">
        <v>4.4798784094993431</v>
      </c>
      <c r="T106" s="48">
        <v>11.857233519642934</v>
      </c>
      <c r="U106" s="48">
        <v>2.5568507183023477</v>
      </c>
      <c r="V106" s="48">
        <v>4.0512663661976598</v>
      </c>
    </row>
    <row r="107" spans="2:22" x14ac:dyDescent="0.35">
      <c r="B107" s="43" t="s">
        <v>28</v>
      </c>
      <c r="C107" s="48">
        <v>31.676967278206419</v>
      </c>
      <c r="D107" s="48">
        <v>19.496062342174223</v>
      </c>
      <c r="E107" s="48">
        <v>12.666652886090828</v>
      </c>
      <c r="F107" s="48">
        <v>28.17958205060296</v>
      </c>
      <c r="G107" s="48">
        <v>7.9807354429255586</v>
      </c>
      <c r="J107" s="43" t="s">
        <v>28</v>
      </c>
      <c r="K107" s="48">
        <v>13.985406891489074</v>
      </c>
      <c r="L107" s="48">
        <v>6.4821513465295162</v>
      </c>
      <c r="M107" s="48">
        <v>11.209409040187831</v>
      </c>
      <c r="N107" s="48">
        <v>11.106058414667382</v>
      </c>
      <c r="O107" s="48">
        <v>8.3900039275068394</v>
      </c>
      <c r="P107" s="48">
        <v>5.4155728715601299</v>
      </c>
      <c r="Q107" s="48">
        <v>7.2510800145306993</v>
      </c>
      <c r="R107" s="48">
        <v>8.3838028905738256</v>
      </c>
      <c r="S107" s="48">
        <v>4.1960354699089164</v>
      </c>
      <c r="T107" s="48">
        <v>11.199073977208499</v>
      </c>
      <c r="U107" s="48">
        <v>4.4006697129117205</v>
      </c>
      <c r="V107" s="48">
        <v>7.9807354429255586</v>
      </c>
    </row>
    <row r="108" spans="2:22" x14ac:dyDescent="0.35">
      <c r="B108" s="44" t="s">
        <v>38</v>
      </c>
      <c r="C108" s="46">
        <v>30.231073639811985</v>
      </c>
      <c r="D108" s="46">
        <v>23.319193914666155</v>
      </c>
      <c r="E108" s="46">
        <v>13.549741830847324</v>
      </c>
      <c r="F108" s="46">
        <v>27.126228186070307</v>
      </c>
      <c r="G108" s="46">
        <v>5.7737624286042282</v>
      </c>
      <c r="J108" s="44" t="s">
        <v>38</v>
      </c>
      <c r="K108" s="46">
        <v>13.703351033060112</v>
      </c>
      <c r="L108" s="46">
        <v>5.8729882552746142</v>
      </c>
      <c r="M108" s="46">
        <v>10.654734351477261</v>
      </c>
      <c r="N108" s="46">
        <v>13.953857017724383</v>
      </c>
      <c r="O108" s="46">
        <v>9.3653368969417681</v>
      </c>
      <c r="P108" s="46">
        <v>6.5168131867426622</v>
      </c>
      <c r="Q108" s="46">
        <v>7.0329286441046639</v>
      </c>
      <c r="R108" s="46">
        <v>6.8544929178879608</v>
      </c>
      <c r="S108" s="46">
        <v>4.3488845534207927</v>
      </c>
      <c r="T108" s="46">
        <v>11.902301037146414</v>
      </c>
      <c r="U108" s="46">
        <v>4.0205496776151382</v>
      </c>
      <c r="V108" s="46">
        <v>5.7737624286042282</v>
      </c>
    </row>
    <row r="109" spans="2:22" x14ac:dyDescent="0.35">
      <c r="B109" s="44" t="s">
        <v>39</v>
      </c>
      <c r="C109" s="46">
        <v>24.706848694047892</v>
      </c>
      <c r="D109" s="46">
        <v>19.496062342174223</v>
      </c>
      <c r="E109" s="46">
        <v>12.325155787387608</v>
      </c>
      <c r="F109" s="46">
        <v>23.645758666232101</v>
      </c>
      <c r="G109" s="46">
        <v>4.0512663661976598</v>
      </c>
      <c r="J109" s="44" t="s">
        <v>39</v>
      </c>
      <c r="K109" s="46">
        <v>10.845182122212345</v>
      </c>
      <c r="L109" s="46">
        <v>4.1239449384503484</v>
      </c>
      <c r="M109" s="46">
        <v>8.5354921739218845</v>
      </c>
      <c r="N109" s="46">
        <v>11.106058414667382</v>
      </c>
      <c r="O109" s="46">
        <v>7.655738069900635</v>
      </c>
      <c r="P109" s="46">
        <v>5.4155728715601299</v>
      </c>
      <c r="Q109" s="46">
        <v>5.4585747555758353</v>
      </c>
      <c r="R109" s="46">
        <v>5.1673821955634462</v>
      </c>
      <c r="S109" s="46">
        <v>3.6056194419456502</v>
      </c>
      <c r="T109" s="46">
        <v>9.8145128420008483</v>
      </c>
      <c r="U109" s="46">
        <v>2.4313071655320067</v>
      </c>
      <c r="V109" s="46">
        <v>4.0512663661976598</v>
      </c>
    </row>
    <row r="110" spans="2:22" x14ac:dyDescent="0.35">
      <c r="B110" s="44" t="s">
        <v>40</v>
      </c>
      <c r="C110" s="46">
        <v>35.003959778972067</v>
      </c>
      <c r="D110" s="46">
        <v>25.819529012518462</v>
      </c>
      <c r="E110" s="46">
        <v>15.705545799601975</v>
      </c>
      <c r="F110" s="46">
        <v>30.586869085841013</v>
      </c>
      <c r="G110" s="46">
        <v>8.1567205797722675</v>
      </c>
      <c r="J110" s="44" t="s">
        <v>40</v>
      </c>
      <c r="K110" s="46">
        <v>16.886546574794963</v>
      </c>
      <c r="L110" s="46">
        <v>6.628463020588196</v>
      </c>
      <c r="M110" s="46">
        <v>13.080414949330438</v>
      </c>
      <c r="N110" s="46">
        <v>17.385961733755696</v>
      </c>
      <c r="O110" s="46">
        <v>11.903791276650079</v>
      </c>
      <c r="P110" s="46">
        <v>7.8538251675761366</v>
      </c>
      <c r="Q110" s="46">
        <v>8.5673648098645856</v>
      </c>
      <c r="R110" s="46">
        <v>8.643859138586846</v>
      </c>
      <c r="S110" s="46">
        <v>5.1722380756390081</v>
      </c>
      <c r="T110" s="46">
        <v>14.664956027680221</v>
      </c>
      <c r="U110" s="46">
        <v>5.7327103556282646</v>
      </c>
      <c r="V110" s="46">
        <v>8.1567205797722675</v>
      </c>
    </row>
    <row r="111" spans="2:22" x14ac:dyDescent="0.35">
      <c r="B111" s="44" t="s">
        <v>46</v>
      </c>
      <c r="C111" s="46">
        <v>2.7297344810092015</v>
      </c>
      <c r="D111" s="46">
        <v>1.9166283193653144</v>
      </c>
      <c r="E111" s="46">
        <v>1.0647494004857658</v>
      </c>
      <c r="F111" s="46">
        <v>1.9437815065108133</v>
      </c>
      <c r="G111" s="46">
        <v>1.402824868602061</v>
      </c>
      <c r="J111" s="44" t="s">
        <v>46</v>
      </c>
      <c r="K111" s="46">
        <v>1.3970980832665405</v>
      </c>
      <c r="L111" s="46">
        <v>0.7133476188936424</v>
      </c>
      <c r="M111" s="46">
        <v>1.2036568412666928</v>
      </c>
      <c r="N111" s="46">
        <v>1.461074171092331</v>
      </c>
      <c r="O111" s="46">
        <v>1.2462877806079811</v>
      </c>
      <c r="P111" s="46">
        <v>0.9100794502527052</v>
      </c>
      <c r="Q111" s="46">
        <v>0.85148001276646001</v>
      </c>
      <c r="R111" s="46">
        <v>0.90935758332410777</v>
      </c>
      <c r="S111" s="46">
        <v>0.51045093058004087</v>
      </c>
      <c r="T111" s="46">
        <v>1.216585514091536</v>
      </c>
      <c r="U111" s="46">
        <v>1.0950776537966098</v>
      </c>
      <c r="V111" s="46">
        <v>1.402824868602061</v>
      </c>
    </row>
    <row r="113" spans="2:22" x14ac:dyDescent="0.35">
      <c r="B113" s="39" t="s">
        <v>54</v>
      </c>
      <c r="C113" s="40">
        <v>1</v>
      </c>
      <c r="D113" s="40">
        <v>2</v>
      </c>
      <c r="E113" s="40">
        <v>3</v>
      </c>
      <c r="F113" s="40">
        <v>4</v>
      </c>
      <c r="G113" s="40">
        <v>5</v>
      </c>
      <c r="J113" s="52" t="s">
        <v>58</v>
      </c>
      <c r="K113" s="50" t="s">
        <v>4</v>
      </c>
      <c r="L113" s="50" t="s">
        <v>5</v>
      </c>
      <c r="M113" s="50" t="s">
        <v>11</v>
      </c>
      <c r="N113" s="50" t="s">
        <v>2</v>
      </c>
      <c r="O113" s="50" t="s">
        <v>3</v>
      </c>
      <c r="P113" s="50" t="s">
        <v>0</v>
      </c>
      <c r="Q113" s="50" t="s">
        <v>1</v>
      </c>
      <c r="R113" s="50" t="s">
        <v>6</v>
      </c>
      <c r="S113" s="50" t="s">
        <v>7</v>
      </c>
      <c r="T113" s="50" t="s">
        <v>12</v>
      </c>
      <c r="U113" s="50" t="s">
        <v>13</v>
      </c>
      <c r="V113" s="50" t="s">
        <v>14</v>
      </c>
    </row>
    <row r="114" spans="2:22" x14ac:dyDescent="0.35">
      <c r="B114" s="41" t="s">
        <v>16</v>
      </c>
      <c r="C114" s="48">
        <v>29.550111855220283</v>
      </c>
      <c r="D114" s="48">
        <v>23.603048738877316</v>
      </c>
      <c r="E114" s="48">
        <v>14.650296335694172</v>
      </c>
      <c r="F114" s="48">
        <v>25.602712192808763</v>
      </c>
      <c r="G114" s="48">
        <v>6.5938308773994727</v>
      </c>
      <c r="J114" s="41" t="s">
        <v>16</v>
      </c>
      <c r="K114" s="48">
        <v>12.854315689811147</v>
      </c>
      <c r="L114" s="48">
        <v>5.8885288289532829</v>
      </c>
      <c r="M114" s="48">
        <v>10.807267336455848</v>
      </c>
      <c r="N114" s="48">
        <v>15.016780862582976</v>
      </c>
      <c r="O114" s="48">
        <v>8.5862678762943379</v>
      </c>
      <c r="P114" s="48">
        <v>7.2755953305464649</v>
      </c>
      <c r="Q114" s="48">
        <v>7.3747010051477035</v>
      </c>
      <c r="R114" s="48">
        <v>6.1136329136998668</v>
      </c>
      <c r="S114" s="48">
        <v>3.7198179366535284</v>
      </c>
      <c r="T114" s="48">
        <v>12.161814789246275</v>
      </c>
      <c r="U114" s="48">
        <v>3.6074465532090891</v>
      </c>
      <c r="V114" s="48">
        <v>6.5938308773994718</v>
      </c>
    </row>
    <row r="115" spans="2:22" x14ac:dyDescent="0.35">
      <c r="B115" s="41" t="s">
        <v>18</v>
      </c>
      <c r="C115" s="48">
        <v>30.381428203463312</v>
      </c>
      <c r="D115" s="48">
        <v>25.584967986896441</v>
      </c>
      <c r="E115" s="48">
        <v>13.820486918599215</v>
      </c>
      <c r="F115" s="48">
        <v>24.849374116280043</v>
      </c>
      <c r="G115" s="48">
        <v>5.3637427747609872</v>
      </c>
      <c r="J115" s="41" t="s">
        <v>18</v>
      </c>
      <c r="K115" s="48">
        <v>14.302527217385085</v>
      </c>
      <c r="L115" s="48">
        <v>5.9100800934221764</v>
      </c>
      <c r="M115" s="48">
        <v>10.168820892656047</v>
      </c>
      <c r="N115" s="48">
        <v>13.68117671024636</v>
      </c>
      <c r="O115" s="48">
        <v>11.903791276650079</v>
      </c>
      <c r="P115" s="48">
        <v>5.6911854631380683</v>
      </c>
      <c r="Q115" s="48">
        <v>8.129301455461146</v>
      </c>
      <c r="R115" s="48">
        <v>5.9227446576676757</v>
      </c>
      <c r="S115" s="48">
        <v>5.1722380756390081</v>
      </c>
      <c r="T115" s="48">
        <v>9.8145128420008483</v>
      </c>
      <c r="U115" s="48">
        <v>3.9398785409725101</v>
      </c>
      <c r="V115" s="48">
        <v>5.3637427747609872</v>
      </c>
    </row>
    <row r="116" spans="2:22" x14ac:dyDescent="0.35">
      <c r="B116" s="41" t="s">
        <v>19</v>
      </c>
      <c r="C116" s="48">
        <v>28.455364982369701</v>
      </c>
      <c r="D116" s="48">
        <v>25.335457203719731</v>
      </c>
      <c r="E116" s="48">
        <v>13.169699570691693</v>
      </c>
      <c r="F116" s="48">
        <v>28.692535153499215</v>
      </c>
      <c r="G116" s="48">
        <v>4.3469430897196659</v>
      </c>
      <c r="J116" s="41" t="s">
        <v>19</v>
      </c>
      <c r="K116" s="48">
        <v>13.371307289484735</v>
      </c>
      <c r="L116" s="48">
        <v>5.62823728467378</v>
      </c>
      <c r="M116" s="48">
        <v>9.4558204082111867</v>
      </c>
      <c r="N116" s="48">
        <v>13.90143186817804</v>
      </c>
      <c r="O116" s="48">
        <v>11.434025335541689</v>
      </c>
      <c r="P116" s="48">
        <v>7.7111248151158565</v>
      </c>
      <c r="Q116" s="48">
        <v>5.4585747555758353</v>
      </c>
      <c r="R116" s="48">
        <v>7.3519266264260086</v>
      </c>
      <c r="S116" s="48">
        <v>4.7224843159093481</v>
      </c>
      <c r="T116" s="48">
        <v>12.400835892144093</v>
      </c>
      <c r="U116" s="48">
        <v>4.2172883190197661</v>
      </c>
      <c r="V116" s="48">
        <v>4.3469430897196659</v>
      </c>
    </row>
    <row r="117" spans="2:22" x14ac:dyDescent="0.35">
      <c r="B117" s="41" t="s">
        <v>20</v>
      </c>
      <c r="C117" s="48">
        <v>30.516489141031283</v>
      </c>
      <c r="D117" s="48">
        <v>23.015737605174284</v>
      </c>
      <c r="E117" s="48">
        <v>12.474027587285223</v>
      </c>
      <c r="F117" s="48">
        <v>28.991519917885388</v>
      </c>
      <c r="G117" s="48">
        <v>5.00222574862382</v>
      </c>
      <c r="J117" s="41" t="s">
        <v>20</v>
      </c>
      <c r="K117" s="48">
        <v>12.733078217679275</v>
      </c>
      <c r="L117" s="48">
        <v>6.5099619880862978</v>
      </c>
      <c r="M117" s="48">
        <v>11.273448935265714</v>
      </c>
      <c r="N117" s="48">
        <v>13.805200598180308</v>
      </c>
      <c r="O117" s="48">
        <v>9.2105370069939738</v>
      </c>
      <c r="P117" s="48">
        <v>6.0203400493108283</v>
      </c>
      <c r="Q117" s="48">
        <v>6.4536875379743934</v>
      </c>
      <c r="R117" s="48">
        <v>6.5194550954238455</v>
      </c>
      <c r="S117" s="48">
        <v>4.7417639813661063</v>
      </c>
      <c r="T117" s="48">
        <v>13.056955645727891</v>
      </c>
      <c r="U117" s="48">
        <v>4.6733451953675464</v>
      </c>
      <c r="V117" s="48">
        <v>5.00222574862382</v>
      </c>
    </row>
    <row r="118" spans="2:22" x14ac:dyDescent="0.35">
      <c r="B118" s="41" t="s">
        <v>21</v>
      </c>
      <c r="C118" s="48">
        <v>26.801166380179449</v>
      </c>
      <c r="D118" s="48">
        <v>25.332086905390476</v>
      </c>
      <c r="E118" s="48">
        <v>12.83362982578374</v>
      </c>
      <c r="F118" s="48">
        <v>28.557018519126427</v>
      </c>
      <c r="G118" s="48">
        <v>6.4760983695198977</v>
      </c>
      <c r="J118" s="41" t="s">
        <v>21</v>
      </c>
      <c r="K118" s="48">
        <v>12.470408043091297</v>
      </c>
      <c r="L118" s="48">
        <v>5.0408635556980279</v>
      </c>
      <c r="M118" s="48">
        <v>9.2898947813901227</v>
      </c>
      <c r="N118" s="48">
        <v>14.438884284975051</v>
      </c>
      <c r="O118" s="48">
        <v>10.893202620415424</v>
      </c>
      <c r="P118" s="48">
        <v>5.4211182726472815</v>
      </c>
      <c r="Q118" s="48">
        <v>7.4125115531364614</v>
      </c>
      <c r="R118" s="48">
        <v>6.5141017202650575</v>
      </c>
      <c r="S118" s="48">
        <v>3.8781999240805081</v>
      </c>
      <c r="T118" s="48">
        <v>12.432006519152598</v>
      </c>
      <c r="U118" s="48">
        <v>5.7327103556282646</v>
      </c>
      <c r="V118" s="48">
        <v>6.4760983695198977</v>
      </c>
    </row>
    <row r="119" spans="2:22" x14ac:dyDescent="0.35">
      <c r="B119" s="41" t="s">
        <v>22</v>
      </c>
      <c r="C119" s="48">
        <v>29.45129800671581</v>
      </c>
      <c r="D119" s="48">
        <v>23.052544455458619</v>
      </c>
      <c r="E119" s="48">
        <v>13.359933333582873</v>
      </c>
      <c r="F119" s="48">
        <v>25.979503624470436</v>
      </c>
      <c r="G119" s="48">
        <v>8.1567205797722675</v>
      </c>
      <c r="J119" s="41" t="s">
        <v>22</v>
      </c>
      <c r="K119" s="48">
        <v>12.928831761665402</v>
      </c>
      <c r="L119" s="48">
        <v>5.994605962230084</v>
      </c>
      <c r="M119" s="48">
        <v>10.52786028282032</v>
      </c>
      <c r="N119" s="48">
        <v>14.341747299290693</v>
      </c>
      <c r="O119" s="48">
        <v>8.7107971561679243</v>
      </c>
      <c r="P119" s="48">
        <v>7.159707001225037</v>
      </c>
      <c r="Q119" s="48">
        <v>6.200226332357837</v>
      </c>
      <c r="R119" s="48">
        <v>5.1673821955634462</v>
      </c>
      <c r="S119" s="48">
        <v>4.50881334458873</v>
      </c>
      <c r="T119" s="48">
        <v>12.459548761065529</v>
      </c>
      <c r="U119" s="48">
        <v>3.8437593232527294</v>
      </c>
      <c r="V119" s="48">
        <v>8.1567205797722675</v>
      </c>
    </row>
    <row r="120" spans="2:22" x14ac:dyDescent="0.35">
      <c r="B120" s="41" t="s">
        <v>24</v>
      </c>
      <c r="C120" s="48">
        <v>31.779572989274495</v>
      </c>
      <c r="D120" s="48">
        <v>22.026743373530536</v>
      </c>
      <c r="E120" s="48">
        <v>12.325155787387608</v>
      </c>
      <c r="F120" s="48">
        <v>26.200722767347667</v>
      </c>
      <c r="G120" s="48">
        <v>7.6678050824597026</v>
      </c>
      <c r="J120" s="41" t="s">
        <v>24</v>
      </c>
      <c r="K120" s="48">
        <v>14.538669556811149</v>
      </c>
      <c r="L120" s="48">
        <v>5.7795924936214664</v>
      </c>
      <c r="M120" s="48">
        <v>11.46131093884188</v>
      </c>
      <c r="N120" s="48">
        <v>13.22387121946009</v>
      </c>
      <c r="O120" s="48">
        <v>8.8028721540704478</v>
      </c>
      <c r="P120" s="48">
        <v>5.5564207533160968</v>
      </c>
      <c r="Q120" s="48">
        <v>6.7687350340715113</v>
      </c>
      <c r="R120" s="48">
        <v>6.9498847650746693</v>
      </c>
      <c r="S120" s="48">
        <v>4.9061139063935268</v>
      </c>
      <c r="T120" s="48">
        <v>11.913416930347463</v>
      </c>
      <c r="U120" s="48">
        <v>2.4313071655320067</v>
      </c>
      <c r="V120" s="48">
        <v>7.6678050824597026</v>
      </c>
    </row>
    <row r="121" spans="2:22" x14ac:dyDescent="0.35">
      <c r="B121" s="43" t="s">
        <v>26</v>
      </c>
      <c r="C121" s="48">
        <v>31.741668176429862</v>
      </c>
      <c r="D121" s="48">
        <v>25.819529012518462</v>
      </c>
      <c r="E121" s="48">
        <v>13.97026196041381</v>
      </c>
      <c r="F121" s="48">
        <v>23.645758666232101</v>
      </c>
      <c r="G121" s="48">
        <v>4.8227821844057797</v>
      </c>
      <c r="J121" s="43" t="s">
        <v>26</v>
      </c>
      <c r="K121" s="48">
        <v>14.881885422347382</v>
      </c>
      <c r="L121" s="48">
        <v>6.6079572757344076</v>
      </c>
      <c r="M121" s="48">
        <v>10.251825478348072</v>
      </c>
      <c r="N121" s="48">
        <v>17.385961733755696</v>
      </c>
      <c r="O121" s="48">
        <v>8.4335672787627605</v>
      </c>
      <c r="P121" s="48">
        <v>7.8538251675761366</v>
      </c>
      <c r="Q121" s="48">
        <v>6.1164367928376731</v>
      </c>
      <c r="R121" s="48">
        <v>6.6246629330446423</v>
      </c>
      <c r="S121" s="48">
        <v>4.0457885985980502</v>
      </c>
      <c r="T121" s="48">
        <v>10.206992613242347</v>
      </c>
      <c r="U121" s="48">
        <v>2.7683145213470612</v>
      </c>
      <c r="V121" s="48">
        <v>4.8227821844057797</v>
      </c>
    </row>
    <row r="122" spans="2:22" x14ac:dyDescent="0.35">
      <c r="B122" s="44" t="s">
        <v>42</v>
      </c>
      <c r="C122" s="46">
        <v>29.834637466835524</v>
      </c>
      <c r="D122" s="46">
        <v>24.221264410195733</v>
      </c>
      <c r="E122" s="46">
        <v>13.32543641492979</v>
      </c>
      <c r="F122" s="46">
        <v>26.564893119706252</v>
      </c>
      <c r="G122" s="46">
        <v>6.0537685883326988</v>
      </c>
      <c r="J122" s="44" t="s">
        <v>42</v>
      </c>
      <c r="K122" s="46">
        <v>13.510127899784434</v>
      </c>
      <c r="L122" s="46">
        <v>5.9199784353024398</v>
      </c>
      <c r="M122" s="46">
        <v>10.404531131748648</v>
      </c>
      <c r="N122" s="46">
        <v>14.47438182208365</v>
      </c>
      <c r="O122" s="46">
        <v>9.7468825881120793</v>
      </c>
      <c r="P122" s="46">
        <v>6.5861646066094721</v>
      </c>
      <c r="Q122" s="46">
        <v>6.7392718083203205</v>
      </c>
      <c r="R122" s="46">
        <v>6.3954738633956518</v>
      </c>
      <c r="S122" s="46">
        <v>4.4619025104036014</v>
      </c>
      <c r="T122" s="46">
        <v>11.805760499115882</v>
      </c>
      <c r="U122" s="46">
        <v>3.901756246791122</v>
      </c>
      <c r="V122" s="46">
        <v>6.0537685883326988</v>
      </c>
    </row>
    <row r="123" spans="2:22" x14ac:dyDescent="0.35">
      <c r="B123" s="44" t="s">
        <v>43</v>
      </c>
      <c r="C123" s="46">
        <v>26.801166380179449</v>
      </c>
      <c r="D123" s="46">
        <v>22.026743373530536</v>
      </c>
      <c r="E123" s="46">
        <v>12.325155787387608</v>
      </c>
      <c r="F123" s="46">
        <v>23.645758666232101</v>
      </c>
      <c r="G123" s="46">
        <v>4.3469430897196659</v>
      </c>
      <c r="J123" s="44" t="s">
        <v>43</v>
      </c>
      <c r="K123" s="46">
        <v>12.470408043091297</v>
      </c>
      <c r="L123" s="46">
        <v>5.0408635556980279</v>
      </c>
      <c r="M123" s="46">
        <v>9.2898947813901227</v>
      </c>
      <c r="N123" s="46">
        <v>13.22387121946009</v>
      </c>
      <c r="O123" s="46">
        <v>8.4335672787627605</v>
      </c>
      <c r="P123" s="46">
        <v>5.4211182726472815</v>
      </c>
      <c r="Q123" s="46">
        <v>5.4585747555758353</v>
      </c>
      <c r="R123" s="46">
        <v>5.1673821955634462</v>
      </c>
      <c r="S123" s="46">
        <v>3.7198179366535284</v>
      </c>
      <c r="T123" s="46">
        <v>9.8145128420008483</v>
      </c>
      <c r="U123" s="46">
        <v>2.4313071655320067</v>
      </c>
      <c r="V123" s="46">
        <v>4.3469430897196659</v>
      </c>
    </row>
    <row r="124" spans="2:22" x14ac:dyDescent="0.35">
      <c r="B124" s="44" t="s">
        <v>44</v>
      </c>
      <c r="C124" s="46">
        <v>31.779572989274495</v>
      </c>
      <c r="D124" s="46">
        <v>25.819529012518462</v>
      </c>
      <c r="E124" s="46">
        <v>14.650296335694172</v>
      </c>
      <c r="F124" s="46">
        <v>28.991519917885388</v>
      </c>
      <c r="G124" s="46">
        <v>8.1567205797722675</v>
      </c>
      <c r="J124" s="44" t="s">
        <v>44</v>
      </c>
      <c r="K124" s="46">
        <v>14.881885422347382</v>
      </c>
      <c r="L124" s="46">
        <v>6.6079572757344076</v>
      </c>
      <c r="M124" s="46">
        <v>11.46131093884188</v>
      </c>
      <c r="N124" s="46">
        <v>17.385961733755696</v>
      </c>
      <c r="O124" s="46">
        <v>11.903791276650079</v>
      </c>
      <c r="P124" s="46">
        <v>7.8538251675761366</v>
      </c>
      <c r="Q124" s="46">
        <v>8.129301455461146</v>
      </c>
      <c r="R124" s="46">
        <v>7.3519266264260086</v>
      </c>
      <c r="S124" s="46">
        <v>5.1722380756390081</v>
      </c>
      <c r="T124" s="46">
        <v>13.056955645727891</v>
      </c>
      <c r="U124" s="46">
        <v>5.7327103556282646</v>
      </c>
      <c r="V124" s="46">
        <v>8.1567205797722675</v>
      </c>
    </row>
    <row r="125" spans="2:22" x14ac:dyDescent="0.35">
      <c r="B125" s="44" t="s">
        <v>47</v>
      </c>
      <c r="C125" s="46">
        <v>1.6697170639011683</v>
      </c>
      <c r="D125" s="46">
        <v>1.4592955143772695</v>
      </c>
      <c r="E125" s="46">
        <v>0.79362683240068987</v>
      </c>
      <c r="F125" s="46">
        <v>1.9730102562889524</v>
      </c>
      <c r="G125" s="46">
        <v>1.3891420465951516</v>
      </c>
      <c r="J125" s="44" t="s">
        <v>47</v>
      </c>
      <c r="K125" s="46">
        <v>0.92887050651616165</v>
      </c>
      <c r="L125" s="46">
        <v>0.4936331609690508</v>
      </c>
      <c r="M125" s="46">
        <v>0.7810755225899445</v>
      </c>
      <c r="N125" s="46">
        <v>1.2961135625833786</v>
      </c>
      <c r="O125" s="46">
        <v>1.4211099420958415</v>
      </c>
      <c r="P125" s="46">
        <v>1.0152842551049361</v>
      </c>
      <c r="Q125" s="46">
        <v>0.861088125391124</v>
      </c>
      <c r="R125" s="46">
        <v>0.6671111759186219</v>
      </c>
      <c r="S125" s="46">
        <v>0.52302353644058208</v>
      </c>
      <c r="T125" s="46">
        <v>1.1587380905191964</v>
      </c>
      <c r="U125" s="46">
        <v>1.0409918852833917</v>
      </c>
      <c r="V125" s="46">
        <v>1.3891420465951516</v>
      </c>
    </row>
  </sheetData>
  <conditionalFormatting sqref="T2:U7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0:C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0:D76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0:E76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0:F76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0:G7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60:H76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0:K76">
    <cfRule type="colorScale" priority="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60:L7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60:M76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60:N76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0:O7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60:P76"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60:Q76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60:R76"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0:S76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60:T76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60:U76">
    <cfRule type="colorScale" priority="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0:V76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60:W76"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0:C90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0:D90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E90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80:F90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80:G90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80:H90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0:K90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80:L9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80:M9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0:N9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80:O90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80:P9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80:Q9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80:R9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0:S9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80:T90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80:U90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80:V90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80:W9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4:C110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4:D110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4:E110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4:F110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94:G110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4:K110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94:L110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94:M110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4:N11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4:O11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94:P110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94:Q11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94:R11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4:S11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94:T110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94:U11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94:V110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4:C124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14:D12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4:E124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14:F12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14:G124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4:K12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114:L12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114:M12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4:N12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14:O12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14:P12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14:Q12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14:R12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4:S124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114:T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U114:U12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14:V12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75:I8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9:I9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Arbeitsblätter</vt:lpstr>
      </vt:variant>
      <vt:variant>
        <vt:i4>2</vt:i4>
      </vt:variant>
      <vt:variant>
        <vt:lpstr>Diagramme</vt:lpstr>
      </vt:variant>
      <vt:variant>
        <vt:i4>8</vt:i4>
      </vt:variant>
      <vt:variant>
        <vt:lpstr>Benannte Bereiche</vt:lpstr>
      </vt:variant>
      <vt:variant>
        <vt:i4>16</vt:i4>
      </vt:variant>
    </vt:vector>
  </HeadingPairs>
  <TitlesOfParts>
    <vt:vector size="26" baseType="lpstr">
      <vt:lpstr>score</vt:lpstr>
      <vt:lpstr>KF_36_dur+rat</vt:lpstr>
      <vt:lpstr>diag dur sec 14</vt:lpstr>
      <vt:lpstr>diag dur sec 8</vt:lpstr>
      <vt:lpstr>perc sec 14</vt:lpstr>
      <vt:lpstr>perc sec 8</vt:lpstr>
      <vt:lpstr>dur rel dev (%) 14</vt:lpstr>
      <vt:lpstr>dur rel dev (%) 8</vt:lpstr>
      <vt:lpstr>perc dev 14</vt:lpstr>
      <vt:lpstr>perc dev 8</vt:lpstr>
      <vt:lpstr>'KF_36_dur+rat'!AP_2009_37</vt:lpstr>
      <vt:lpstr>'KF_36_dur+rat'!Arnold_Pogossian_2006__live_DVD__36_dur</vt:lpstr>
      <vt:lpstr>'KF_36_dur+rat'!BK_2005_37</vt:lpstr>
      <vt:lpstr>'KF_36_dur+rat'!CK_1987_36</vt:lpstr>
      <vt:lpstr>'KF_36_dur+rat'!CK_1987_38</vt:lpstr>
      <vt:lpstr>'KF_36_dur+rat'!CK_1990_32_dur</vt:lpstr>
      <vt:lpstr>'KF_36_dur+rat'!CK_1990_37</vt:lpstr>
      <vt:lpstr>'KF_36_dur+rat'!Kammer_Widmann_2017_36_Abschnitte_Dauern</vt:lpstr>
      <vt:lpstr>'KF_36_dur+rat'!KO_1994_36</vt:lpstr>
      <vt:lpstr>'KF_36_dur+rat'!KO_1996_37</vt:lpstr>
      <vt:lpstr>'KF_36_dur+rat'!Melzer_Stark_2017_Wien_modern_36_dur</vt:lpstr>
      <vt:lpstr>'KF_36_dur+rat'!MS_2012_37</vt:lpstr>
      <vt:lpstr>'KF_36_dur+rat'!MS_2013_37</vt:lpstr>
      <vt:lpstr>'KF_36_dur+rat'!MS_2019_36</vt:lpstr>
      <vt:lpstr>'KF_36_dur+rat'!PK_2004_37</vt:lpstr>
      <vt:lpstr>'KF_36_dur+rat'!WS_1997_37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Utz</dc:creator>
  <cp:lastModifiedBy>p3401</cp:lastModifiedBy>
  <cp:lastPrinted>2019-04-01T14:57:22Z</cp:lastPrinted>
  <dcterms:created xsi:type="dcterms:W3CDTF">2019-03-12T16:44:39Z</dcterms:created>
  <dcterms:modified xsi:type="dcterms:W3CDTF">2020-12-08T16:55:32Z</dcterms:modified>
</cp:coreProperties>
</file>