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PETAL)\PETAL\Kurtag_Kafka-Fragmente\data (upload)\"/>
    </mc:Choice>
  </mc:AlternateContent>
  <xr:revisionPtr revIDLastSave="0" documentId="13_ncr:1_{CCAFA454-69CC-41B3-B3E4-501A7E61074A}" xr6:coauthVersionLast="45" xr6:coauthVersionMax="45" xr10:uidLastSave="{00000000-0000-0000-0000-000000000000}"/>
  <bookViews>
    <workbookView xWindow="-108" yWindow="-108" windowWidth="23256" windowHeight="12576" tabRatio="768" activeTab="1" xr2:uid="{DC9D0DF0-E7B1-4B8A-9999-88D14713062D}"/>
  </bookViews>
  <sheets>
    <sheet name="score" sheetId="12" r:id="rId1"/>
    <sheet name="KF_01_dur+rat" sheetId="1" r:id="rId2"/>
    <sheet name="diag dur sec 14" sheetId="3" r:id="rId3"/>
    <sheet name="diag dur sec 8" sheetId="5" r:id="rId4"/>
    <sheet name="perc sec 14" sheetId="10" r:id="rId5"/>
    <sheet name="perc sec 8" sheetId="11" r:id="rId6"/>
    <sheet name="dur sec rel dev (%) 14" sheetId="6" r:id="rId7"/>
    <sheet name="dur rel dev (%) 8" sheetId="9" r:id="rId8"/>
    <sheet name="perc dev 14" sheetId="7" r:id="rId9"/>
    <sheet name="perc dev 8" sheetId="8" r:id="rId10"/>
  </sheets>
  <definedNames>
    <definedName name="_xlnm._FilterDatabase" localSheetId="0" hidden="1">score!$E$1:$E$11</definedName>
    <definedName name="AP_2009_20" localSheetId="1">'KF_01_dur+rat'!#REF!</definedName>
    <definedName name="Arnold_Pogassian_2004_01_dur" localSheetId="1">'KF_01_dur+rat'!$AH$45:$AH$52</definedName>
    <definedName name="Arnold_Pogossian_2006__live_DVD__01_dur" localSheetId="1">'KF_01_dur+rat'!$AJ$45:$AJ$52</definedName>
    <definedName name="Arnold_Pogossian_2009_6" localSheetId="1">'KF_01_dur+rat'!#REF!</definedName>
    <definedName name="Banse_Keller_2005_01_dur" localSheetId="1">'KF_01_dur+rat'!$AI$45:$AI$52</definedName>
    <definedName name="Banse_Keller_2005_06" localSheetId="1">'KF_01_dur+rat'!#REF!</definedName>
    <definedName name="BK_2005_20" localSheetId="1">'KF_01_dur+rat'!#REF!</definedName>
    <definedName name="BK_2005_32_dur" localSheetId="1">'KF_01_dur+rat'!#REF!</definedName>
    <definedName name="CK_1987_20" localSheetId="1">'KF_01_dur+rat'!#REF!</definedName>
    <definedName name="CK_1990_20" localSheetId="1">'KF_01_dur+rat'!#REF!</definedName>
    <definedName name="CK_1990_32_dur" localSheetId="1">'KF_01_dur+rat'!$AA$2:$AA$11</definedName>
    <definedName name="Csengery_Keller_1987_01__Die_Guten_gehn_im_gleichen_Schritt__dur" localSheetId="1">'KF_01_dur+rat'!#REF!</definedName>
    <definedName name="Csengery_Keller_1987_01__Die_Guten_gehn_im_gleichen_Schritt__dur_1" localSheetId="1">'KF_01_dur+rat'!$AB$45:$AB$52</definedName>
    <definedName name="Csengery_Keller_1987_04__Nimmermehr" localSheetId="1">'KF_01_dur+rat'!#REF!</definedName>
    <definedName name="Csengery_Keller_1990_01_dur_1" localSheetId="1">'KF_01_dur+rat'!$AC$45:$AC$52</definedName>
    <definedName name="Csengery_Keller_1990_06" localSheetId="1">'KF_01_dur+rat'!#REF!</definedName>
    <definedName name="Kammer_Widmann_2017_01_dur" localSheetId="1">'KF_01_dur+rat'!$AM$45:$AM$52</definedName>
    <definedName name="KO_1996_20" localSheetId="1">'KF_01_dur+rat'!#REF!</definedName>
    <definedName name="Komsi_Oramo_1994_01_dur_1" localSheetId="1">'KF_01_dur+rat'!$AD$45:$AD$52</definedName>
    <definedName name="Komsi_Oramo_1995_01_dur" localSheetId="1">'KF_01_dur+rat'!$AE$45:$AE$52</definedName>
    <definedName name="Komsi_Oramo_1996_06" localSheetId="1">'KF_01_dur+rat'!#REF!</definedName>
    <definedName name="Melzer_Stark_2012_01_dur" localSheetId="1">'KF_01_dur+rat'!$AK$45:$AK$52</definedName>
    <definedName name="Melzer_Stark_2012_06" localSheetId="1">'KF_01_dur+rat'!#REF!</definedName>
    <definedName name="Melzer_Stark_2013_01_dur" localSheetId="1">'KF_01_dur+rat'!$AL$45:$AL$52</definedName>
    <definedName name="Melzer_Stark_2013_06" localSheetId="1">'KF_01_dur+rat'!#REF!</definedName>
    <definedName name="Melzer_Stark_2017_Wien_modern_01_dur_1" localSheetId="1">'KF_01_dur+rat'!$AN$45:$AN$52</definedName>
    <definedName name="Melzer_Stark_2019_01_dur" localSheetId="1">'KF_01_dur+rat'!$AO$45:$AO$52</definedName>
    <definedName name="MS_2012_20" localSheetId="1">'KF_01_dur+rat'!#REF!</definedName>
    <definedName name="MS_2013_20" localSheetId="1">'KF_01_dur+rat'!#REF!</definedName>
    <definedName name="Pammer_Kopachinskaja_2004_01_dur" localSheetId="1">'KF_01_dur+rat'!$AG$45:$AG$52</definedName>
    <definedName name="Pammer_Kopatchinskaja_2004_06" localSheetId="1">'KF_01_dur+rat'!#REF!</definedName>
    <definedName name="PK_2004_20" localSheetId="1">'KF_01_dur+rat'!#REF!</definedName>
    <definedName name="Whittlesey_Sallaberger_1997_06" localSheetId="1">'KF_01_dur+rat'!#REF!</definedName>
    <definedName name="Whttlesey_Sallaberger_1997_01_dur_1" localSheetId="1">'KF_01_dur+rat'!$AF$45:$AF$52</definedName>
    <definedName name="WS_1997_20" localSheetId="1">'KF_01_dur+rat'!#REF!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2" i="1" l="1"/>
  <c r="AB42" i="1"/>
  <c r="B9" i="12" l="1"/>
  <c r="C6" i="12" s="1"/>
  <c r="D7" i="12"/>
  <c r="E7" i="12" s="1"/>
  <c r="C7" i="12"/>
  <c r="D4" i="12"/>
  <c r="E4" i="12" s="1"/>
  <c r="D2" i="12"/>
  <c r="D9" i="12" s="1"/>
  <c r="E2" i="12" l="1"/>
  <c r="E9" i="12" s="1"/>
  <c r="C3" i="12"/>
  <c r="C4" i="12"/>
  <c r="C8" i="12"/>
  <c r="C5" i="12"/>
  <c r="C2" i="12"/>
  <c r="C9" i="12" s="1"/>
  <c r="T12" i="1" l="1"/>
  <c r="AO8" i="1"/>
  <c r="AN8" i="1"/>
  <c r="AM8" i="1"/>
  <c r="AL8" i="1"/>
  <c r="AK8" i="1"/>
  <c r="AK31" i="1" s="1"/>
  <c r="AJ8" i="1"/>
  <c r="AI8" i="1"/>
  <c r="AH8" i="1"/>
  <c r="AG8" i="1"/>
  <c r="AF8" i="1"/>
  <c r="AE8" i="1"/>
  <c r="AD8" i="1"/>
  <c r="AC8" i="1"/>
  <c r="AC31" i="1" s="1"/>
  <c r="AB8" i="1"/>
  <c r="AO7" i="1"/>
  <c r="AN7" i="1"/>
  <c r="AM7" i="1"/>
  <c r="AL7" i="1"/>
  <c r="AK7" i="1"/>
  <c r="AJ7" i="1"/>
  <c r="AI7" i="1"/>
  <c r="AI30" i="1" s="1"/>
  <c r="AH7" i="1"/>
  <c r="AG7" i="1"/>
  <c r="AF7" i="1"/>
  <c r="AE7" i="1"/>
  <c r="AD7" i="1"/>
  <c r="AC7" i="1"/>
  <c r="AB7" i="1"/>
  <c r="AO6" i="1"/>
  <c r="AO29" i="1" s="1"/>
  <c r="AN6" i="1"/>
  <c r="AM6" i="1"/>
  <c r="AM29" i="1" s="1"/>
  <c r="AL6" i="1"/>
  <c r="AK6" i="1"/>
  <c r="AJ6" i="1"/>
  <c r="AI6" i="1"/>
  <c r="AH6" i="1"/>
  <c r="AG6" i="1"/>
  <c r="AF6" i="1"/>
  <c r="AE6" i="1"/>
  <c r="AE29" i="1" s="1"/>
  <c r="AD6" i="1"/>
  <c r="AC6" i="1"/>
  <c r="AB6" i="1"/>
  <c r="AO5" i="1"/>
  <c r="AN5" i="1"/>
  <c r="AM5" i="1"/>
  <c r="AL5" i="1"/>
  <c r="AK5" i="1"/>
  <c r="AK28" i="1" s="1"/>
  <c r="AJ5" i="1"/>
  <c r="AI5" i="1"/>
  <c r="AH5" i="1"/>
  <c r="AG5" i="1"/>
  <c r="AF5" i="1"/>
  <c r="AE5" i="1"/>
  <c r="AD5" i="1"/>
  <c r="AC5" i="1"/>
  <c r="AC28" i="1" s="1"/>
  <c r="AB5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I4" i="1"/>
  <c r="AO3" i="1"/>
  <c r="AN3" i="1"/>
  <c r="AM3" i="1"/>
  <c r="AL3" i="1"/>
  <c r="AK3" i="1"/>
  <c r="AK26" i="1" s="1"/>
  <c r="AJ3" i="1"/>
  <c r="AI3" i="1"/>
  <c r="AH3" i="1"/>
  <c r="AG3" i="1"/>
  <c r="AF3" i="1"/>
  <c r="AE3" i="1"/>
  <c r="AD3" i="1"/>
  <c r="AC3" i="1"/>
  <c r="AC26" i="1" s="1"/>
  <c r="AB3" i="1"/>
  <c r="AO2" i="1"/>
  <c r="AN2" i="1"/>
  <c r="N2" i="1" s="1"/>
  <c r="N15" i="1" s="1"/>
  <c r="AM2" i="1"/>
  <c r="AM25" i="1" s="1"/>
  <c r="AL2" i="1"/>
  <c r="AK2" i="1"/>
  <c r="AJ2" i="1"/>
  <c r="AI2" i="1"/>
  <c r="AH2" i="1"/>
  <c r="AG2" i="1"/>
  <c r="AF2" i="1"/>
  <c r="AE2" i="1"/>
  <c r="AE25" i="1" s="1"/>
  <c r="AD2" i="1"/>
  <c r="AC2" i="1"/>
  <c r="AB2" i="1"/>
  <c r="K4" i="1" l="1"/>
  <c r="F2" i="1"/>
  <c r="F15" i="1" s="1"/>
  <c r="M3" i="1"/>
  <c r="M16" i="1" s="1"/>
  <c r="I2" i="1"/>
  <c r="H4" i="1"/>
  <c r="H17" i="1" s="1"/>
  <c r="E4" i="1"/>
  <c r="F4" i="1"/>
  <c r="J4" i="1"/>
  <c r="J17" i="1" s="1"/>
  <c r="B2" i="1"/>
  <c r="J2" i="1"/>
  <c r="AR7" i="1"/>
  <c r="AR30" i="1" s="1"/>
  <c r="F3" i="1"/>
  <c r="N3" i="1"/>
  <c r="B3" i="1"/>
  <c r="J3" i="1"/>
  <c r="N4" i="1"/>
  <c r="E3" i="1"/>
  <c r="AQ3" i="1"/>
  <c r="AQ26" i="1" s="1"/>
  <c r="H3" i="1"/>
  <c r="H16" i="1" s="1"/>
  <c r="AQ5" i="1"/>
  <c r="AQ28" i="1" s="1"/>
  <c r="AT8" i="1"/>
  <c r="AT31" i="1" s="1"/>
  <c r="AQ4" i="1"/>
  <c r="AQ27" i="1" s="1"/>
  <c r="AI9" i="1"/>
  <c r="AI18" i="1" s="1"/>
  <c r="C3" i="1"/>
  <c r="AP8" i="1"/>
  <c r="AF41" i="1" s="1"/>
  <c r="AQ2" i="1"/>
  <c r="AQ25" i="1" s="1"/>
  <c r="AJ9" i="1"/>
  <c r="AJ16" i="1" s="1"/>
  <c r="AQ6" i="1"/>
  <c r="AQ29" i="1" s="1"/>
  <c r="AK9" i="1"/>
  <c r="AK17" i="1" s="1"/>
  <c r="G3" i="1"/>
  <c r="O3" i="1"/>
  <c r="AV7" i="1"/>
  <c r="AV30" i="1" s="1"/>
  <c r="E17" i="1"/>
  <c r="K17" i="1"/>
  <c r="AJ32" i="1"/>
  <c r="AG26" i="1"/>
  <c r="AL25" i="1"/>
  <c r="AT4" i="1"/>
  <c r="AI29" i="1"/>
  <c r="AM31" i="1"/>
  <c r="AC25" i="1"/>
  <c r="AO26" i="1"/>
  <c r="AP6" i="1"/>
  <c r="AB39" i="1" s="1"/>
  <c r="AD31" i="1"/>
  <c r="AD25" i="1"/>
  <c r="AH26" i="1"/>
  <c r="AD27" i="1"/>
  <c r="C2" i="1"/>
  <c r="AU2" i="1"/>
  <c r="AU25" i="1" s="1"/>
  <c r="AI26" i="1"/>
  <c r="C4" i="1"/>
  <c r="AE27" i="1"/>
  <c r="AM27" i="1"/>
  <c r="AU4" i="1"/>
  <c r="AU27" i="1" s="1"/>
  <c r="AI28" i="1"/>
  <c r="AB29" i="1"/>
  <c r="AJ29" i="1"/>
  <c r="AR6" i="1"/>
  <c r="AR29" i="1" s="1"/>
  <c r="AD30" i="1"/>
  <c r="AL30" i="1"/>
  <c r="AT7" i="1"/>
  <c r="AF31" i="1"/>
  <c r="AN31" i="1"/>
  <c r="AV8" i="1"/>
  <c r="AV31" i="1" s="1"/>
  <c r="AK27" i="1"/>
  <c r="AG28" i="1"/>
  <c r="AB30" i="1"/>
  <c r="AL31" i="1"/>
  <c r="AT2" i="1"/>
  <c r="AK30" i="1"/>
  <c r="K2" i="1"/>
  <c r="D2" i="1"/>
  <c r="AF25" i="1"/>
  <c r="AN25" i="1"/>
  <c r="AV2" i="1"/>
  <c r="AV25" i="1" s="1"/>
  <c r="AB26" i="1"/>
  <c r="AJ26" i="1"/>
  <c r="AR3" i="1"/>
  <c r="AR26" i="1" s="1"/>
  <c r="D4" i="1"/>
  <c r="L4" i="1"/>
  <c r="AF27" i="1"/>
  <c r="AN27" i="1"/>
  <c r="AV4" i="1"/>
  <c r="AV27" i="1" s="1"/>
  <c r="AB28" i="1"/>
  <c r="AJ28" i="1"/>
  <c r="AR5" i="1"/>
  <c r="AR28" i="1" s="1"/>
  <c r="AC29" i="1"/>
  <c r="AK29" i="1"/>
  <c r="AE30" i="1"/>
  <c r="AM30" i="1"/>
  <c r="AU7" i="1"/>
  <c r="AU30" i="1" s="1"/>
  <c r="AG31" i="1"/>
  <c r="AO31" i="1"/>
  <c r="AB9" i="1"/>
  <c r="AB19" i="1" s="1"/>
  <c r="AP3" i="1"/>
  <c r="AI36" i="1" s="1"/>
  <c r="AP5" i="1"/>
  <c r="AI38" i="1" s="1"/>
  <c r="AU8" i="1"/>
  <c r="AU31" i="1" s="1"/>
  <c r="L2" i="1"/>
  <c r="E2" i="1"/>
  <c r="M2" i="1"/>
  <c r="AG25" i="1"/>
  <c r="AO25" i="1"/>
  <c r="I3" i="1"/>
  <c r="M4" i="1"/>
  <c r="AD29" i="1"/>
  <c r="AL29" i="1"/>
  <c r="AT6" i="1"/>
  <c r="AF30" i="1"/>
  <c r="AN30" i="1"/>
  <c r="AH31" i="1"/>
  <c r="AC9" i="1"/>
  <c r="AC17" i="1" s="1"/>
  <c r="AK25" i="1"/>
  <c r="AH29" i="1"/>
  <c r="AG9" i="1"/>
  <c r="AG20" i="1" s="1"/>
  <c r="AL27" i="1"/>
  <c r="AE31" i="1"/>
  <c r="AP2" i="1"/>
  <c r="AB35" i="1" s="1"/>
  <c r="AT5" i="1"/>
  <c r="AU6" i="1"/>
  <c r="AU29" i="1" s="1"/>
  <c r="AG30" i="1"/>
  <c r="AO30" i="1"/>
  <c r="AI31" i="1"/>
  <c r="AQ8" i="1"/>
  <c r="AQ31" i="1" s="1"/>
  <c r="AD9" i="1"/>
  <c r="AD18" i="1" s="1"/>
  <c r="AL9" i="1"/>
  <c r="AL20" i="1" s="1"/>
  <c r="I15" i="1"/>
  <c r="AO9" i="1"/>
  <c r="AO20" i="1" s="1"/>
  <c r="AC30" i="1"/>
  <c r="AD26" i="1"/>
  <c r="AL26" i="1"/>
  <c r="AH27" i="1"/>
  <c r="AL28" i="1"/>
  <c r="G2" i="1"/>
  <c r="O2" i="1"/>
  <c r="K3" i="1"/>
  <c r="AE26" i="1"/>
  <c r="AM26" i="1"/>
  <c r="AU3" i="1"/>
  <c r="AU26" i="1" s="1"/>
  <c r="G4" i="1"/>
  <c r="O4" i="1"/>
  <c r="AI27" i="1"/>
  <c r="AE28" i="1"/>
  <c r="AM28" i="1"/>
  <c r="AU5" i="1"/>
  <c r="AU28" i="1" s="1"/>
  <c r="AF29" i="1"/>
  <c r="AN29" i="1"/>
  <c r="AV6" i="1"/>
  <c r="AV29" i="1" s="1"/>
  <c r="AH30" i="1"/>
  <c r="AP7" i="1"/>
  <c r="AE40" i="1" s="1"/>
  <c r="AB31" i="1"/>
  <c r="AJ31" i="1"/>
  <c r="AR8" i="1"/>
  <c r="AR31" i="1" s="1"/>
  <c r="AE9" i="1"/>
  <c r="AE15" i="1" s="1"/>
  <c r="AM9" i="1"/>
  <c r="AM19" i="1" s="1"/>
  <c r="F17" i="1"/>
  <c r="AG27" i="1"/>
  <c r="I17" i="1"/>
  <c r="AC27" i="1"/>
  <c r="AO28" i="1"/>
  <c r="AJ30" i="1"/>
  <c r="B4" i="1"/>
  <c r="AH28" i="1"/>
  <c r="AH9" i="1"/>
  <c r="AH20" i="1" s="1"/>
  <c r="AH25" i="1"/>
  <c r="AT3" i="1"/>
  <c r="AP4" i="1"/>
  <c r="AJ37" i="1" s="1"/>
  <c r="AD38" i="1"/>
  <c r="AD28" i="1"/>
  <c r="H2" i="1"/>
  <c r="AB25" i="1"/>
  <c r="AJ25" i="1"/>
  <c r="AR2" i="1"/>
  <c r="AR25" i="1" s="1"/>
  <c r="D3" i="1"/>
  <c r="L3" i="1"/>
  <c r="AF26" i="1"/>
  <c r="AN26" i="1"/>
  <c r="AN36" i="1"/>
  <c r="AV3" i="1"/>
  <c r="AV26" i="1" s="1"/>
  <c r="AB27" i="1"/>
  <c r="AJ27" i="1"/>
  <c r="AR4" i="1"/>
  <c r="AR27" i="1" s="1"/>
  <c r="AF28" i="1"/>
  <c r="AN28" i="1"/>
  <c r="AV5" i="1"/>
  <c r="AV28" i="1" s="1"/>
  <c r="AQ7" i="1"/>
  <c r="AQ30" i="1" s="1"/>
  <c r="AF9" i="1"/>
  <c r="AF18" i="1" s="1"/>
  <c r="AN9" i="1"/>
  <c r="AN14" i="1" s="1"/>
  <c r="AI25" i="1"/>
  <c r="AO27" i="1"/>
  <c r="AG29" i="1"/>
  <c r="AH38" i="1" l="1"/>
  <c r="AJ19" i="1"/>
  <c r="AE36" i="1"/>
  <c r="AJ14" i="1"/>
  <c r="AL19" i="1"/>
  <c r="AJ18" i="1"/>
  <c r="AJ20" i="1"/>
  <c r="AJ15" i="1"/>
  <c r="AJ17" i="1"/>
  <c r="AJ10" i="1"/>
  <c r="AE38" i="1"/>
  <c r="G16" i="1"/>
  <c r="B16" i="1"/>
  <c r="O16" i="1"/>
  <c r="N16" i="1"/>
  <c r="F5" i="1"/>
  <c r="F11" i="1" s="1"/>
  <c r="AL38" i="1"/>
  <c r="E16" i="1"/>
  <c r="J15" i="1"/>
  <c r="J16" i="1"/>
  <c r="C16" i="1"/>
  <c r="N17" i="1"/>
  <c r="B15" i="1"/>
  <c r="C44" i="1" s="1"/>
  <c r="AD17" i="1"/>
  <c r="AK39" i="1"/>
  <c r="AW8" i="1"/>
  <c r="AW31" i="1" s="1"/>
  <c r="AK16" i="1"/>
  <c r="AM16" i="1"/>
  <c r="AK14" i="1"/>
  <c r="AK19" i="1"/>
  <c r="AO36" i="1"/>
  <c r="AB18" i="1"/>
  <c r="AK32" i="1"/>
  <c r="AB37" i="1"/>
  <c r="AG18" i="1"/>
  <c r="AC16" i="1"/>
  <c r="AB15" i="1"/>
  <c r="AL17" i="1"/>
  <c r="AK41" i="1"/>
  <c r="J5" i="1"/>
  <c r="J9" i="1" s="1"/>
  <c r="F16" i="1"/>
  <c r="AM17" i="1"/>
  <c r="AM36" i="1"/>
  <c r="AH18" i="1"/>
  <c r="AK36" i="1"/>
  <c r="AB38" i="1"/>
  <c r="N5" i="1"/>
  <c r="N10" i="1" s="1"/>
  <c r="AD36" i="1"/>
  <c r="AB14" i="1"/>
  <c r="AK20" i="1"/>
  <c r="AL16" i="1"/>
  <c r="AB20" i="1"/>
  <c r="AC36" i="1"/>
  <c r="AH17" i="1"/>
  <c r="AD14" i="1"/>
  <c r="AK10" i="1"/>
  <c r="AD41" i="1"/>
  <c r="B5" i="1"/>
  <c r="B18" i="1" s="1"/>
  <c r="AG16" i="1"/>
  <c r="AG19" i="1"/>
  <c r="R2" i="1"/>
  <c r="R15" i="1" s="1"/>
  <c r="AS8" i="1"/>
  <c r="AS31" i="1" s="1"/>
  <c r="AC41" i="1"/>
  <c r="AM38" i="1"/>
  <c r="AC19" i="1"/>
  <c r="AO41" i="1"/>
  <c r="AK18" i="1"/>
  <c r="AB36" i="1"/>
  <c r="AM39" i="1"/>
  <c r="AP31" i="1"/>
  <c r="AC20" i="1"/>
  <c r="AN38" i="1"/>
  <c r="AJ41" i="1"/>
  <c r="AH39" i="1"/>
  <c r="AL39" i="1"/>
  <c r="AK15" i="1"/>
  <c r="AF37" i="1"/>
  <c r="AD16" i="1"/>
  <c r="AM37" i="1"/>
  <c r="X3" i="1"/>
  <c r="X16" i="1" s="1"/>
  <c r="AF38" i="1"/>
  <c r="AI16" i="1"/>
  <c r="AE41" i="1"/>
  <c r="AD39" i="1"/>
  <c r="AO39" i="1"/>
  <c r="AF36" i="1"/>
  <c r="AO38" i="1"/>
  <c r="AB41" i="1"/>
  <c r="AF39" i="1"/>
  <c r="AL36" i="1"/>
  <c r="AI20" i="1"/>
  <c r="AG36" i="1"/>
  <c r="AH41" i="1"/>
  <c r="AI17" i="1"/>
  <c r="AD20" i="1"/>
  <c r="AI39" i="1"/>
  <c r="AI32" i="1"/>
  <c r="Q3" i="1"/>
  <c r="Q16" i="1" s="1"/>
  <c r="AN39" i="1"/>
  <c r="AG41" i="1"/>
  <c r="AC39" i="1"/>
  <c r="AM41" i="1"/>
  <c r="AI15" i="1"/>
  <c r="AI19" i="1"/>
  <c r="W3" i="1"/>
  <c r="G22" i="1" s="1"/>
  <c r="AL41" i="1"/>
  <c r="AN41" i="1"/>
  <c r="AJ39" i="1"/>
  <c r="AI10" i="1"/>
  <c r="AC38" i="1"/>
  <c r="AG39" i="1"/>
  <c r="AO17" i="1"/>
  <c r="AI14" i="1"/>
  <c r="AI41" i="1"/>
  <c r="O17" i="1"/>
  <c r="AG35" i="1"/>
  <c r="AN35" i="1"/>
  <c r="AG40" i="1"/>
  <c r="AO18" i="1"/>
  <c r="AP27" i="1"/>
  <c r="AS4" i="1"/>
  <c r="AS27" i="1" s="1"/>
  <c r="AH32" i="1"/>
  <c r="AH10" i="1"/>
  <c r="AH14" i="1"/>
  <c r="AJ40" i="1"/>
  <c r="AH15" i="1"/>
  <c r="G17" i="1"/>
  <c r="K16" i="1"/>
  <c r="AN20" i="1"/>
  <c r="AC32" i="1"/>
  <c r="AV9" i="1"/>
  <c r="AV32" i="1" s="1"/>
  <c r="AU9" i="1"/>
  <c r="AU32" i="1" s="1"/>
  <c r="AT9" i="1"/>
  <c r="AC10" i="1"/>
  <c r="AF40" i="1"/>
  <c r="AO37" i="1"/>
  <c r="AC15" i="1"/>
  <c r="AG14" i="1"/>
  <c r="AM40" i="1"/>
  <c r="AT25" i="1"/>
  <c r="AW2" i="1"/>
  <c r="AW25" i="1" s="1"/>
  <c r="AG38" i="1"/>
  <c r="AL14" i="1"/>
  <c r="AH36" i="1"/>
  <c r="AO15" i="1"/>
  <c r="AP25" i="1"/>
  <c r="AP11" i="1"/>
  <c r="AS2" i="1"/>
  <c r="AS25" i="1" s="1"/>
  <c r="AM35" i="1"/>
  <c r="AL40" i="1"/>
  <c r="AI37" i="1"/>
  <c r="AE14" i="1"/>
  <c r="AI35" i="1"/>
  <c r="AH16" i="1"/>
  <c r="AD15" i="1"/>
  <c r="AD19" i="1"/>
  <c r="AT29" i="1"/>
  <c r="AW6" i="1"/>
  <c r="AW29" i="1" s="1"/>
  <c r="AO16" i="1"/>
  <c r="M15" i="1"/>
  <c r="M5" i="1"/>
  <c r="AF20" i="1"/>
  <c r="AN37" i="1"/>
  <c r="AJ36" i="1"/>
  <c r="AF35" i="1"/>
  <c r="AG17" i="1"/>
  <c r="AD40" i="1"/>
  <c r="AD35" i="1"/>
  <c r="AC35" i="1"/>
  <c r="P2" i="1"/>
  <c r="B32" i="1" s="1"/>
  <c r="AM10" i="1"/>
  <c r="AM32" i="1"/>
  <c r="AM18" i="1"/>
  <c r="AN18" i="1"/>
  <c r="AE17" i="1"/>
  <c r="AM15" i="1"/>
  <c r="AH37" i="1"/>
  <c r="AO19" i="1"/>
  <c r="AE20" i="1"/>
  <c r="AK35" i="1"/>
  <c r="AF16" i="1"/>
  <c r="AG37" i="1"/>
  <c r="I16" i="1"/>
  <c r="E15" i="1"/>
  <c r="E5" i="1"/>
  <c r="E9" i="1" s="1"/>
  <c r="AC18" i="1"/>
  <c r="D5" i="1"/>
  <c r="D18" i="1" s="1"/>
  <c r="D15" i="1"/>
  <c r="AC14" i="1"/>
  <c r="AT27" i="1"/>
  <c r="AW4" i="1"/>
  <c r="AW27" i="1" s="1"/>
  <c r="AN17" i="1"/>
  <c r="I5" i="1"/>
  <c r="AT26" i="1"/>
  <c r="AW3" i="1"/>
  <c r="AW26" i="1" s="1"/>
  <c r="AF19" i="1"/>
  <c r="AO32" i="1"/>
  <c r="AO10" i="1"/>
  <c r="AE16" i="1"/>
  <c r="C15" i="1"/>
  <c r="C45" i="1" s="1"/>
  <c r="C5" i="1"/>
  <c r="C9" i="1" s="1"/>
  <c r="Y2" i="1"/>
  <c r="Y15" i="1" s="1"/>
  <c r="X2" i="1"/>
  <c r="X15" i="1" s="1"/>
  <c r="W2" i="1"/>
  <c r="C21" i="1" s="1"/>
  <c r="Q2" i="1"/>
  <c r="Q15" i="1" s="1"/>
  <c r="AL35" i="1"/>
  <c r="H15" i="1"/>
  <c r="H5" i="1"/>
  <c r="H9" i="1" s="1"/>
  <c r="AP30" i="1"/>
  <c r="AS7" i="1"/>
  <c r="AS30" i="1" s="1"/>
  <c r="O15" i="1"/>
  <c r="O5" i="1"/>
  <c r="O11" i="1" s="1"/>
  <c r="AF15" i="1"/>
  <c r="D16" i="1"/>
  <c r="AE18" i="1"/>
  <c r="G15" i="1"/>
  <c r="G5" i="1"/>
  <c r="G9" i="1" s="1"/>
  <c r="AL32" i="1"/>
  <c r="AL18" i="1"/>
  <c r="AL10" i="1"/>
  <c r="M17" i="1"/>
  <c r="AO35" i="1"/>
  <c r="AM14" i="1"/>
  <c r="AE19" i="1"/>
  <c r="P3" i="1"/>
  <c r="AK40" i="1"/>
  <c r="AK37" i="1"/>
  <c r="L16" i="1"/>
  <c r="AF14" i="1"/>
  <c r="AI40" i="1"/>
  <c r="AH40" i="1"/>
  <c r="AC40" i="1"/>
  <c r="AD32" i="1"/>
  <c r="AD10" i="1"/>
  <c r="AL37" i="1"/>
  <c r="AO14" i="1"/>
  <c r="AP28" i="1"/>
  <c r="AS5" i="1"/>
  <c r="AS28" i="1" s="1"/>
  <c r="AK38" i="1"/>
  <c r="AB32" i="1"/>
  <c r="AB17" i="1"/>
  <c r="AP9" i="1"/>
  <c r="AF42" i="1" s="1"/>
  <c r="AR9" i="1"/>
  <c r="AR32" i="1" s="1"/>
  <c r="AQ9" i="1"/>
  <c r="AQ32" i="1" s="1"/>
  <c r="AB16" i="1"/>
  <c r="AB10" i="1"/>
  <c r="AJ38" i="1"/>
  <c r="L17" i="1"/>
  <c r="AE37" i="1"/>
  <c r="AM20" i="1"/>
  <c r="B17" i="1"/>
  <c r="P4" i="1"/>
  <c r="B11" i="1"/>
  <c r="R4" i="1"/>
  <c r="R17" i="1" s="1"/>
  <c r="Q4" i="1"/>
  <c r="Q17" i="1" s="1"/>
  <c r="AE32" i="1"/>
  <c r="AE10" i="1"/>
  <c r="L5" i="1"/>
  <c r="L18" i="1" s="1"/>
  <c r="L15" i="1"/>
  <c r="K15" i="1"/>
  <c r="K5" i="1"/>
  <c r="K10" i="1" s="1"/>
  <c r="AN32" i="1"/>
  <c r="AN19" i="1"/>
  <c r="AN10" i="1"/>
  <c r="AN16" i="1"/>
  <c r="AN15" i="1"/>
  <c r="AJ35" i="1"/>
  <c r="AH35" i="1"/>
  <c r="AC37" i="1"/>
  <c r="AH19" i="1"/>
  <c r="AL15" i="1"/>
  <c r="AT28" i="1"/>
  <c r="AW5" i="1"/>
  <c r="AW28" i="1" s="1"/>
  <c r="AG32" i="1"/>
  <c r="AG10" i="1"/>
  <c r="AN40" i="1"/>
  <c r="AP26" i="1"/>
  <c r="AS3" i="1"/>
  <c r="AS26" i="1" s="1"/>
  <c r="D17" i="1"/>
  <c r="AB40" i="1"/>
  <c r="AE35" i="1"/>
  <c r="AT30" i="1"/>
  <c r="AW7" i="1"/>
  <c r="AW30" i="1" s="1"/>
  <c r="AD37" i="1"/>
  <c r="AP29" i="1"/>
  <c r="AE39" i="1"/>
  <c r="AS6" i="1"/>
  <c r="AS29" i="1" s="1"/>
  <c r="AG15" i="1"/>
  <c r="Y3" i="1"/>
  <c r="Y16" i="1" s="1"/>
  <c r="AO40" i="1"/>
  <c r="R3" i="1"/>
  <c r="R16" i="1" s="1"/>
  <c r="AF32" i="1"/>
  <c r="AF10" i="1"/>
  <c r="AF17" i="1"/>
  <c r="C17" i="1"/>
  <c r="Y4" i="1"/>
  <c r="Y17" i="1" s="1"/>
  <c r="X4" i="1"/>
  <c r="X17" i="1" s="1"/>
  <c r="W4" i="1"/>
  <c r="M23" i="1" s="1"/>
  <c r="B27" i="1" l="1"/>
  <c r="F22" i="1"/>
  <c r="F18" i="1"/>
  <c r="AJ21" i="1"/>
  <c r="I22" i="1"/>
  <c r="F10" i="1"/>
  <c r="F9" i="1"/>
  <c r="C11" i="1"/>
  <c r="C22" i="1"/>
  <c r="G23" i="1"/>
  <c r="K22" i="1"/>
  <c r="B9" i="1"/>
  <c r="AK21" i="1"/>
  <c r="I21" i="1"/>
  <c r="F21" i="1"/>
  <c r="AP20" i="1"/>
  <c r="C23" i="1"/>
  <c r="K21" i="1"/>
  <c r="I28" i="1"/>
  <c r="L27" i="1"/>
  <c r="E22" i="1"/>
  <c r="H22" i="1"/>
  <c r="O29" i="1"/>
  <c r="E21" i="1"/>
  <c r="H21" i="1"/>
  <c r="H23" i="1"/>
  <c r="I23" i="1"/>
  <c r="K23" i="1"/>
  <c r="E23" i="1"/>
  <c r="F23" i="1"/>
  <c r="Z3" i="1"/>
  <c r="Z16" i="1" s="1"/>
  <c r="M22" i="1"/>
  <c r="M21" i="1"/>
  <c r="G21" i="1"/>
  <c r="D28" i="1"/>
  <c r="L9" i="1"/>
  <c r="D10" i="1"/>
  <c r="J10" i="1"/>
  <c r="J18" i="1"/>
  <c r="J11" i="1"/>
  <c r="O9" i="1"/>
  <c r="N11" i="1"/>
  <c r="AV19" i="1"/>
  <c r="AP15" i="1"/>
  <c r="B10" i="1"/>
  <c r="B12" i="1" s="1"/>
  <c r="N9" i="1"/>
  <c r="B29" i="1"/>
  <c r="AU17" i="1"/>
  <c r="D29" i="1"/>
  <c r="AU19" i="1"/>
  <c r="N18" i="1"/>
  <c r="C29" i="1"/>
  <c r="AG21" i="1"/>
  <c r="W16" i="1"/>
  <c r="AI21" i="1"/>
  <c r="AV16" i="1"/>
  <c r="AD21" i="1"/>
  <c r="AT19" i="1"/>
  <c r="AS20" i="1"/>
  <c r="K9" i="1"/>
  <c r="AR14" i="1"/>
  <c r="AF21" i="1"/>
  <c r="AQ15" i="1"/>
  <c r="AS15" i="1"/>
  <c r="AQ20" i="1"/>
  <c r="AT16" i="1"/>
  <c r="L10" i="1"/>
  <c r="L29" i="1"/>
  <c r="AH21" i="1"/>
  <c r="AP18" i="1"/>
  <c r="D11" i="1"/>
  <c r="AN21" i="1"/>
  <c r="L11" i="1"/>
  <c r="AQ18" i="1"/>
  <c r="AS14" i="1"/>
  <c r="AV17" i="1"/>
  <c r="AS17" i="1"/>
  <c r="AQ17" i="1"/>
  <c r="AP17" i="1"/>
  <c r="AR17" i="1"/>
  <c r="M18" i="1"/>
  <c r="M10" i="1"/>
  <c r="AE42" i="1"/>
  <c r="AQ14" i="1"/>
  <c r="H18" i="1"/>
  <c r="H10" i="1"/>
  <c r="H11" i="1"/>
  <c r="AQ19" i="1"/>
  <c r="AW19" i="1"/>
  <c r="AW20" i="1"/>
  <c r="AU16" i="1"/>
  <c r="L28" i="1"/>
  <c r="AM21" i="1"/>
  <c r="AL42" i="1"/>
  <c r="O18" i="1"/>
  <c r="O10" i="1"/>
  <c r="H27" i="1"/>
  <c r="W5" i="1"/>
  <c r="Y5" i="1"/>
  <c r="Y18" i="1" s="1"/>
  <c r="C18" i="1"/>
  <c r="X5" i="1"/>
  <c r="X18" i="1" s="1"/>
  <c r="C10" i="1"/>
  <c r="M27" i="1"/>
  <c r="AE21" i="1"/>
  <c r="AT17" i="1"/>
  <c r="AL21" i="1"/>
  <c r="G29" i="1"/>
  <c r="R5" i="1"/>
  <c r="R18" i="1" s="1"/>
  <c r="Z2" i="1"/>
  <c r="Z15" i="1" s="1"/>
  <c r="W15" i="1"/>
  <c r="AP14" i="1"/>
  <c r="AG42" i="1"/>
  <c r="I18" i="1"/>
  <c r="I11" i="1"/>
  <c r="I9" i="1"/>
  <c r="D27" i="1"/>
  <c r="Z4" i="1"/>
  <c r="Z17" i="1" s="1"/>
  <c r="W17" i="1"/>
  <c r="P17" i="1"/>
  <c r="S4" i="1"/>
  <c r="S17" i="1" s="1"/>
  <c r="E29" i="1"/>
  <c r="F29" i="1"/>
  <c r="H29" i="1"/>
  <c r="N29" i="1"/>
  <c r="K29" i="1"/>
  <c r="J29" i="1"/>
  <c r="I29" i="1"/>
  <c r="AW16" i="1"/>
  <c r="M11" i="1"/>
  <c r="O27" i="1"/>
  <c r="C27" i="1"/>
  <c r="AW18" i="1"/>
  <c r="AV18" i="1"/>
  <c r="AU18" i="1"/>
  <c r="AT18" i="1"/>
  <c r="AW17" i="1"/>
  <c r="AT32" i="1"/>
  <c r="AW9" i="1"/>
  <c r="AW32" i="1" s="1"/>
  <c r="AS18" i="1"/>
  <c r="AT20" i="1"/>
  <c r="G27" i="1"/>
  <c r="AS16" i="1"/>
  <c r="AQ16" i="1"/>
  <c r="AP16" i="1"/>
  <c r="AR16" i="1"/>
  <c r="AN42" i="1"/>
  <c r="AO21" i="1"/>
  <c r="M29" i="1"/>
  <c r="G18" i="1"/>
  <c r="G10" i="1"/>
  <c r="E18" i="1"/>
  <c r="E11" i="1"/>
  <c r="E10" i="1"/>
  <c r="AM42" i="1"/>
  <c r="AR19" i="1"/>
  <c r="J27" i="1"/>
  <c r="P15" i="1"/>
  <c r="S2" i="1"/>
  <c r="S15" i="1" s="1"/>
  <c r="P6" i="1"/>
  <c r="I27" i="1"/>
  <c r="N27" i="1"/>
  <c r="F27" i="1"/>
  <c r="AS19" i="1"/>
  <c r="AP19" i="1"/>
  <c r="AP32" i="1"/>
  <c r="AP10" i="1"/>
  <c r="AS9" i="1"/>
  <c r="AS32" i="1" s="1"/>
  <c r="AK42" i="1"/>
  <c r="AI42" i="1"/>
  <c r="AJ42" i="1"/>
  <c r="AD42" i="1"/>
  <c r="K18" i="1"/>
  <c r="K11" i="1"/>
  <c r="AR15" i="1"/>
  <c r="AW14" i="1"/>
  <c r="AC21" i="1"/>
  <c r="AU14" i="1"/>
  <c r="AT14" i="1"/>
  <c r="AV14" i="1"/>
  <c r="AU20" i="1"/>
  <c r="S3" i="1"/>
  <c r="S16" i="1" s="1"/>
  <c r="P16" i="1"/>
  <c r="M28" i="1"/>
  <c r="H28" i="1"/>
  <c r="F28" i="1"/>
  <c r="B28" i="1"/>
  <c r="J28" i="1"/>
  <c r="C28" i="1"/>
  <c r="G28" i="1"/>
  <c r="O28" i="1"/>
  <c r="N28" i="1"/>
  <c r="E28" i="1"/>
  <c r="E27" i="1"/>
  <c r="AR20" i="1"/>
  <c r="M9" i="1"/>
  <c r="AW15" i="1"/>
  <c r="AU15" i="1"/>
  <c r="AT15" i="1"/>
  <c r="AV15" i="1"/>
  <c r="K28" i="1"/>
  <c r="AH42" i="1"/>
  <c r="P5" i="1"/>
  <c r="K27" i="1"/>
  <c r="AV20" i="1"/>
  <c r="AB21" i="1"/>
  <c r="D9" i="1"/>
  <c r="I10" i="1"/>
  <c r="AR18" i="1"/>
  <c r="G11" i="1"/>
  <c r="Q5" i="1"/>
  <c r="Q18" i="1" s="1"/>
  <c r="E34" i="1" l="1"/>
  <c r="H12" i="1"/>
  <c r="F12" i="1"/>
  <c r="C12" i="1"/>
  <c r="H33" i="1"/>
  <c r="O12" i="1"/>
  <c r="J12" i="1"/>
  <c r="E12" i="1"/>
  <c r="L12" i="1"/>
  <c r="N12" i="1"/>
  <c r="R11" i="1"/>
  <c r="S9" i="1"/>
  <c r="S11" i="1"/>
  <c r="Z9" i="1"/>
  <c r="S10" i="1"/>
  <c r="X11" i="1"/>
  <c r="P10" i="1"/>
  <c r="C38" i="1" s="1"/>
  <c r="AP21" i="1"/>
  <c r="Z10" i="1"/>
  <c r="Y10" i="1"/>
  <c r="X10" i="1"/>
  <c r="W10" i="1"/>
  <c r="C33" i="1" s="1"/>
  <c r="P9" i="1"/>
  <c r="M37" i="1" s="1"/>
  <c r="Z11" i="1"/>
  <c r="M12" i="1"/>
  <c r="Q9" i="1"/>
  <c r="P11" i="1"/>
  <c r="X9" i="1"/>
  <c r="S5" i="1"/>
  <c r="S18" i="1" s="1"/>
  <c r="P18" i="1"/>
  <c r="W18" i="1"/>
  <c r="Z5" i="1"/>
  <c r="Z18" i="1" s="1"/>
  <c r="D12" i="1"/>
  <c r="Q10" i="1"/>
  <c r="W11" i="1"/>
  <c r="K34" i="1" s="1"/>
  <c r="I12" i="1"/>
  <c r="Y9" i="1"/>
  <c r="G12" i="1"/>
  <c r="R9" i="1"/>
  <c r="R10" i="1"/>
  <c r="K12" i="1"/>
  <c r="Q11" i="1"/>
  <c r="Y11" i="1"/>
  <c r="W9" i="1"/>
  <c r="I32" i="1" s="1"/>
  <c r="C34" i="1" l="1"/>
  <c r="P33" i="1"/>
  <c r="K33" i="1"/>
  <c r="G33" i="1"/>
  <c r="M34" i="1"/>
  <c r="P32" i="1"/>
  <c r="G32" i="1"/>
  <c r="E32" i="1"/>
  <c r="H32" i="1"/>
  <c r="C32" i="1"/>
  <c r="G34" i="1"/>
  <c r="E33" i="1"/>
  <c r="P34" i="1"/>
  <c r="F34" i="1"/>
  <c r="K32" i="1"/>
  <c r="F32" i="1"/>
  <c r="I33" i="1"/>
  <c r="M32" i="1"/>
  <c r="M33" i="1"/>
  <c r="F33" i="1"/>
  <c r="H34" i="1"/>
  <c r="I34" i="1"/>
  <c r="W12" i="1"/>
  <c r="E38" i="1"/>
  <c r="R12" i="1"/>
  <c r="M38" i="1"/>
  <c r="I38" i="1"/>
  <c r="Q12" i="1"/>
  <c r="G38" i="1"/>
  <c r="U11" i="1"/>
  <c r="N39" i="1"/>
  <c r="L39" i="1"/>
  <c r="J39" i="1"/>
  <c r="O39" i="1"/>
  <c r="B39" i="1"/>
  <c r="F39" i="1"/>
  <c r="C39" i="1"/>
  <c r="D39" i="1"/>
  <c r="G39" i="1"/>
  <c r="D37" i="1"/>
  <c r="K39" i="1"/>
  <c r="U10" i="1"/>
  <c r="N38" i="1"/>
  <c r="L38" i="1"/>
  <c r="D38" i="1"/>
  <c r="F38" i="1"/>
  <c r="B38" i="1"/>
  <c r="K38" i="1"/>
  <c r="J38" i="1"/>
  <c r="O38" i="1"/>
  <c r="X12" i="1"/>
  <c r="M39" i="1"/>
  <c r="P12" i="1"/>
  <c r="U9" i="1"/>
  <c r="J37" i="1"/>
  <c r="G37" i="1"/>
  <c r="H37" i="1"/>
  <c r="N37" i="1"/>
  <c r="B37" i="1"/>
  <c r="E37" i="1"/>
  <c r="F37" i="1"/>
  <c r="L37" i="1"/>
  <c r="K37" i="1"/>
  <c r="C37" i="1"/>
  <c r="O37" i="1"/>
  <c r="H39" i="1"/>
  <c r="I39" i="1"/>
  <c r="Y12" i="1"/>
  <c r="I37" i="1"/>
  <c r="H38" i="1"/>
  <c r="E3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rnold_Pogassian_2004_01_dur" type="6" refreshedVersion="6" background="1" saveData="1">
    <textPr codePage="850" sourceFile="D:\Dropbox (PETAL)\Team-Ordner „PETAL“\Audio\Kurtag_Kafka-Fragmente\_tempo mapping\01_Die Guten gehn im gleichen Schritt\data_KF01\Arnold_Pogassian_2004_01_dur.txt" decimal="," thousands=".">
      <textFields count="2">
        <textField type="text"/>
        <textField type="skip"/>
      </textFields>
    </textPr>
  </connection>
  <connection id="2" xr16:uid="{00000000-0015-0000-FFFF-FFFF02000000}" name="Arnold+Pogossian_2006 [live DVD]_01_dur" type="6" refreshedVersion="6" background="1" saveData="1">
    <textPr codePage="850" sourceFile="D:\Dropbox (PETAL)\Team-Ordner „PETAL“\Audio\Kurtag_Kafka-Fragmente\_tempo mapping\01_Die Guten gehn im gleichen Schritt\data_KF01\Arnold+Pogossian_2006 [live DVD]_01_dur.txt" decimal="," thousands=".">
      <textFields count="2">
        <textField type="text"/>
        <textField type="skip"/>
      </textFields>
    </textPr>
  </connection>
  <connection id="3" xr16:uid="{00000000-0015-0000-FFFF-FFFF03000000}" name="Banse_Keller_2005_01_dur" type="6" refreshedVersion="6" background="1" saveData="1">
    <textPr codePage="850" sourceFile="D:\Dropbox (PETAL)\Team-Ordner „PETAL“\Audio\Kurtag_Kafka-Fragmente\_tempo mapping\01_Die Guten gehn im gleichen Schritt\data_KF01\Banse_Keller_2005_01_dur.txt" decimal="," thousands=".">
      <textFields count="2">
        <textField type="text"/>
        <textField type="skip"/>
      </textFields>
    </textPr>
  </connection>
  <connection id="4" xr16:uid="{00000000-0015-0000-FFFF-FFFF05000000}" name="CK_1990_32_dur2" type="6" refreshedVersion="6" deleted="1" background="1" saveData="1">
    <textPr codePage="850" sourceFile="D:\Dropbox (PETAL)\Team-Ordner „PETAL“\Audio\Kurtag_Kafka-Fragmente\_tempo mapping\32_Szene in der Elektrischen\_data_KF32\CK_1990_32_dur.txt" decimal="," thousands=".">
      <textFields count="2">
        <textField type="text"/>
        <textField type="text"/>
      </textFields>
    </textPr>
  </connection>
  <connection id="5" xr16:uid="{00000000-0015-0000-FFFF-FFFF06000000}" name="Csengery_Keller_1987_01 (Die Guten gehn im gleichen Schritt)_dur" type="6" refreshedVersion="6" background="1" saveData="1">
    <textPr codePage="850" sourceFile="D:\Dropbox (PETAL)\Team-Ordner „PETAL“\Audio\Kurtag_Kafka-Fragmente\_tempo mapping\01_Die Guten gehn im gleichen Schritt\data_KF01\Csengery_Keller_1987_01 (Die Guten gehn im gleichen Schritt)_dur.txt" decimal="," thousands=".">
      <textFields count="2">
        <textField type="text"/>
        <textField type="skip"/>
      </textFields>
    </textPr>
  </connection>
  <connection id="6" xr16:uid="{00000000-0015-0000-FFFF-FFFF07000000}" name="Csengery_Keller_1990_01_dur" type="6" refreshedVersion="6" background="1" saveData="1">
    <textPr codePage="850" sourceFile="D:\Dropbox (PETAL)\Team-Ordner „PETAL“\Audio\Kurtag_Kafka-Fragmente\_tempo mapping\01_Die Guten gehn im gleichen Schritt\data_KF01\Csengery_Keller_1990_01_dur.txt">
      <textFields count="2">
        <textField type="text"/>
        <textField type="skip"/>
      </textFields>
    </textPr>
  </connection>
  <connection id="7" xr16:uid="{00000000-0015-0000-FFFF-FFFF09000000}" name="Kammer+Widmann_2017_01_dur" type="6" refreshedVersion="6" background="1" saveData="1">
    <textPr codePage="850" sourceFile="D:\Dropbox (PETAL)\Team-Ordner „PETAL“\Audio\Kurtag_Kafka-Fragmente\_tempo mapping\01_Die Guten gehn im gleichen Schritt\data_KF01\Kammer+Widmann_2017_01_dur.txt" decimal="," thousands=".">
      <textFields count="2">
        <textField type="text"/>
        <textField type="skip"/>
      </textFields>
    </textPr>
  </connection>
  <connection id="8" xr16:uid="{00000000-0015-0000-FFFF-FFFF0A000000}" name="Komsi_Oramo_1994_01_dur" type="6" refreshedVersion="6" background="1" saveData="1">
    <textPr codePage="850" sourceFile="D:\Dropbox (PETAL)\Team-Ordner „PETAL“\Audio\Kurtag_Kafka-Fragmente\_tempo mapping\01_Die Guten gehn im gleichen Schritt\data_KF01\Komsi_Oramo_1994_01_dur.txt">
      <textFields count="2">
        <textField/>
        <textField type="skip"/>
      </textFields>
    </textPr>
  </connection>
  <connection id="9" xr16:uid="{00000000-0015-0000-FFFF-FFFF0B000000}" name="Komsi_Oramo_1995_01_dur" type="6" refreshedVersion="6" background="1" saveData="1">
    <textPr codePage="850" sourceFile="D:\Dropbox (PETAL)\Team-Ordner „PETAL“\Audio\Kurtag_Kafka-Fragmente\_tempo mapping\01_Die Guten gehn im gleichen Schritt\data_KF01\Komsi_Oramo_1995_01_dur.txt">
      <textFields count="2">
        <textField/>
        <textField type="skip"/>
      </textFields>
    </textPr>
  </connection>
  <connection id="10" xr16:uid="{00000000-0015-0000-FFFF-FFFF0D000000}" name="Melzer_Stark_2012_01_dur" type="6" refreshedVersion="6" background="1" saveData="1">
    <textPr codePage="850" sourceFile="D:\Dropbox (PETAL)\Team-Ordner „PETAL“\Audio\Kurtag_Kafka-Fragmente\_tempo mapping\01_Die Guten gehn im gleichen Schritt\data_KF01\Melzer_Stark_2012_01_dur.txt" decimal="," thousands=".">
      <textFields count="2">
        <textField type="text"/>
        <textField type="skip"/>
      </textFields>
    </textPr>
  </connection>
  <connection id="11" xr16:uid="{8C66F704-6BB1-4C9D-977D-852067BF2B63}" name="Melzer_Stark_2013_01_dur" type="6" refreshedVersion="6" background="1" saveData="1">
    <textPr codePage="850" sourceFile="D:\Dropbox (PETAL)\Team-Ordner „PETAL“\Audio\Kurtag_Kafka-Fragmente\_tempo mapping\01_Die Guten gehn im gleichen Schritt\data_KF01\Melzer_Stark_2013_01_dur.txt">
      <textFields count="2">
        <textField/>
        <textField type="skip"/>
      </textFields>
    </textPr>
  </connection>
  <connection id="12" xr16:uid="{4E70D97B-6910-4CB1-B3A5-6089EEE816D9}" name="Melzer_Stark_2017_Wien modern_01_dur" type="6" refreshedVersion="6" background="1" saveData="1">
    <textPr codePage="850" sourceFile="D:\Dropbox (PETAL)\Team-Ordner „PETAL“\Audio\Kurtag_Kafka-Fragmente\_tempo mapping\01_Die Guten gehn im gleichen Schritt\data_KF01\Melzer_Stark_2017_Wien modern_01_dur.txt">
      <textFields count="2">
        <textField/>
        <textField type="skip"/>
      </textFields>
    </textPr>
  </connection>
  <connection id="13" xr16:uid="{00000000-0015-0000-FFFF-FFFF11000000}" name="Melzer_Stark_2019_01_dur" type="6" refreshedVersion="6" background="1" saveData="1">
    <textPr codePage="850" sourceFile="D:\Dropbox (PETAL)\Team-Ordner „PETAL“\Audio\Kurtag_Kafka-Fragmente\_tempo mapping\01_Die Guten gehn im gleichen Schritt\data_KF01\Melzer_Stark_2019_01_dur.txt" decimal="," thousands=".">
      <textFields count="2">
        <textField type="text"/>
        <textField type="skip"/>
      </textFields>
    </textPr>
  </connection>
  <connection id="14" xr16:uid="{00000000-0015-0000-FFFF-FFFF12000000}" name="Pammer_Kopachinskaja_2004_01_dur" type="6" refreshedVersion="6" background="1" saveData="1">
    <textPr codePage="850" sourceFile="D:\Dropbox (PETAL)\Team-Ordner „PETAL“\Audio\Kurtag_Kafka-Fragmente\_tempo mapping\01_Die Guten gehn im gleichen Schritt\data_KF01\Pammer_Kopachinskaja_2004_01_dur.txt" decimal="," thousands=".">
      <textFields count="2">
        <textField type="text"/>
        <textField type="skip"/>
      </textFields>
    </textPr>
  </connection>
  <connection id="15" xr16:uid="{00000000-0015-0000-FFFF-FFFF13000000}" name="Whttlesey_Sallaberger_1997_01_dur" type="6" refreshedVersion="6" background="1" saveData="1">
    <textPr codePage="850" sourceFile="D:\Dropbox (PETAL)\Team-Ordner „PETAL“\Audio\Kurtag_Kafka-Fragmente\_tempo mapping\01_Die Guten gehn im gleichen Schritt\data_KF01\Whttlesey_Sallaberger_1997_01_dur.txt" decimal="," thousands=".">
      <textFields count="2"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<sst xmlns="http://schemas.openxmlformats.org/spreadsheetml/2006/main" count="456" uniqueCount="59">
  <si>
    <t>dur</t>
  </si>
  <si>
    <t>Csengery+Keller 1987</t>
  </si>
  <si>
    <t>Csengery+Keller 1990</t>
  </si>
  <si>
    <t>Komsi+Oramo 1994</t>
  </si>
  <si>
    <t>Komsi+Oramo 1995</t>
  </si>
  <si>
    <t>Whittlesey+Sallaberger 1997</t>
  </si>
  <si>
    <t>Pammer+Kopatchinskaja 2004</t>
  </si>
  <si>
    <t>Arnold+Pogossian 2004</t>
  </si>
  <si>
    <t>Banse+Keller 2005</t>
  </si>
  <si>
    <t>Arnold+Pogossian 2006</t>
  </si>
  <si>
    <t>Melzer+Stark 2012</t>
  </si>
  <si>
    <t>Melzer+Stark 2013</t>
  </si>
  <si>
    <t>Kammer+Widmann 2017</t>
  </si>
  <si>
    <t>Melzer+Stark 2017</t>
  </si>
  <si>
    <t>Melzer+Stark 2019</t>
  </si>
  <si>
    <t>mean 14</t>
  </si>
  <si>
    <t>min 14</t>
  </si>
  <si>
    <t>max 14</t>
  </si>
  <si>
    <t>rel stdv 14 (%)</t>
  </si>
  <si>
    <t>mean 8</t>
  </si>
  <si>
    <t>min 8</t>
  </si>
  <si>
    <t>max 8</t>
  </si>
  <si>
    <t>rel stdv 8 (%)</t>
  </si>
  <si>
    <t>rel stdv (%) 14</t>
  </si>
  <si>
    <t>rel stdv (%) 8</t>
  </si>
  <si>
    <t>1a</t>
  </si>
  <si>
    <t>1b</t>
  </si>
  <si>
    <t>2a</t>
  </si>
  <si>
    <t>total</t>
  </si>
  <si>
    <t>2b</t>
  </si>
  <si>
    <t>2c</t>
  </si>
  <si>
    <t>3a</t>
  </si>
  <si>
    <t>perc</t>
  </si>
  <si>
    <t>abs stdv 14</t>
  </si>
  <si>
    <t>score</t>
  </si>
  <si>
    <t>score dev</t>
  </si>
  <si>
    <t>abs stdv 8</t>
  </si>
  <si>
    <t>3b</t>
  </si>
  <si>
    <t>dur sec 14</t>
  </si>
  <si>
    <t>dur seg 14</t>
  </si>
  <si>
    <t>dur abs dev</t>
  </si>
  <si>
    <t>raw data</t>
  </si>
  <si>
    <t>KO95</t>
  </si>
  <si>
    <t>CK87</t>
  </si>
  <si>
    <t>dur sec 8</t>
  </si>
  <si>
    <t>dur seg 8</t>
  </si>
  <si>
    <t>CK90</t>
  </si>
  <si>
    <t>perc sec 14</t>
  </si>
  <si>
    <t>perc seg 14</t>
  </si>
  <si>
    <t>perc sec 8</t>
  </si>
  <si>
    <t>perc seg 8</t>
  </si>
  <si>
    <t>dur 14 rel dev (%)</t>
  </si>
  <si>
    <t>dur 8 rel dev (%)</t>
  </si>
  <si>
    <t>perc 14 dev</t>
  </si>
  <si>
    <t>perc 8 dev</t>
  </si>
  <si>
    <t>dur (min:sec)</t>
  </si>
  <si>
    <t>segment</t>
  </si>
  <si>
    <t>quarter notes</t>
  </si>
  <si>
    <t>precentage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</si>
</sst>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horizontal="center" vertical="center"/>
    </xf>
    <xf numFmtId="45" fontId="2" fillId="0" borderId="0" xfId="0" applyNumberFormat="1" applyFont="1" applyAlignment="1">
      <alignment horizontal="center"/>
    </xf>
    <xf numFmtId="45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45" fontId="0" fillId="0" borderId="0" xfId="0" applyNumberForma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45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left" vertical="center"/>
    </xf>
    <xf numFmtId="2" fontId="0" fillId="0" borderId="0" xfId="0" applyNumberFormat="1"/>
    <xf numFmtId="0" fontId="2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956413235231"/>
          <c:y val="2.3293473758909711E-2"/>
          <c:w val="0.79907189879953533"/>
          <c:h val="0.8416150369465113"/>
        </c:manualLayout>
      </c:layout>
      <c:barChart>
        <c:barDir val="bar"/>
        <c:grouping val="stack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'KF_01_dur+rat'!$B$14:$P$14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'KF_01_dur+rat'!$B$15:$P$15</c:f>
              <c:numCache>
                <c:formatCode>mm:ss</c:formatCode>
                <c:ptCount val="15"/>
                <c:pt idx="0">
                  <c:v>3.6257354359953706E-4</c:v>
                </c:pt>
                <c:pt idx="1">
                  <c:v>3.3287977430555555E-4</c:v>
                </c:pt>
                <c:pt idx="2">
                  <c:v>3.076581790162037E-4</c:v>
                </c:pt>
                <c:pt idx="3">
                  <c:v>2.7321059991898154E-4</c:v>
                </c:pt>
                <c:pt idx="4">
                  <c:v>3.1970799575231488E-4</c:v>
                </c:pt>
                <c:pt idx="5">
                  <c:v>2.9616222994212962E-4</c:v>
                </c:pt>
                <c:pt idx="6">
                  <c:v>3.3163266782407403E-4</c:v>
                </c:pt>
                <c:pt idx="7">
                  <c:v>3.347726176736111E-4</c:v>
                </c:pt>
                <c:pt idx="8">
                  <c:v>3.3487654320601853E-4</c:v>
                </c:pt>
                <c:pt idx="9">
                  <c:v>3.2559678819444444E-4</c:v>
                </c:pt>
                <c:pt idx="10">
                  <c:v>3.1613425925925928E-4</c:v>
                </c:pt>
                <c:pt idx="11">
                  <c:v>3.1952160494212961E-4</c:v>
                </c:pt>
                <c:pt idx="12">
                  <c:v>3.2037037037037038E-4</c:v>
                </c:pt>
                <c:pt idx="13">
                  <c:v>3.1608024690972226E-4</c:v>
                </c:pt>
                <c:pt idx="14">
                  <c:v>3.20798387208168E-4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5-454F-B76E-C4C26E3F9497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'KF_01_dur+rat'!$B$14:$P$14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'KF_01_dur+rat'!$B$16:$P$16</c:f>
              <c:numCache>
                <c:formatCode>mm:ss</c:formatCode>
                <c:ptCount val="15"/>
                <c:pt idx="0">
                  <c:v>2.6815779320601843E-4</c:v>
                </c:pt>
                <c:pt idx="1">
                  <c:v>2.3241801697916671E-4</c:v>
                </c:pt>
                <c:pt idx="2">
                  <c:v>2.1104552468749997E-4</c:v>
                </c:pt>
                <c:pt idx="3">
                  <c:v>2.1315875771990743E-4</c:v>
                </c:pt>
                <c:pt idx="4">
                  <c:v>2.1459659530092591E-4</c:v>
                </c:pt>
                <c:pt idx="5">
                  <c:v>2.0381751542824071E-4</c:v>
                </c:pt>
                <c:pt idx="6">
                  <c:v>2.3049672068287038E-4</c:v>
                </c:pt>
                <c:pt idx="7">
                  <c:v>2.3155164930555554E-4</c:v>
                </c:pt>
                <c:pt idx="8">
                  <c:v>2.2956790123842592E-4</c:v>
                </c:pt>
                <c:pt idx="9">
                  <c:v>2.345883969907408E-4</c:v>
                </c:pt>
                <c:pt idx="10">
                  <c:v>2.2949074074074075E-4</c:v>
                </c:pt>
                <c:pt idx="11">
                  <c:v>2.2197530864583335E-4</c:v>
                </c:pt>
                <c:pt idx="12">
                  <c:v>2.308796296296296E-4</c:v>
                </c:pt>
                <c:pt idx="13">
                  <c:v>2.2672839506944443E-4</c:v>
                </c:pt>
                <c:pt idx="14">
                  <c:v>2.2703378183035715E-4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A5-454F-B76E-C4C26E3F9497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'KF_01_dur+rat'!$B$14:$P$14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'KF_01_dur+rat'!$B$17:$P$17</c:f>
              <c:numCache>
                <c:formatCode>mm:ss</c:formatCode>
                <c:ptCount val="15"/>
                <c:pt idx="0">
                  <c:v>1.782716049421297E-4</c:v>
                </c:pt>
                <c:pt idx="1">
                  <c:v>1.6702353394675921E-4</c:v>
                </c:pt>
                <c:pt idx="2">
                  <c:v>1.6296296296296303E-4</c:v>
                </c:pt>
                <c:pt idx="3">
                  <c:v>1.4005111881944447E-4</c:v>
                </c:pt>
                <c:pt idx="4">
                  <c:v>1.3620466820601852E-4</c:v>
                </c:pt>
                <c:pt idx="5">
                  <c:v>1.7124421296296302E-4</c:v>
                </c:pt>
                <c:pt idx="6">
                  <c:v>1.5671031056712969E-4</c:v>
                </c:pt>
                <c:pt idx="7">
                  <c:v>1.6743344907407402E-4</c:v>
                </c:pt>
                <c:pt idx="8">
                  <c:v>1.5233386380787039E-4</c:v>
                </c:pt>
                <c:pt idx="9">
                  <c:v>1.5986858603009256E-4</c:v>
                </c:pt>
                <c:pt idx="10">
                  <c:v>1.6388117283564814E-4</c:v>
                </c:pt>
                <c:pt idx="11">
                  <c:v>1.4506172839120365E-4</c:v>
                </c:pt>
                <c:pt idx="12">
                  <c:v>1.6115234375000003E-4</c:v>
                </c:pt>
                <c:pt idx="13">
                  <c:v>1.65E-4</c:v>
                </c:pt>
                <c:pt idx="14">
                  <c:v>1.5908568259259261E-4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A5-454F-B76E-C4C26E3F9497}"/>
            </c:ext>
          </c:extLst>
        </c:ser>
        <c:ser>
          <c:idx val="3"/>
          <c:order val="3"/>
          <c:tx>
            <c:v>ges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'KF_01_dur+rat'!$B$14:$P$14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'KF_01_dur+rat'!$B$18:$P$18</c:f>
              <c:numCache>
                <c:formatCode>mm:ss</c:formatCode>
                <c:ptCount val="15"/>
                <c:pt idx="0">
                  <c:v>8.0900294174768522E-4</c:v>
                </c:pt>
                <c:pt idx="1">
                  <c:v>7.3232132523148147E-4</c:v>
                </c:pt>
                <c:pt idx="2">
                  <c:v>6.8166666666666679E-4</c:v>
                </c:pt>
                <c:pt idx="3">
                  <c:v>6.2642047645833344E-4</c:v>
                </c:pt>
                <c:pt idx="4">
                  <c:v>6.7050925925925926E-4</c:v>
                </c:pt>
                <c:pt idx="5">
                  <c:v>6.7122395833333335E-4</c:v>
                </c:pt>
                <c:pt idx="6">
                  <c:v>7.1883969907407411E-4</c:v>
                </c:pt>
                <c:pt idx="7">
                  <c:v>7.337577160532406E-4</c:v>
                </c:pt>
                <c:pt idx="8">
                  <c:v>7.1677830825231479E-4</c:v>
                </c:pt>
                <c:pt idx="9">
                  <c:v>7.2005377121527785E-4</c:v>
                </c:pt>
                <c:pt idx="10">
                  <c:v>7.0950617283564808E-4</c:v>
                </c:pt>
                <c:pt idx="11">
                  <c:v>6.8655864197916664E-4</c:v>
                </c:pt>
                <c:pt idx="12">
                  <c:v>7.1240234375000004E-4</c:v>
                </c:pt>
                <c:pt idx="13">
                  <c:v>7.0780864197916664E-4</c:v>
                </c:pt>
                <c:pt idx="14">
                  <c:v>7.0691785163111778E-4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A5-454F-B76E-C4C26E3F9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5746832"/>
        <c:axId val="945743952"/>
      </c:barChart>
      <c:catAx>
        <c:axId val="94574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5743952"/>
        <c:crosses val="autoZero"/>
        <c:auto val="1"/>
        <c:lblAlgn val="ctr"/>
        <c:lblOffset val="100"/>
        <c:noMultiLvlLbl val="0"/>
      </c:catAx>
      <c:valAx>
        <c:axId val="945743952"/>
        <c:scaling>
          <c:orientation val="minMax"/>
          <c:max val="9.000000000000003E-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5746832"/>
        <c:crosses val="autoZero"/>
        <c:crossBetween val="between"/>
        <c:majorUnit val="1.1560000000000003E-4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46707024015230686"/>
          <c:y val="0.94269713400265043"/>
          <c:w val="6.3164881029215608E-2"/>
          <c:h val="3.31769430291987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16443259145825"/>
          <c:y val="1.9200325892465803E-2"/>
          <c:w val="0.79907189879953533"/>
          <c:h val="0.81778318353624269"/>
        </c:manualLayout>
      </c:layout>
      <c:barChart>
        <c:barDir val="bar"/>
        <c:grouping val="stack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'KF_01_dur+rat'!$B$14:$W$14</c15:sqref>
                  </c15:fullRef>
                </c:ext>
              </c:extLst>
              <c:f>('KF_01_dur+rat'!$C$14,'KF_01_dur+rat'!$E$14:$I$14,'KF_01_dur+rat'!$K$14,'KF_01_dur+rat'!$M$14,'KF_01_dur+rat'!$W$14)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'KF_01_dur+rat'!$B$15:$W$15</c15:sqref>
                  </c15:fullRef>
                </c:ext>
              </c:extLst>
              <c:f>('KF_01_dur+rat'!$C$15,'KF_01_dur+rat'!$E$15:$I$15,'KF_01_dur+rat'!$K$15,'KF_01_dur+rat'!$M$15,'KF_01_dur+rat'!$W$15)</c:f>
              <c:numCache>
                <c:formatCode>mm:ss</c:formatCode>
                <c:ptCount val="9"/>
                <c:pt idx="0">
                  <c:v>3.3287977430555555E-4</c:v>
                </c:pt>
                <c:pt idx="1">
                  <c:v>2.7321059991898154E-4</c:v>
                </c:pt>
                <c:pt idx="2">
                  <c:v>3.1970799575231488E-4</c:v>
                </c:pt>
                <c:pt idx="3">
                  <c:v>2.9616222994212962E-4</c:v>
                </c:pt>
                <c:pt idx="4">
                  <c:v>3.3163266782407403E-4</c:v>
                </c:pt>
                <c:pt idx="5">
                  <c:v>3.347726176736111E-4</c:v>
                </c:pt>
                <c:pt idx="6">
                  <c:v>3.2559678819444444E-4</c:v>
                </c:pt>
                <c:pt idx="7">
                  <c:v>3.1952160494212961E-4</c:v>
                </c:pt>
                <c:pt idx="8">
                  <c:v>3.1668553481915503E-4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8-4656-B097-8062D052EC3F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'KF_01_dur+rat'!$B$14:$W$14</c15:sqref>
                  </c15:fullRef>
                </c:ext>
              </c:extLst>
              <c:f>('KF_01_dur+rat'!$C$14,'KF_01_dur+rat'!$E$14:$I$14,'KF_01_dur+rat'!$K$14,'KF_01_dur+rat'!$M$14,'KF_01_dur+rat'!$W$14)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'KF_01_dur+rat'!$B$16:$W$16</c15:sqref>
                  </c15:fullRef>
                </c:ext>
              </c:extLst>
              <c:f>('KF_01_dur+rat'!$C$16,'KF_01_dur+rat'!$E$16:$I$16,'KF_01_dur+rat'!$K$16,'KF_01_dur+rat'!$M$16,'KF_01_dur+rat'!$W$16)</c:f>
              <c:numCache>
                <c:formatCode>mm:ss</c:formatCode>
                <c:ptCount val="9"/>
                <c:pt idx="0">
                  <c:v>2.3241801697916671E-4</c:v>
                </c:pt>
                <c:pt idx="1">
                  <c:v>2.1315875771990743E-4</c:v>
                </c:pt>
                <c:pt idx="2">
                  <c:v>2.1459659530092591E-4</c:v>
                </c:pt>
                <c:pt idx="3">
                  <c:v>2.0381751542824071E-4</c:v>
                </c:pt>
                <c:pt idx="4">
                  <c:v>2.3049672068287038E-4</c:v>
                </c:pt>
                <c:pt idx="5">
                  <c:v>2.3155164930555554E-4</c:v>
                </c:pt>
                <c:pt idx="6">
                  <c:v>2.345883969907408E-4</c:v>
                </c:pt>
                <c:pt idx="7">
                  <c:v>2.2197530864583335E-4</c:v>
                </c:pt>
                <c:pt idx="8">
                  <c:v>2.2282537013165512E-4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48-4656-B097-8062D052EC3F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'KF_01_dur+rat'!$B$14:$W$14</c15:sqref>
                  </c15:fullRef>
                </c:ext>
              </c:extLst>
              <c:f>('KF_01_dur+rat'!$C$14,'KF_01_dur+rat'!$E$14:$I$14,'KF_01_dur+rat'!$K$14,'KF_01_dur+rat'!$M$14,'KF_01_dur+rat'!$W$14)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'KF_01_dur+rat'!$B$17:$W$17</c15:sqref>
                  </c15:fullRef>
                </c:ext>
              </c:extLst>
              <c:f>('KF_01_dur+rat'!$C$17,'KF_01_dur+rat'!$E$17:$I$17,'KF_01_dur+rat'!$K$17,'KF_01_dur+rat'!$M$17,'KF_01_dur+rat'!$W$17)</c:f>
              <c:numCache>
                <c:formatCode>mm:ss</c:formatCode>
                <c:ptCount val="9"/>
                <c:pt idx="0">
                  <c:v>1.6702353394675921E-4</c:v>
                </c:pt>
                <c:pt idx="1">
                  <c:v>1.4005111881944447E-4</c:v>
                </c:pt>
                <c:pt idx="2">
                  <c:v>1.3620466820601852E-4</c:v>
                </c:pt>
                <c:pt idx="3">
                  <c:v>1.7124421296296302E-4</c:v>
                </c:pt>
                <c:pt idx="4">
                  <c:v>1.5671031056712969E-4</c:v>
                </c:pt>
                <c:pt idx="5">
                  <c:v>1.6743344907407402E-4</c:v>
                </c:pt>
                <c:pt idx="6">
                  <c:v>1.5986858603009256E-4</c:v>
                </c:pt>
                <c:pt idx="7">
                  <c:v>1.4506172839120365E-4</c:v>
                </c:pt>
                <c:pt idx="8">
                  <c:v>1.5544970099971067E-4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48-4656-B097-8062D052EC3F}"/>
            </c:ext>
          </c:extLst>
        </c:ser>
        <c:ser>
          <c:idx val="3"/>
          <c:order val="3"/>
          <c:tx>
            <c:v>ges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'KF_01_dur+rat'!$B$14:$W$14</c15:sqref>
                  </c15:fullRef>
                </c:ext>
              </c:extLst>
              <c:f>('KF_01_dur+rat'!$C$14,'KF_01_dur+rat'!$E$14:$I$14,'KF_01_dur+rat'!$K$14,'KF_01_dur+rat'!$M$14,'KF_01_dur+rat'!$W$14)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'KF_01_dur+rat'!$B$18:$W$18</c15:sqref>
                  </c15:fullRef>
                </c:ext>
              </c:extLst>
              <c:f>('KF_01_dur+rat'!$C$18,'KF_01_dur+rat'!$E$18:$I$18,'KF_01_dur+rat'!$K$18,'KF_01_dur+rat'!$M$18,'KF_01_dur+rat'!$W$18)</c:f>
              <c:numCache>
                <c:formatCode>mm:ss</c:formatCode>
                <c:ptCount val="9"/>
                <c:pt idx="0">
                  <c:v>7.3232132523148147E-4</c:v>
                </c:pt>
                <c:pt idx="1">
                  <c:v>6.2642047645833344E-4</c:v>
                </c:pt>
                <c:pt idx="2">
                  <c:v>6.7050925925925926E-4</c:v>
                </c:pt>
                <c:pt idx="3">
                  <c:v>6.7122395833333335E-4</c:v>
                </c:pt>
                <c:pt idx="4">
                  <c:v>7.1883969907407411E-4</c:v>
                </c:pt>
                <c:pt idx="5">
                  <c:v>7.337577160532406E-4</c:v>
                </c:pt>
                <c:pt idx="6">
                  <c:v>7.2005377121527785E-4</c:v>
                </c:pt>
                <c:pt idx="7">
                  <c:v>6.8655864197916664E-4</c:v>
                </c:pt>
                <c:pt idx="8">
                  <c:v>6.9496060595052077E-4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48-4656-B097-8062D052E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3850616"/>
        <c:axId val="1163850296"/>
      </c:barChart>
      <c:catAx>
        <c:axId val="1163850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3850296"/>
        <c:crosses val="autoZero"/>
        <c:auto val="1"/>
        <c:lblAlgn val="ctr"/>
        <c:lblOffset val="100"/>
        <c:noMultiLvlLbl val="0"/>
      </c:catAx>
      <c:valAx>
        <c:axId val="1163850296"/>
        <c:scaling>
          <c:orientation val="minMax"/>
          <c:max val="9.000000000000003E-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3850616"/>
        <c:crosses val="autoZero"/>
        <c:crossBetween val="between"/>
        <c:majorUnit val="1.1560000000000003E-4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43393785287351572"/>
          <c:y val="0.94326757473095824"/>
          <c:w val="0.10731336861580827"/>
          <c:h val="3.573455644357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00708678662212"/>
          <c:y val="8.1859855926653576E-3"/>
          <c:w val="0.82261013878685663"/>
          <c:h val="0.86489417518782652"/>
        </c:manualLayout>
      </c:layout>
      <c:barChart>
        <c:barDir val="bar"/>
        <c:grouping val="stack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'KF_01_dur+rat'!$B$8:$P$8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'KF_01_dur+rat'!$B$9:$P$9</c:f>
              <c:numCache>
                <c:formatCode>0.00</c:formatCode>
                <c:ptCount val="15"/>
                <c:pt idx="0">
                  <c:v>44.817333150392649</c:v>
                </c:pt>
                <c:pt idx="1">
                  <c:v>45.455425485572839</c:v>
                </c:pt>
                <c:pt idx="2">
                  <c:v>45.133229195531101</c:v>
                </c:pt>
                <c:pt idx="3">
                  <c:v>43.614570434169742</c:v>
                </c:pt>
                <c:pt idx="4">
                  <c:v>47.681369248429199</c:v>
                </c:pt>
                <c:pt idx="5">
                  <c:v>44.122714373531629</c:v>
                </c:pt>
                <c:pt idx="6">
                  <c:v>46.134439743832282</c:v>
                </c:pt>
                <c:pt idx="7">
                  <c:v>45.624408486536495</c:v>
                </c:pt>
                <c:pt idx="8">
                  <c:v>46.719681573865074</c:v>
                </c:pt>
                <c:pt idx="9">
                  <c:v>45.218399126625677</c:v>
                </c:pt>
                <c:pt idx="10">
                  <c:v>44.556942752982849</c:v>
                </c:pt>
                <c:pt idx="11">
                  <c:v>46.539594057258313</c:v>
                </c:pt>
                <c:pt idx="12">
                  <c:v>44.970426217855966</c:v>
                </c:pt>
                <c:pt idx="13">
                  <c:v>44.656172327297696</c:v>
                </c:pt>
                <c:pt idx="14">
                  <c:v>45.374621869562965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7-4373-A6CC-BF5DC253CBFE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'KF_01_dur+rat'!$B$8:$P$8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'KF_01_dur+rat'!$B$10:$P$10</c:f>
              <c:numCache>
                <c:formatCode>0.00</c:formatCode>
                <c:ptCount val="15"/>
                <c:pt idx="0">
                  <c:v>33.146701868193269</c:v>
                </c:pt>
                <c:pt idx="1">
                  <c:v>31.737163588087654</c:v>
                </c:pt>
                <c:pt idx="2">
                  <c:v>30.960223670537889</c:v>
                </c:pt>
                <c:pt idx="3">
                  <c:v>34.02806353410859</c:v>
                </c:pt>
                <c:pt idx="4">
                  <c:v>32.005015939377195</c:v>
                </c:pt>
                <c:pt idx="5">
                  <c:v>30.365053704925092</c:v>
                </c:pt>
                <c:pt idx="6">
                  <c:v>32.06510728049237</c:v>
                </c:pt>
                <c:pt idx="7">
                  <c:v>31.556962773902114</c:v>
                </c:pt>
                <c:pt idx="8">
                  <c:v>32.027741157258234</c:v>
                </c:pt>
                <c:pt idx="9">
                  <c:v>32.579288709898975</c:v>
                </c:pt>
                <c:pt idx="10">
                  <c:v>32.345136593180932</c:v>
                </c:pt>
                <c:pt idx="11">
                  <c:v>32.331587583827854</c:v>
                </c:pt>
                <c:pt idx="12">
                  <c:v>32.408600512781454</c:v>
                </c:pt>
                <c:pt idx="13">
                  <c:v>32.032442332926166</c:v>
                </c:pt>
                <c:pt idx="14">
                  <c:v>32.113506374964125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37-4373-A6CC-BF5DC253CBFE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'KF_01_dur+rat'!$B$8:$P$8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'KF_01_dur+rat'!$B$11:$P$11</c:f>
              <c:numCache>
                <c:formatCode>0.00</c:formatCode>
                <c:ptCount val="15"/>
                <c:pt idx="0">
                  <c:v>22.035964981414082</c:v>
                </c:pt>
                <c:pt idx="1">
                  <c:v>22.807410926339511</c:v>
                </c:pt>
                <c:pt idx="2">
                  <c:v>23.906547133931003</c:v>
                </c:pt>
                <c:pt idx="3">
                  <c:v>22.357366031721668</c:v>
                </c:pt>
                <c:pt idx="4">
                  <c:v>20.313614812193606</c:v>
                </c:pt>
                <c:pt idx="5">
                  <c:v>25.512231921543275</c:v>
                </c:pt>
                <c:pt idx="6">
                  <c:v>21.800452975675348</c:v>
                </c:pt>
                <c:pt idx="7">
                  <c:v>22.81862873956139</c:v>
                </c:pt>
                <c:pt idx="8">
                  <c:v>21.252577268876692</c:v>
                </c:pt>
                <c:pt idx="9">
                  <c:v>22.202312163475348</c:v>
                </c:pt>
                <c:pt idx="10">
                  <c:v>23.09792065383623</c:v>
                </c:pt>
                <c:pt idx="11">
                  <c:v>21.128818358913833</c:v>
                </c:pt>
                <c:pt idx="12">
                  <c:v>22.62097326936258</c:v>
                </c:pt>
                <c:pt idx="13">
                  <c:v>23.311385339776134</c:v>
                </c:pt>
                <c:pt idx="14">
                  <c:v>22.511871755472903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37-4373-A6CC-BF5DC253C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2349880"/>
        <c:axId val="888151568"/>
      </c:barChart>
      <c:catAx>
        <c:axId val="1072349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8151568"/>
        <c:crosses val="autoZero"/>
        <c:auto val="1"/>
        <c:lblAlgn val="ctr"/>
        <c:lblOffset val="100"/>
        <c:noMultiLvlLbl val="0"/>
      </c:catAx>
      <c:valAx>
        <c:axId val="8881515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34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268951700518385"/>
          <c:y val="0.93178076770364415"/>
          <c:w val="6.3289384736894744E-2"/>
          <c:h val="6.41262395000232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ysClr val="windowText" lastClr="000000"/>
          </a:solidFill>
        </a:defRPr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00708678662212"/>
          <c:y val="8.1859855926653576E-3"/>
          <c:w val="0.82261013878685663"/>
          <c:h val="0.84033621840983042"/>
        </c:manualLayout>
      </c:layout>
      <c:barChart>
        <c:barDir val="bar"/>
        <c:grouping val="stack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'KF_01_dur+rat'!$B$8:$W$8</c15:sqref>
                  </c15:fullRef>
                </c:ext>
              </c:extLst>
              <c:f>('KF_01_dur+rat'!$C$8,'KF_01_dur+rat'!$E$8:$I$8,'KF_01_dur+rat'!$K$8,'KF_01_dur+rat'!$M$8,'KF_01_dur+rat'!$W$8)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'KF_01_dur+rat'!$B$9:$W$9</c15:sqref>
                  </c15:fullRef>
                </c:ext>
              </c:extLst>
              <c:f>('KF_01_dur+rat'!$C$9,'KF_01_dur+rat'!$E$9:$I$9,'KF_01_dur+rat'!$K$9,'KF_01_dur+rat'!$M$9,'KF_01_dur+rat'!$W$9)</c:f>
              <c:numCache>
                <c:formatCode>0.00</c:formatCode>
                <c:ptCount val="9"/>
                <c:pt idx="0">
                  <c:v>45.455425485572839</c:v>
                </c:pt>
                <c:pt idx="1">
                  <c:v>43.614570434169742</c:v>
                </c:pt>
                <c:pt idx="2">
                  <c:v>47.681369248429199</c:v>
                </c:pt>
                <c:pt idx="3">
                  <c:v>44.122714373531629</c:v>
                </c:pt>
                <c:pt idx="4">
                  <c:v>46.134439743832282</c:v>
                </c:pt>
                <c:pt idx="5">
                  <c:v>45.624408486536495</c:v>
                </c:pt>
                <c:pt idx="6">
                  <c:v>45.218399126625677</c:v>
                </c:pt>
                <c:pt idx="7">
                  <c:v>46.539594057258313</c:v>
                </c:pt>
                <c:pt idx="8">
                  <c:v>45.548865119494522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4-459A-86B2-723DE103266F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'KF_01_dur+rat'!$B$8:$W$8</c15:sqref>
                  </c15:fullRef>
                </c:ext>
              </c:extLst>
              <c:f>('KF_01_dur+rat'!$C$8,'KF_01_dur+rat'!$E$8:$I$8,'KF_01_dur+rat'!$K$8,'KF_01_dur+rat'!$M$8,'KF_01_dur+rat'!$W$8)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'KF_01_dur+rat'!$B$10:$W$10</c15:sqref>
                  </c15:fullRef>
                </c:ext>
              </c:extLst>
              <c:f>('KF_01_dur+rat'!$C$10,'KF_01_dur+rat'!$E$10:$I$10,'KF_01_dur+rat'!$K$10,'KF_01_dur+rat'!$M$10,'KF_01_dur+rat'!$W$10)</c:f>
              <c:numCache>
                <c:formatCode>0.00</c:formatCode>
                <c:ptCount val="9"/>
                <c:pt idx="0">
                  <c:v>31.737163588087654</c:v>
                </c:pt>
                <c:pt idx="1">
                  <c:v>34.02806353410859</c:v>
                </c:pt>
                <c:pt idx="2">
                  <c:v>32.005015939377195</c:v>
                </c:pt>
                <c:pt idx="3">
                  <c:v>30.365053704925092</c:v>
                </c:pt>
                <c:pt idx="4">
                  <c:v>32.06510728049237</c:v>
                </c:pt>
                <c:pt idx="5">
                  <c:v>31.556962773902114</c:v>
                </c:pt>
                <c:pt idx="6">
                  <c:v>32.579288709898975</c:v>
                </c:pt>
                <c:pt idx="7">
                  <c:v>32.331587583827854</c:v>
                </c:pt>
                <c:pt idx="8">
                  <c:v>32.083530389327478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94-459A-86B2-723DE103266F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'KF_01_dur+rat'!$B$8:$W$8</c15:sqref>
                  </c15:fullRef>
                </c:ext>
              </c:extLst>
              <c:f>('KF_01_dur+rat'!$C$8,'KF_01_dur+rat'!$E$8:$I$8,'KF_01_dur+rat'!$K$8,'KF_01_dur+rat'!$M$8,'KF_01_dur+rat'!$W$8)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'KF_01_dur+rat'!$B$11:$W$11</c15:sqref>
                  </c15:fullRef>
                </c:ext>
              </c:extLst>
              <c:f>('KF_01_dur+rat'!$C$11,'KF_01_dur+rat'!$E$11:$I$11,'KF_01_dur+rat'!$K$11,'KF_01_dur+rat'!$M$11,'KF_01_dur+rat'!$W$11)</c:f>
              <c:numCache>
                <c:formatCode>0.00</c:formatCode>
                <c:ptCount val="9"/>
                <c:pt idx="0">
                  <c:v>22.807410926339511</c:v>
                </c:pt>
                <c:pt idx="1">
                  <c:v>22.357366031721668</c:v>
                </c:pt>
                <c:pt idx="2">
                  <c:v>20.313614812193606</c:v>
                </c:pt>
                <c:pt idx="3">
                  <c:v>25.512231921543275</c:v>
                </c:pt>
                <c:pt idx="4">
                  <c:v>21.800452975675348</c:v>
                </c:pt>
                <c:pt idx="5">
                  <c:v>22.81862873956139</c:v>
                </c:pt>
                <c:pt idx="6">
                  <c:v>22.202312163475348</c:v>
                </c:pt>
                <c:pt idx="7">
                  <c:v>21.128818358913833</c:v>
                </c:pt>
                <c:pt idx="8">
                  <c:v>22.367604491178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94-459A-86B2-723DE1032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2228408"/>
        <c:axId val="1172230968"/>
      </c:barChart>
      <c:catAx>
        <c:axId val="1172228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2230968"/>
        <c:crosses val="autoZero"/>
        <c:auto val="1"/>
        <c:lblAlgn val="ctr"/>
        <c:lblOffset val="100"/>
        <c:noMultiLvlLbl val="0"/>
      </c:catAx>
      <c:valAx>
        <c:axId val="11722309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222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257563176646269"/>
          <c:y val="0.9195017893146461"/>
          <c:w val="6.3289384736894744E-2"/>
          <c:h val="6.41262395000232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ysClr val="windowText" lastClr="000000"/>
          </a:solidFill>
        </a:defRPr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'KF_01_dur+rat'!$B$26</c:f>
              <c:strCache>
                <c:ptCount val="1"/>
                <c:pt idx="0">
                  <c:v>Csengery+Keller 1987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'KF_01_dur+rat'!$B$27:$B$29</c:f>
              <c:numCache>
                <c:formatCode>0.00</c:formatCode>
                <c:ptCount val="3"/>
                <c:pt idx="0">
                  <c:v>13.02224638812193</c:v>
                </c:pt>
                <c:pt idx="1">
                  <c:v>18.113608928203362</c:v>
                </c:pt>
                <c:pt idx="2">
                  <c:v>12.060118822050701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A3-43FD-97AA-C30FFAA55ADB}"/>
            </c:ext>
          </c:extLst>
        </c:ser>
        <c:ser>
          <c:idx val="2"/>
          <c:order val="1"/>
          <c:tx>
            <c:strRef>
              <c:f>'KF_01_dur+rat'!$C$26</c:f>
              <c:strCache>
                <c:ptCount val="1"/>
                <c:pt idx="0">
                  <c:v>Csengery+Keller 1990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'KF_01_dur+rat'!$C$27:$C$29</c:f>
              <c:numCache>
                <c:formatCode>0.00</c:formatCode>
                <c:ptCount val="3"/>
                <c:pt idx="0">
                  <c:v>3.7660373552775614</c:v>
                </c:pt>
                <c:pt idx="1">
                  <c:v>2.3715568253330437</c:v>
                </c:pt>
                <c:pt idx="2">
                  <c:v>4.9896704875038296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A3-43FD-97AA-C30FFAA55ADB}"/>
            </c:ext>
          </c:extLst>
        </c:ser>
        <c:ser>
          <c:idx val="3"/>
          <c:order val="2"/>
          <c:tx>
            <c:strRef>
              <c:f>'KF_01_dur+rat'!$D$26</c:f>
              <c:strCache>
                <c:ptCount val="1"/>
                <c:pt idx="0">
                  <c:v>Komsi+Oramo 1994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'KF_01_dur+rat'!$D$27:$D$29</c:f>
              <c:numCache>
                <c:formatCode>0.00</c:formatCode>
                <c:ptCount val="3"/>
                <c:pt idx="0">
                  <c:v>-4.0960954655415796</c:v>
                </c:pt>
                <c:pt idx="1">
                  <c:v>-7.0422370688445897</c:v>
                </c:pt>
                <c:pt idx="2">
                  <c:v>2.4372277298516392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A3-43FD-97AA-C30FFAA55ADB}"/>
            </c:ext>
          </c:extLst>
        </c:ser>
        <c:ser>
          <c:idx val="4"/>
          <c:order val="3"/>
          <c:tx>
            <c:strRef>
              <c:f>'KF_01_dur+rat'!$E$26</c:f>
              <c:strCache>
                <c:ptCount val="1"/>
                <c:pt idx="0">
                  <c:v>Komsi+Oramo 1995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'KF_01_dur+rat'!$E$27:$E$29</c:f>
              <c:numCache>
                <c:formatCode>0.00</c:formatCode>
                <c:ptCount val="3"/>
                <c:pt idx="0">
                  <c:v>-14.83417285957441</c:v>
                </c:pt>
                <c:pt idx="1">
                  <c:v>-6.1114359275472605</c:v>
                </c:pt>
                <c:pt idx="2">
                  <c:v>-11.964976019805841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A3-43FD-97AA-C30FFAA55ADB}"/>
            </c:ext>
          </c:extLst>
        </c:ser>
        <c:ser>
          <c:idx val="5"/>
          <c:order val="4"/>
          <c:tx>
            <c:strRef>
              <c:f>'KF_01_dur+rat'!$F$26</c:f>
              <c:strCache>
                <c:ptCount val="1"/>
                <c:pt idx="0">
                  <c:v>Whittlesey+Sallaberger 1997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'KF_01_dur+rat'!$F$27:$F$29</c:f>
              <c:numCache>
                <c:formatCode>0.00</c:formatCode>
                <c:ptCount val="3"/>
                <c:pt idx="0">
                  <c:v>-0.33989929480087216</c:v>
                </c:pt>
                <c:pt idx="1">
                  <c:v>-5.4781215505296403</c:v>
                </c:pt>
                <c:pt idx="2">
                  <c:v>-14.38282440863693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A3-43FD-97AA-C30FFAA55ADB}"/>
            </c:ext>
          </c:extLst>
        </c:ser>
        <c:ser>
          <c:idx val="6"/>
          <c:order val="5"/>
          <c:tx>
            <c:strRef>
              <c:f>'KF_01_dur+rat'!$G$26</c:f>
              <c:strCache>
                <c:ptCount val="1"/>
                <c:pt idx="0">
                  <c:v>Pammer+Kopatchinskaja 2004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'KF_01_dur+rat'!$G$27:$G$29</c:f>
              <c:numCache>
                <c:formatCode>0.00</c:formatCode>
                <c:ptCount val="3"/>
                <c:pt idx="0">
                  <c:v>-7.6796387539354454</c:v>
                </c:pt>
                <c:pt idx="1">
                  <c:v>-10.22590832736247</c:v>
                </c:pt>
                <c:pt idx="2">
                  <c:v>7.6427558861519724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A3-43FD-97AA-C30FFAA55ADB}"/>
            </c:ext>
          </c:extLst>
        </c:ser>
        <c:ser>
          <c:idx val="7"/>
          <c:order val="6"/>
          <c:tx>
            <c:strRef>
              <c:f>'KF_01_dur+rat'!$H$26</c:f>
              <c:strCache>
                <c:ptCount val="1"/>
                <c:pt idx="0">
                  <c:v>Arnold+Pogossian 2004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'KF_01_dur+rat'!$H$27:$H$29</c:f>
              <c:numCache>
                <c:formatCode>0.00</c:formatCode>
                <c:ptCount val="3"/>
                <c:pt idx="0">
                  <c:v>3.3772864976642216</c:v>
                </c:pt>
                <c:pt idx="1">
                  <c:v>1.5252967309952055</c:v>
                </c:pt>
                <c:pt idx="2">
                  <c:v>-1.493140040481244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A3-43FD-97AA-C30FFAA55ADB}"/>
            </c:ext>
          </c:extLst>
        </c:ser>
        <c:ser>
          <c:idx val="8"/>
          <c:order val="7"/>
          <c:tx>
            <c:strRef>
              <c:f>'KF_01_dur+rat'!$I$26</c:f>
              <c:strCache>
                <c:ptCount val="1"/>
                <c:pt idx="0">
                  <c:v>Banse+Keller 2005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'KF_01_dur+rat'!$I$27:$I$29</c:f>
              <c:numCache>
                <c:formatCode>0.00</c:formatCode>
                <c:ptCount val="3"/>
                <c:pt idx="0">
                  <c:v>4.3560787780317352</c:v>
                </c:pt>
                <c:pt idx="1">
                  <c:v>1.9899538468571212</c:v>
                </c:pt>
                <c:pt idx="2">
                  <c:v>5.2473398896992336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A3-43FD-97AA-C30FFAA55ADB}"/>
            </c:ext>
          </c:extLst>
        </c:ser>
        <c:ser>
          <c:idx val="9"/>
          <c:order val="8"/>
          <c:tx>
            <c:strRef>
              <c:f>'KF_01_dur+rat'!$J$26</c:f>
              <c:strCache>
                <c:ptCount val="1"/>
                <c:pt idx="0">
                  <c:v>Arnold+Pogossian 2006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'KF_01_dur+rat'!$J$27:$J$29</c:f>
              <c:numCache>
                <c:formatCode>0.00</c:formatCode>
                <c:ptCount val="3"/>
                <c:pt idx="0">
                  <c:v>4.3884746804275929</c:v>
                </c:pt>
                <c:pt idx="1">
                  <c:v>1.116186052859004</c:v>
                </c:pt>
                <c:pt idx="2">
                  <c:v>-4.2441398086169384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A3-43FD-97AA-C30FFAA55ADB}"/>
            </c:ext>
          </c:extLst>
        </c:ser>
        <c:ser>
          <c:idx val="10"/>
          <c:order val="9"/>
          <c:tx>
            <c:strRef>
              <c:f>'KF_01_dur+rat'!$K$26</c:f>
              <c:strCache>
                <c:ptCount val="1"/>
                <c:pt idx="0">
                  <c:v>Melzer+Stark 2012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'KF_01_dur+rat'!$K$27:$K$29</c:f>
              <c:numCache>
                <c:formatCode>0.00</c:formatCode>
                <c:ptCount val="3"/>
                <c:pt idx="0">
                  <c:v>1.4957684257816135</c:v>
                </c:pt>
                <c:pt idx="1">
                  <c:v>3.3275291013865784</c:v>
                </c:pt>
                <c:pt idx="2">
                  <c:v>0.49212689963114487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A3-43FD-97AA-C30FFAA55ADB}"/>
            </c:ext>
          </c:extLst>
        </c:ser>
        <c:ser>
          <c:idx val="11"/>
          <c:order val="10"/>
          <c:tx>
            <c:strRef>
              <c:f>'KF_01_dur+rat'!$L$26</c:f>
              <c:strCache>
                <c:ptCount val="1"/>
                <c:pt idx="0">
                  <c:v>Melzer+Stark 2013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'KF_01_dur+rat'!$L$27:$L$29</c:f>
              <c:numCache>
                <c:formatCode>0.00</c:formatCode>
                <c:ptCount val="3"/>
                <c:pt idx="0">
                  <c:v>-1.4539125303900473</c:v>
                </c:pt>
                <c:pt idx="1">
                  <c:v>1.0821997019894876</c:v>
                </c:pt>
                <c:pt idx="2">
                  <c:v>3.0144071829119037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7A3-43FD-97AA-C30FFAA55ADB}"/>
            </c:ext>
          </c:extLst>
        </c:ser>
        <c:ser>
          <c:idx val="12"/>
          <c:order val="11"/>
          <c:tx>
            <c:strRef>
              <c:f>'KF_01_dur+rat'!$M$26</c:f>
              <c:strCache>
                <c:ptCount val="1"/>
                <c:pt idx="0">
                  <c:v>Kammer+Widmann 2017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'KF_01_dur+rat'!$M$27:$M$29</c:f>
              <c:numCache>
                <c:formatCode>0.00</c:formatCode>
                <c:ptCount val="3"/>
                <c:pt idx="0">
                  <c:v>-0.39800146040318712</c:v>
                </c:pt>
                <c:pt idx="1">
                  <c:v>-2.22807070548803</c:v>
                </c:pt>
                <c:pt idx="2">
                  <c:v>-8.8153465307769583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7A3-43FD-97AA-C30FFAA55ADB}"/>
            </c:ext>
          </c:extLst>
        </c:ser>
        <c:ser>
          <c:idx val="13"/>
          <c:order val="12"/>
          <c:tx>
            <c:strRef>
              <c:f>'KF_01_dur+rat'!$N$26</c:f>
              <c:strCache>
                <c:ptCount val="1"/>
                <c:pt idx="0">
                  <c:v>Melzer+Stark 2017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'KF_01_dur+rat'!$N$27:$N$29</c:f>
              <c:numCache>
                <c:formatCode>0.00</c:formatCode>
                <c:ptCount val="3"/>
                <c:pt idx="0">
                  <c:v>-0.13342237831134918</c:v>
                </c:pt>
                <c:pt idx="1">
                  <c:v>1.6939539870529576</c:v>
                </c:pt>
                <c:pt idx="2">
                  <c:v>1.2990868340427664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7A3-43FD-97AA-C30FFAA55ADB}"/>
            </c:ext>
          </c:extLst>
        </c:ser>
        <c:ser>
          <c:idx val="14"/>
          <c:order val="13"/>
          <c:tx>
            <c:strRef>
              <c:f>'KF_01_dur+rat'!$O$26</c:f>
              <c:strCache>
                <c:ptCount val="1"/>
                <c:pt idx="0">
                  <c:v>Melzer+Stark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'KF_01_dur+rat'!$O$27:$O$29</c:f>
              <c:numCache>
                <c:formatCode>0.00</c:formatCode>
                <c:ptCount val="3"/>
                <c:pt idx="0">
                  <c:v>-1.4707493823477762</c:v>
                </c:pt>
                <c:pt idx="1">
                  <c:v>-0.13451159490480621</c:v>
                </c:pt>
                <c:pt idx="2">
                  <c:v>3.7176930764747471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7A3-43FD-97AA-C30FFAA55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7595192"/>
        <c:axId val="1067595832"/>
      </c:barChart>
      <c:catAx>
        <c:axId val="106759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7595832"/>
        <c:crosses val="autoZero"/>
        <c:auto val="1"/>
        <c:lblAlgn val="ctr"/>
        <c:lblOffset val="100"/>
        <c:noMultiLvlLbl val="0"/>
      </c:catAx>
      <c:valAx>
        <c:axId val="106759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759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de-DE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'KF_01_dur+rat'!$C$20</c:f>
              <c:strCache>
                <c:ptCount val="1"/>
                <c:pt idx="0">
                  <c:v>Csengery+Keller 1990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'KF_01_dur+rat'!$C$21:$C$23</c:f>
              <c:numCache>
                <c:formatCode>0.00</c:formatCode>
                <c:ptCount val="3"/>
                <c:pt idx="0">
                  <c:v>5.1136656733147925</c:v>
                </c:pt>
                <c:pt idx="1">
                  <c:v>4.3050065806437745</c:v>
                </c:pt>
                <c:pt idx="2">
                  <c:v>7.445387718738723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4-4564-BA78-F119F737A6D0}"/>
            </c:ext>
          </c:extLst>
        </c:ser>
        <c:ser>
          <c:idx val="2"/>
          <c:order val="1"/>
          <c:tx>
            <c:strRef>
              <c:f>'KF_01_dur+rat'!$E$20</c:f>
              <c:strCache>
                <c:ptCount val="1"/>
                <c:pt idx="0">
                  <c:v>Komsi+Oramo 1995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'KF_01_dur+rat'!$E$21:$E$23</c:f>
              <c:numCache>
                <c:formatCode>0.00</c:formatCode>
                <c:ptCount val="3"/>
                <c:pt idx="0">
                  <c:v>-13.728108839893851</c:v>
                </c:pt>
                <c:pt idx="1">
                  <c:v>-4.3382009894278264</c:v>
                </c:pt>
                <c:pt idx="2">
                  <c:v>-9.9058293977000851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84-4564-BA78-F119F737A6D0}"/>
            </c:ext>
          </c:extLst>
        </c:ser>
        <c:ser>
          <c:idx val="3"/>
          <c:order val="2"/>
          <c:tx>
            <c:strRef>
              <c:f>'KF_01_dur+rat'!$F$20</c:f>
              <c:strCache>
                <c:ptCount val="1"/>
                <c:pt idx="0">
                  <c:v>Whittlesey+Sallaberger 1997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'KF_01_dur+rat'!$F$21:$F$23</c:f>
              <c:numCache>
                <c:formatCode>0.00</c:formatCode>
                <c:ptCount val="3"/>
                <c:pt idx="0">
                  <c:v>0.95440448042118353</c:v>
                </c:pt>
                <c:pt idx="1">
                  <c:v>-3.6929254626020738</c:v>
                </c:pt>
                <c:pt idx="2">
                  <c:v>-12.380231463891963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84-4564-BA78-F119F737A6D0}"/>
            </c:ext>
          </c:extLst>
        </c:ser>
        <c:ser>
          <c:idx val="4"/>
          <c:order val="3"/>
          <c:tx>
            <c:strRef>
              <c:f>'KF_01_dur+rat'!$G$20</c:f>
              <c:strCache>
                <c:ptCount val="1"/>
                <c:pt idx="0">
                  <c:v>Pammer+Kopatchinskaja 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'KF_01_dur+rat'!$G$21:$G$23</c:f>
              <c:numCache>
                <c:formatCode>0.00</c:formatCode>
                <c:ptCount val="3"/>
                <c:pt idx="0">
                  <c:v>-6.4806575042164027</c:v>
                </c:pt>
                <c:pt idx="1">
                  <c:v>-8.530381747905869</c:v>
                </c:pt>
                <c:pt idx="2">
                  <c:v>10.160529008210654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84-4564-BA78-F119F737A6D0}"/>
            </c:ext>
          </c:extLst>
        </c:ser>
        <c:ser>
          <c:idx val="5"/>
          <c:order val="4"/>
          <c:tx>
            <c:strRef>
              <c:f>'KF_01_dur+rat'!$H$20</c:f>
              <c:strCache>
                <c:ptCount val="1"/>
                <c:pt idx="0">
                  <c:v>Arnold+Pogossian 2004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'KF_01_dur+rat'!$H$21:$H$23</c:f>
              <c:numCache>
                <c:formatCode>0.00</c:formatCode>
                <c:ptCount val="3"/>
                <c:pt idx="0">
                  <c:v>4.7198660379150628</c:v>
                </c:pt>
                <c:pt idx="1">
                  <c:v>3.442763517764015</c:v>
                </c:pt>
                <c:pt idx="2">
                  <c:v>0.81094370675010974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84-4564-BA78-F119F737A6D0}"/>
            </c:ext>
          </c:extLst>
        </c:ser>
        <c:ser>
          <c:idx val="6"/>
          <c:order val="5"/>
          <c:tx>
            <c:strRef>
              <c:f>'KF_01_dur+rat'!$I$20</c:f>
              <c:strCache>
                <c:ptCount val="1"/>
                <c:pt idx="0">
                  <c:v>Banse+Keller 2005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'KF_01_dur+rat'!$I$21:$I$23</c:f>
              <c:numCache>
                <c:formatCode>0.00</c:formatCode>
                <c:ptCount val="3"/>
                <c:pt idx="0">
                  <c:v>5.711370070876379</c:v>
                </c:pt>
                <c:pt idx="1">
                  <c:v>3.91619642267151</c:v>
                </c:pt>
                <c:pt idx="2">
                  <c:v>7.7090840299433205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84-4564-BA78-F119F737A6D0}"/>
            </c:ext>
          </c:extLst>
        </c:ser>
        <c:ser>
          <c:idx val="8"/>
          <c:order val="6"/>
          <c:tx>
            <c:strRef>
              <c:f>'KF_01_dur+rat'!$K$20</c:f>
              <c:strCache>
                <c:ptCount val="1"/>
                <c:pt idx="0">
                  <c:v>Melzer+Stark 2012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'KF_01_dur+rat'!$K$21:$K$23</c:f>
              <c:numCache>
                <c:formatCode>0.00</c:formatCode>
                <c:ptCount val="3"/>
                <c:pt idx="0">
                  <c:v>2.8139123501103942</c:v>
                </c:pt>
                <c:pt idx="1">
                  <c:v>5.2790339143767886</c:v>
                </c:pt>
                <c:pt idx="2">
                  <c:v>2.8426462077209851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84-4564-BA78-F119F737A6D0}"/>
            </c:ext>
          </c:extLst>
        </c:ser>
        <c:ser>
          <c:idx val="10"/>
          <c:order val="7"/>
          <c:tx>
            <c:strRef>
              <c:f>'KF_01_dur+rat'!$M$20</c:f>
              <c:strCache>
                <c:ptCount val="1"/>
                <c:pt idx="0">
                  <c:v>Kammer+Widmann 2017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'KF_01_dur+rat'!$M$21:$M$23</c:f>
              <c:numCache>
                <c:formatCode>0.00</c:formatCode>
                <c:ptCount val="3"/>
                <c:pt idx="0">
                  <c:v>0.89554773147251898</c:v>
                </c:pt>
                <c:pt idx="1">
                  <c:v>-0.3814922355203566</c:v>
                </c:pt>
                <c:pt idx="2">
                  <c:v>-6.6825298097719559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84-4564-BA78-F119F737A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116344"/>
        <c:axId val="1169116024"/>
      </c:barChart>
      <c:catAx>
        <c:axId val="116911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9116024"/>
        <c:crosses val="autoZero"/>
        <c:auto val="1"/>
        <c:lblAlgn val="ctr"/>
        <c:lblOffset val="100"/>
        <c:noMultiLvlLbl val="0"/>
      </c:catAx>
      <c:valAx>
        <c:axId val="116911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911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'KF_01_dur+rat'!$B$36</c:f>
              <c:strCache>
                <c:ptCount val="1"/>
                <c:pt idx="0">
                  <c:v>Csengery+Keller 1987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'KF_01_dur+rat'!$B$37:$B$39</c:f>
              <c:numCache>
                <c:formatCode>0.00</c:formatCode>
                <c:ptCount val="3"/>
                <c:pt idx="0">
                  <c:v>-0.55728871917031597</c:v>
                </c:pt>
                <c:pt idx="1">
                  <c:v>1.0331954932291438</c:v>
                </c:pt>
                <c:pt idx="2">
                  <c:v>-0.47590677405882076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3C-4F8C-9C96-749D97C42AFB}"/>
            </c:ext>
          </c:extLst>
        </c:ser>
        <c:ser>
          <c:idx val="2"/>
          <c:order val="1"/>
          <c:tx>
            <c:strRef>
              <c:f>'KF_01_dur+rat'!$C$36</c:f>
              <c:strCache>
                <c:ptCount val="1"/>
                <c:pt idx="0">
                  <c:v>Csengery+Keller 1990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'KF_01_dur+rat'!$C$37:$C$39</c:f>
              <c:numCache>
                <c:formatCode>0.00</c:formatCode>
                <c:ptCount val="3"/>
                <c:pt idx="0">
                  <c:v>8.0803616009873735E-2</c:v>
                </c:pt>
                <c:pt idx="1">
                  <c:v>-0.37634278687647083</c:v>
                </c:pt>
                <c:pt idx="2">
                  <c:v>0.29553917086660775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3C-4F8C-9C96-749D97C42AFB}"/>
            </c:ext>
          </c:extLst>
        </c:ser>
        <c:ser>
          <c:idx val="3"/>
          <c:order val="2"/>
          <c:tx>
            <c:strRef>
              <c:f>'KF_01_dur+rat'!$D$36</c:f>
              <c:strCache>
                <c:ptCount val="1"/>
                <c:pt idx="0">
                  <c:v>Komsi+Oramo 1994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'KF_01_dur+rat'!$D$37:$D$39</c:f>
              <c:numCache>
                <c:formatCode>0.00</c:formatCode>
                <c:ptCount val="3"/>
                <c:pt idx="0">
                  <c:v>-0.24139267403186437</c:v>
                </c:pt>
                <c:pt idx="1">
                  <c:v>-1.1532827044262355</c:v>
                </c:pt>
                <c:pt idx="2">
                  <c:v>1.3946753784580999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3C-4F8C-9C96-749D97C42AFB}"/>
            </c:ext>
          </c:extLst>
        </c:ser>
        <c:ser>
          <c:idx val="4"/>
          <c:order val="3"/>
          <c:tx>
            <c:strRef>
              <c:f>'KF_01_dur+rat'!$E$36</c:f>
              <c:strCache>
                <c:ptCount val="1"/>
                <c:pt idx="0">
                  <c:v>Komsi+Oramo 1995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'KF_01_dur+rat'!$E$37:$E$39</c:f>
              <c:numCache>
                <c:formatCode>0.00</c:formatCode>
                <c:ptCount val="3"/>
                <c:pt idx="0">
                  <c:v>-1.7600514353932226</c:v>
                </c:pt>
                <c:pt idx="1">
                  <c:v>1.914557159144465</c:v>
                </c:pt>
                <c:pt idx="2">
                  <c:v>-0.15450572375123528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3C-4F8C-9C96-749D97C42AFB}"/>
            </c:ext>
          </c:extLst>
        </c:ser>
        <c:ser>
          <c:idx val="5"/>
          <c:order val="4"/>
          <c:tx>
            <c:strRef>
              <c:f>'KF_01_dur+rat'!$F$36</c:f>
              <c:strCache>
                <c:ptCount val="1"/>
                <c:pt idx="0">
                  <c:v>Whittlesey+Sallaberger 1997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'KF_01_dur+rat'!$F$37:$F$39</c:f>
              <c:numCache>
                <c:formatCode>0.00</c:formatCode>
                <c:ptCount val="3"/>
                <c:pt idx="0">
                  <c:v>2.306747378866234</c:v>
                </c:pt>
                <c:pt idx="1">
                  <c:v>-0.10849043558692983</c:v>
                </c:pt>
                <c:pt idx="2">
                  <c:v>-2.1982569432792971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3C-4F8C-9C96-749D97C42AFB}"/>
            </c:ext>
          </c:extLst>
        </c:ser>
        <c:ser>
          <c:idx val="6"/>
          <c:order val="5"/>
          <c:tx>
            <c:strRef>
              <c:f>'KF_01_dur+rat'!$G$36</c:f>
              <c:strCache>
                <c:ptCount val="1"/>
                <c:pt idx="0">
                  <c:v>Pammer+Kopatchinskaja 2004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'KF_01_dur+rat'!$G$37:$G$39</c:f>
              <c:numCache>
                <c:formatCode>0.00</c:formatCode>
                <c:ptCount val="3"/>
                <c:pt idx="0">
                  <c:v>-1.2519074960313361</c:v>
                </c:pt>
                <c:pt idx="1">
                  <c:v>-1.7484526700390326</c:v>
                </c:pt>
                <c:pt idx="2">
                  <c:v>3.0003601660703723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3C-4F8C-9C96-749D97C42AFB}"/>
            </c:ext>
          </c:extLst>
        </c:ser>
        <c:ser>
          <c:idx val="7"/>
          <c:order val="6"/>
          <c:tx>
            <c:strRef>
              <c:f>'KF_01_dur+rat'!$H$36</c:f>
              <c:strCache>
                <c:ptCount val="1"/>
                <c:pt idx="0">
                  <c:v>Arnold+Pogossian 2004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'KF_01_dur+rat'!$H$37:$H$39</c:f>
              <c:numCache>
                <c:formatCode>0.00</c:formatCode>
                <c:ptCount val="3"/>
                <c:pt idx="0">
                  <c:v>0.75981787426931646</c:v>
                </c:pt>
                <c:pt idx="1">
                  <c:v>-4.8399094471754722E-2</c:v>
                </c:pt>
                <c:pt idx="2">
                  <c:v>-0.71141877979755463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3C-4F8C-9C96-749D97C42AFB}"/>
            </c:ext>
          </c:extLst>
        </c:ser>
        <c:ser>
          <c:idx val="8"/>
          <c:order val="7"/>
          <c:tx>
            <c:strRef>
              <c:f>'KF_01_dur+rat'!$I$36</c:f>
              <c:strCache>
                <c:ptCount val="1"/>
                <c:pt idx="0">
                  <c:v>Banse+Keller 2005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'KF_01_dur+rat'!$I$37:$I$39</c:f>
              <c:numCache>
                <c:formatCode>0.00</c:formatCode>
                <c:ptCount val="3"/>
                <c:pt idx="0">
                  <c:v>0.24978661697353033</c:v>
                </c:pt>
                <c:pt idx="1">
                  <c:v>-0.5565436010620104</c:v>
                </c:pt>
                <c:pt idx="2">
                  <c:v>0.30675698408848717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3C-4F8C-9C96-749D97C42AFB}"/>
            </c:ext>
          </c:extLst>
        </c:ser>
        <c:ser>
          <c:idx val="9"/>
          <c:order val="8"/>
          <c:tx>
            <c:strRef>
              <c:f>'KF_01_dur+rat'!$J$36</c:f>
              <c:strCache>
                <c:ptCount val="1"/>
                <c:pt idx="0">
                  <c:v>Arnold+Pogossian 2006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'KF_01_dur+rat'!$J$37:$J$39</c:f>
              <c:numCache>
                <c:formatCode>0.00</c:formatCode>
                <c:ptCount val="3"/>
                <c:pt idx="0">
                  <c:v>1.3450597043021091</c:v>
                </c:pt>
                <c:pt idx="1">
                  <c:v>-8.5765217705890961E-2</c:v>
                </c:pt>
                <c:pt idx="2">
                  <c:v>-1.259294486596211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3C-4F8C-9C96-749D97C42AFB}"/>
            </c:ext>
          </c:extLst>
        </c:ser>
        <c:ser>
          <c:idx val="10"/>
          <c:order val="9"/>
          <c:tx>
            <c:strRef>
              <c:f>'KF_01_dur+rat'!$K$36</c:f>
              <c:strCache>
                <c:ptCount val="1"/>
                <c:pt idx="0">
                  <c:v>Melzer+Stark 2012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'KF_01_dur+rat'!$K$37:$K$39</c:f>
              <c:numCache>
                <c:formatCode>0.00</c:formatCode>
                <c:ptCount val="3"/>
                <c:pt idx="0">
                  <c:v>-0.15622274293728822</c:v>
                </c:pt>
                <c:pt idx="1">
                  <c:v>0.46578233493485044</c:v>
                </c:pt>
                <c:pt idx="2">
                  <c:v>-0.30955959199755512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3C-4F8C-9C96-749D97C42AFB}"/>
            </c:ext>
          </c:extLst>
        </c:ser>
        <c:ser>
          <c:idx val="11"/>
          <c:order val="10"/>
          <c:tx>
            <c:strRef>
              <c:f>'KF_01_dur+rat'!$L$36</c:f>
              <c:strCache>
                <c:ptCount val="1"/>
                <c:pt idx="0">
                  <c:v>Melzer+Stark 2013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'KF_01_dur+rat'!$L$37:$L$39</c:f>
              <c:numCache>
                <c:formatCode>0.00</c:formatCode>
                <c:ptCount val="3"/>
                <c:pt idx="0">
                  <c:v>-0.81767911658011627</c:v>
                </c:pt>
                <c:pt idx="1">
                  <c:v>0.23163021821680729</c:v>
                </c:pt>
                <c:pt idx="2">
                  <c:v>0.58604889836332674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3C-4F8C-9C96-749D97C42AFB}"/>
            </c:ext>
          </c:extLst>
        </c:ser>
        <c:ser>
          <c:idx val="12"/>
          <c:order val="11"/>
          <c:tx>
            <c:strRef>
              <c:f>'KF_01_dur+rat'!$M$36</c:f>
              <c:strCache>
                <c:ptCount val="1"/>
                <c:pt idx="0">
                  <c:v>Kammer+Widmann 2017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'KF_01_dur+rat'!$M$37:$M$39</c:f>
              <c:numCache>
                <c:formatCode>0.00</c:formatCode>
                <c:ptCount val="3"/>
                <c:pt idx="0">
                  <c:v>1.1649721876953478</c:v>
                </c:pt>
                <c:pt idx="1">
                  <c:v>0.21808120886372961</c:v>
                </c:pt>
                <c:pt idx="2">
                  <c:v>-1.3830533965590703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B3C-4F8C-9C96-749D97C42AFB}"/>
            </c:ext>
          </c:extLst>
        </c:ser>
        <c:ser>
          <c:idx val="13"/>
          <c:order val="12"/>
          <c:tx>
            <c:strRef>
              <c:f>'KF_01_dur+rat'!$N$36</c:f>
              <c:strCache>
                <c:ptCount val="1"/>
                <c:pt idx="0">
                  <c:v>Melzer+Stark 2017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'KF_01_dur+rat'!$N$37:$N$39</c:f>
              <c:numCache>
                <c:formatCode>0.00</c:formatCode>
                <c:ptCount val="3"/>
                <c:pt idx="0">
                  <c:v>-0.40419565170699912</c:v>
                </c:pt>
                <c:pt idx="1">
                  <c:v>0.29509413781732974</c:v>
                </c:pt>
                <c:pt idx="2">
                  <c:v>0.10910151388967648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B3C-4F8C-9C96-749D97C42AFB}"/>
            </c:ext>
          </c:extLst>
        </c:ser>
        <c:ser>
          <c:idx val="14"/>
          <c:order val="13"/>
          <c:tx>
            <c:strRef>
              <c:f>'KF_01_dur+rat'!$O$36</c:f>
              <c:strCache>
                <c:ptCount val="1"/>
                <c:pt idx="0">
                  <c:v>Melzer+Stark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'KF_01_dur+rat'!$O$37:$O$39</c:f>
              <c:numCache>
                <c:formatCode>0.00</c:formatCode>
                <c:ptCount val="3"/>
                <c:pt idx="0">
                  <c:v>-0.7184495422652688</c:v>
                </c:pt>
                <c:pt idx="1">
                  <c:v>-8.1064042037958473E-2</c:v>
                </c:pt>
                <c:pt idx="2">
                  <c:v>0.79951358430323083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B3C-4F8C-9C96-749D97C42AFB}"/>
            </c:ext>
          </c:extLst>
        </c:ser>
        <c:ser>
          <c:idx val="15"/>
          <c:order val="14"/>
          <c:tx>
            <c:strRef>
              <c:f>'KF_01_dur+rat'!$P$36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'KF_01_dur+rat'!$P$37:$P$39</c:f>
              <c:numCache>
                <c:formatCode>0.00</c:formatCode>
                <c:ptCount val="3"/>
                <c:pt idx="0">
                  <c:v>0.74968975107801583</c:v>
                </c:pt>
                <c:pt idx="1">
                  <c:v>0.57426818022924664</c:v>
                </c:pt>
                <c:pt idx="2">
                  <c:v>-1.3239579313072021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B3C-4F8C-9C96-749D97C42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106744"/>
        <c:axId val="1169106104"/>
      </c:barChart>
      <c:catAx>
        <c:axId val="116910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9106104"/>
        <c:crosses val="autoZero"/>
        <c:auto val="1"/>
        <c:lblAlgn val="ctr"/>
        <c:lblOffset val="100"/>
        <c:noMultiLvlLbl val="0"/>
      </c:catAx>
      <c:valAx>
        <c:axId val="116910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910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de-DE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'KF_01_dur+rat'!$C$31</c:f>
              <c:strCache>
                <c:ptCount val="1"/>
                <c:pt idx="0">
                  <c:v>Csengery+Keller 1990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'KF_01_dur+rat'!$C$32:$C$34</c:f>
              <c:numCache>
                <c:formatCode>0.00</c:formatCode>
                <c:ptCount val="3"/>
                <c:pt idx="0">
                  <c:v>-9.3439633921683196E-2</c:v>
                </c:pt>
                <c:pt idx="1">
                  <c:v>-0.34636680123982444</c:v>
                </c:pt>
                <c:pt idx="2">
                  <c:v>0.43980643516151119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FA-4968-958B-4229A5FE02AF}"/>
            </c:ext>
          </c:extLst>
        </c:ser>
        <c:ser>
          <c:idx val="4"/>
          <c:order val="1"/>
          <c:tx>
            <c:strRef>
              <c:f>'KF_01_dur+rat'!$E$31</c:f>
              <c:strCache>
                <c:ptCount val="1"/>
                <c:pt idx="0">
                  <c:v>Komsi+Oramo 1995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'KF_01_dur+rat'!$E$32:$E$34</c:f>
              <c:numCache>
                <c:formatCode>0.00</c:formatCode>
                <c:ptCount val="3"/>
                <c:pt idx="0">
                  <c:v>-1.9342946853247796</c:v>
                </c:pt>
                <c:pt idx="1">
                  <c:v>1.9445331447811114</c:v>
                </c:pt>
                <c:pt idx="2">
                  <c:v>-1.0238459456331839E-2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FA-4968-958B-4229A5FE02AF}"/>
            </c:ext>
          </c:extLst>
        </c:ser>
        <c:ser>
          <c:idx val="5"/>
          <c:order val="2"/>
          <c:tx>
            <c:strRef>
              <c:f>'KF_01_dur+rat'!$F$31</c:f>
              <c:strCache>
                <c:ptCount val="1"/>
                <c:pt idx="0">
                  <c:v>Whittlesey+Sallaberger 1997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'KF_01_dur+rat'!$F$32:$F$34</c:f>
              <c:numCache>
                <c:formatCode>0.00</c:formatCode>
                <c:ptCount val="3"/>
                <c:pt idx="0">
                  <c:v>2.1325041289346771</c:v>
                </c:pt>
                <c:pt idx="1">
                  <c:v>-7.8514449950283449E-2</c:v>
                </c:pt>
                <c:pt idx="2">
                  <c:v>-2.0539896789843937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FA-4968-958B-4229A5FE02AF}"/>
            </c:ext>
          </c:extLst>
        </c:ser>
        <c:ser>
          <c:idx val="6"/>
          <c:order val="3"/>
          <c:tx>
            <c:strRef>
              <c:f>'KF_01_dur+rat'!$G$31</c:f>
              <c:strCache>
                <c:ptCount val="1"/>
                <c:pt idx="0">
                  <c:v>Pammer+Kopatchinskaja 2004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'KF_01_dur+rat'!$G$32:$G$34</c:f>
              <c:numCache>
                <c:formatCode>0.00</c:formatCode>
                <c:ptCount val="3"/>
                <c:pt idx="0">
                  <c:v>-1.426150745962893</c:v>
                </c:pt>
                <c:pt idx="1">
                  <c:v>-1.7184766844023862</c:v>
                </c:pt>
                <c:pt idx="2">
                  <c:v>3.1446274303652757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FA-4968-958B-4229A5FE02AF}"/>
            </c:ext>
          </c:extLst>
        </c:ser>
        <c:ser>
          <c:idx val="7"/>
          <c:order val="4"/>
          <c:tx>
            <c:strRef>
              <c:f>'KF_01_dur+rat'!$H$31</c:f>
              <c:strCache>
                <c:ptCount val="1"/>
                <c:pt idx="0">
                  <c:v>Arnold+Pogossian 2004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'KF_01_dur+rat'!$H$32:$H$34</c:f>
              <c:numCache>
                <c:formatCode>0.00</c:formatCode>
                <c:ptCount val="3"/>
                <c:pt idx="0">
                  <c:v>0.58557462433775953</c:v>
                </c:pt>
                <c:pt idx="1">
                  <c:v>-1.8423108835108337E-2</c:v>
                </c:pt>
                <c:pt idx="2">
                  <c:v>-0.56715151550265119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FA-4968-958B-4229A5FE02AF}"/>
            </c:ext>
          </c:extLst>
        </c:ser>
        <c:ser>
          <c:idx val="8"/>
          <c:order val="5"/>
          <c:tx>
            <c:strRef>
              <c:f>'KF_01_dur+rat'!$I$31</c:f>
              <c:strCache>
                <c:ptCount val="1"/>
                <c:pt idx="0">
                  <c:v>Banse+Keller 2005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'KF_01_dur+rat'!$I$32:$I$34</c:f>
              <c:numCache>
                <c:formatCode>0.00</c:formatCode>
                <c:ptCount val="3"/>
                <c:pt idx="0">
                  <c:v>7.5543367041973397E-2</c:v>
                </c:pt>
                <c:pt idx="1">
                  <c:v>-0.52656761542536401</c:v>
                </c:pt>
                <c:pt idx="2">
                  <c:v>0.45102424838339061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FA-4968-958B-4229A5FE02AF}"/>
            </c:ext>
          </c:extLst>
        </c:ser>
        <c:ser>
          <c:idx val="10"/>
          <c:order val="6"/>
          <c:tx>
            <c:strRef>
              <c:f>'KF_01_dur+rat'!$K$31</c:f>
              <c:strCache>
                <c:ptCount val="1"/>
                <c:pt idx="0">
                  <c:v>Melzer+Stark 2012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'KF_01_dur+rat'!$K$32:$K$34</c:f>
              <c:numCache>
                <c:formatCode>0.00</c:formatCode>
                <c:ptCount val="3"/>
                <c:pt idx="0">
                  <c:v>-0.33046599286884515</c:v>
                </c:pt>
                <c:pt idx="1">
                  <c:v>0.49575832057149682</c:v>
                </c:pt>
                <c:pt idx="2">
                  <c:v>-0.16529232770265168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7FA-4968-958B-4229A5FE02AF}"/>
            </c:ext>
          </c:extLst>
        </c:ser>
        <c:ser>
          <c:idx val="12"/>
          <c:order val="7"/>
          <c:tx>
            <c:strRef>
              <c:f>'KF_01_dur+rat'!$M$31</c:f>
              <c:strCache>
                <c:ptCount val="1"/>
                <c:pt idx="0">
                  <c:v>Kammer+Widmann 2017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'KF_01_dur+rat'!$M$32:$M$34</c:f>
              <c:numCache>
                <c:formatCode>0.00</c:formatCode>
                <c:ptCount val="3"/>
                <c:pt idx="0">
                  <c:v>0.9907289377637909</c:v>
                </c:pt>
                <c:pt idx="1">
                  <c:v>0.248057194500376</c:v>
                </c:pt>
                <c:pt idx="2">
                  <c:v>-1.2387861322641669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7FA-4968-958B-4229A5FE02AF}"/>
            </c:ext>
          </c:extLst>
        </c:ser>
        <c:ser>
          <c:idx val="15"/>
          <c:order val="8"/>
          <c:tx>
            <c:strRef>
              <c:f>'KF_01_dur+rat'!$P$31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'KF_01_dur+rat'!$P$32:$P$34</c:f>
              <c:numCache>
                <c:formatCode>0.00</c:formatCode>
                <c:ptCount val="3"/>
                <c:pt idx="0">
                  <c:v>0.60498103435168105</c:v>
                </c:pt>
                <c:pt idx="1">
                  <c:v>0.60877730298021504</c:v>
                </c:pt>
                <c:pt idx="2">
                  <c:v>-1.2137583373318463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7FA-4968-958B-4229A5FE0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81784"/>
        <c:axId val="1169082104"/>
      </c:barChart>
      <c:catAx>
        <c:axId val="116908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9082104"/>
        <c:crosses val="autoZero"/>
        <c:auto val="1"/>
        <c:lblAlgn val="ctr"/>
        <c:lblOffset val="100"/>
        <c:noMultiLvlLbl val="0"/>
      </c:catAx>
      <c:valAx>
        <c:axId val="116908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908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0E5FEF-322A-42E3-A7B4-C283F692A6AC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5DF1C0-32AF-4149-A549-BC6514A8B146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2B635A0-9D6D-4CB7-94B8-1773D3B508C3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D5A299-90AF-4F4A-8D98-B509083A675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6DE4BF-C987-487D-9883-3BCE7CBE059D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5FFA0BB-42BE-4BD8-9079-FA797F476A0E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0F5FF2-1F75-42BD-B9FC-5C2CC5B7F461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751BB9-FA6F-43B4-8035-980AA9261D39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02870EA-D1DB-4149-8C4F-D80707223D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75618" cy="311727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606ACBC-64FA-45B5-8BBF-31FB5A9528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76080" cy="311404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C1FC159-88B0-428F-9E0E-FA694314FC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76080" cy="311404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C0896A1-D6B5-4B88-8C8F-365D0A44B6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7933" cy="312420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3CBF5BD-5061-441E-864D-D087178F8C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87933" cy="312420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B4297F4-85C2-48FE-AF67-016789F98C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7933" cy="312420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7BBEA28-036D-4A0F-9753-0678EA2F24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C72A05-57C6-403C-BF5C-99A294D819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9_01_dur" connectionId="13" xr16:uid="{6FD4807A-47F2-457E-BBB9-36F741BA9753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2_01_dur" connectionId="10" xr16:uid="{334EA156-B4D7-4D4F-86E1-C30BD6C55E66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_1990_32_dur" connectionId="4" xr16:uid="{97DDD40B-9D39-4E3E-B2B9-5A722C442AAA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mer_Kopachinskaja_2004_01_dur" connectionId="14" xr16:uid="{2D3334BA-E9B9-4757-822F-04100859448D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httlesey_Sallaberger_1997_01_dur_1" connectionId="15" xr16:uid="{C24FC76D-EDBA-4C8E-9A9F-354CA8F4CA7D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4_01_dur_1" connectionId="8" xr16:uid="{BB868402-19B4-42C6-80F8-EF58D37AF722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3_01_dur" connectionId="11" xr16:uid="{AB6FE6C7-8240-4092-9BED-6D5E5EB18108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_Pogassian_2004_01_dur" connectionId="1" xr16:uid="{793C405B-C834-4E8F-ADF2-4354414A8B99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se_Keller_2005_01_dur" connectionId="3" xr16:uid="{DEF33CF7-813C-41F2-856F-D30FF8DA18E9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01_dur_1" connectionId="12" xr16:uid="{B9B23E7D-7DA7-4BF4-89C5-71819F5B0F71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90_01_dur_1" connectionId="6" xr16:uid="{3250B474-842A-46CD-941E-DA76E03D6033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5_01_dur" connectionId="9" xr16:uid="{00D363B6-47F5-43E5-BEE3-22ADFC58F1C7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87_01 (Die Guten gehn im gleichen Schritt)_dur_1" connectionId="5" xr16:uid="{E9CECB22-2FE4-4E0A-BBE6-683FF4DDD513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01_dur" connectionId="7" xr16:uid="{B6AD7DE2-9DAE-4143-B8F0-F92A4736DC57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01_dur" connectionId="2" xr16:uid="{3957A692-EDC8-4C45-B19E-8BF5571DFAF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3DF66-FC12-4048-A997-C215D400C5A6}">
  <dimension ref="A1:H9"/>
  <sheetViews>
    <sheetView workbookViewId="0">
      <selection activeCell="B9" sqref="B9"/>
    </sheetView>
  </sheetViews>
  <sheetFormatPr baseColWidth="10" defaultRowHeight="14.4" x14ac:dyDescent="0.3"/>
  <cols>
    <col min="1" max="1" width="8.21875" style="6" bestFit="1" customWidth="1"/>
    <col min="2" max="2" width="12.33203125" style="32" bestFit="1" customWidth="1"/>
    <col min="3" max="3" width="10.44140625" bestFit="1" customWidth="1"/>
    <col min="4" max="4" width="12.33203125" bestFit="1" customWidth="1"/>
    <col min="5" max="5" width="14.88671875" bestFit="1" customWidth="1"/>
    <col min="8" max="8" width="11.5546875" style="32"/>
  </cols>
  <sheetData>
    <row r="1" spans="1:6" x14ac:dyDescent="0.3">
      <c r="A1" s="5" t="s">
        <v>56</v>
      </c>
      <c r="B1" s="24" t="s">
        <v>57</v>
      </c>
      <c r="C1" s="24" t="s">
        <v>58</v>
      </c>
      <c r="D1" s="24" t="s">
        <v>57</v>
      </c>
      <c r="E1" s="24" t="s">
        <v>58</v>
      </c>
      <c r="F1" s="1"/>
    </row>
    <row r="2" spans="1:6" x14ac:dyDescent="0.3">
      <c r="A2" s="11" t="s">
        <v>25</v>
      </c>
      <c r="B2" s="12">
        <v>6</v>
      </c>
      <c r="C2" s="12">
        <f>B2/B$9*100</f>
        <v>11.538461538461538</v>
      </c>
      <c r="D2" s="12">
        <f>SUM(B2:B3)</f>
        <v>24</v>
      </c>
      <c r="E2" s="12">
        <f>D2/D9*100</f>
        <v>46.153846153846153</v>
      </c>
    </row>
    <row r="3" spans="1:6" x14ac:dyDescent="0.3">
      <c r="A3" s="11" t="s">
        <v>26</v>
      </c>
      <c r="B3" s="12">
        <v>18</v>
      </c>
      <c r="C3" s="12">
        <f t="shared" ref="C3:C8" si="0">B3/B$9*100</f>
        <v>34.615384615384613</v>
      </c>
      <c r="D3" s="12"/>
      <c r="E3" s="12"/>
    </row>
    <row r="4" spans="1:6" x14ac:dyDescent="0.3">
      <c r="A4" s="11" t="s">
        <v>27</v>
      </c>
      <c r="B4" s="12">
        <v>7.75</v>
      </c>
      <c r="C4" s="12">
        <f t="shared" si="0"/>
        <v>14.903846153846153</v>
      </c>
      <c r="D4" s="12">
        <f>SUM(B4:B6)</f>
        <v>17</v>
      </c>
      <c r="E4" s="12">
        <f>D4/D$9*100</f>
        <v>32.692307692307693</v>
      </c>
    </row>
    <row r="5" spans="1:6" x14ac:dyDescent="0.3">
      <c r="A5" s="11" t="s">
        <v>29</v>
      </c>
      <c r="B5" s="12">
        <v>5</v>
      </c>
      <c r="C5" s="12">
        <f t="shared" si="0"/>
        <v>9.6153846153846168</v>
      </c>
      <c r="D5" s="12"/>
      <c r="E5" s="12"/>
    </row>
    <row r="6" spans="1:6" x14ac:dyDescent="0.3">
      <c r="A6" s="11" t="s">
        <v>30</v>
      </c>
      <c r="B6" s="12">
        <v>4.25</v>
      </c>
      <c r="C6" s="12">
        <f t="shared" si="0"/>
        <v>8.1730769230769234</v>
      </c>
      <c r="D6" s="12"/>
      <c r="E6" s="12"/>
    </row>
    <row r="7" spans="1:6" x14ac:dyDescent="0.3">
      <c r="A7" s="11" t="s">
        <v>31</v>
      </c>
      <c r="B7" s="12">
        <v>4</v>
      </c>
      <c r="C7" s="12">
        <f t="shared" si="0"/>
        <v>7.6923076923076925</v>
      </c>
      <c r="D7" s="12">
        <f>SUM(B7:B8)</f>
        <v>11</v>
      </c>
      <c r="E7" s="12">
        <f>D7/D$9*100</f>
        <v>21.153846153846153</v>
      </c>
    </row>
    <row r="8" spans="1:6" x14ac:dyDescent="0.3">
      <c r="A8" s="11" t="s">
        <v>37</v>
      </c>
      <c r="B8" s="12">
        <v>7</v>
      </c>
      <c r="C8" s="12">
        <f t="shared" si="0"/>
        <v>13.461538461538462</v>
      </c>
      <c r="D8" s="12"/>
      <c r="E8" s="12"/>
    </row>
    <row r="9" spans="1:6" x14ac:dyDescent="0.3">
      <c r="A9"/>
      <c r="B9" s="9">
        <f>SUM(B2:B8)</f>
        <v>52</v>
      </c>
      <c r="C9" s="9">
        <f>SUM(C2:C8)</f>
        <v>100</v>
      </c>
      <c r="D9" s="9">
        <f>SUM(D2:D8)</f>
        <v>52</v>
      </c>
      <c r="E9" s="9">
        <f>SUM(E2:E8)</f>
        <v>100</v>
      </c>
    </row>
  </sheetData>
  <autoFilter ref="E1:E11" xr:uid="{00000000-0009-0000-0000-000000000000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504A4-8288-4850-9CBF-97063CDB99F3}">
  <dimension ref="A1:BL112"/>
  <sheetViews>
    <sheetView tabSelected="1" zoomScale="55" zoomScaleNormal="55" workbookViewId="0"/>
  </sheetViews>
  <sheetFormatPr baseColWidth="10" defaultRowHeight="14.4" x14ac:dyDescent="0.3"/>
  <cols>
    <col min="1" max="1" width="20.88671875" style="5" bestFit="1" customWidth="1"/>
    <col min="2" max="2" width="36.21875" style="6" bestFit="1" customWidth="1"/>
    <col min="3" max="3" width="26.33203125" style="6" bestFit="1" customWidth="1"/>
    <col min="4" max="4" width="23.109375" style="6" bestFit="1" customWidth="1"/>
    <col min="5" max="5" width="23.109375" bestFit="1" customWidth="1"/>
    <col min="6" max="6" width="34" bestFit="1" customWidth="1"/>
    <col min="7" max="8" width="36.21875" bestFit="1" customWidth="1"/>
    <col min="9" max="9" width="23.109375" bestFit="1" customWidth="1"/>
    <col min="10" max="10" width="28.77734375" bestFit="1" customWidth="1"/>
    <col min="11" max="12" width="22.33203125" bestFit="1" customWidth="1"/>
    <col min="13" max="13" width="28.44140625" bestFit="1" customWidth="1"/>
    <col min="14" max="15" width="22.33203125" bestFit="1" customWidth="1"/>
    <col min="16" max="16" width="10.77734375" style="6" bestFit="1" customWidth="1"/>
    <col min="17" max="17" width="8.5546875" style="6" bestFit="1" customWidth="1"/>
    <col min="18" max="18" width="9.21875" style="6" bestFit="1" customWidth="1"/>
    <col min="19" max="19" width="17.109375" style="6" bestFit="1" customWidth="1"/>
    <col min="20" max="20" width="8" style="6" bestFit="1" customWidth="1"/>
    <col min="21" max="21" width="12.6640625" style="6" bestFit="1" customWidth="1"/>
    <col min="22" max="22" width="6.77734375" style="5" bestFit="1" customWidth="1"/>
    <col min="23" max="23" width="9.77734375" style="6" bestFit="1" customWidth="1"/>
    <col min="24" max="24" width="8.21875" style="6" bestFit="1" customWidth="1"/>
    <col min="25" max="25" width="8.21875" style="5" bestFit="1" customWidth="1"/>
    <col min="26" max="26" width="16.109375" style="11" bestFit="1" customWidth="1"/>
    <col min="27" max="27" width="14.6640625" style="6" bestFit="1" customWidth="1"/>
    <col min="28" max="30" width="26.33203125" bestFit="1" customWidth="1"/>
    <col min="31" max="31" width="23.109375" bestFit="1" customWidth="1"/>
    <col min="32" max="32" width="34" bestFit="1" customWidth="1"/>
    <col min="33" max="34" width="36.21875" bestFit="1" customWidth="1"/>
    <col min="35" max="37" width="28.77734375" bestFit="1" customWidth="1"/>
    <col min="38" max="38" width="22.33203125" bestFit="1" customWidth="1"/>
    <col min="39" max="40" width="28.44140625" bestFit="1" customWidth="1"/>
    <col min="41" max="42" width="22.33203125" bestFit="1" customWidth="1"/>
    <col min="43" max="43" width="8.5546875" bestFit="1" customWidth="1"/>
    <col min="44" max="44" width="9.21875" bestFit="1" customWidth="1"/>
    <col min="45" max="45" width="17.109375" bestFit="1" customWidth="1"/>
    <col min="46" max="46" width="9.77734375" style="6" bestFit="1" customWidth="1"/>
    <col min="47" max="47" width="7.5546875" style="6" bestFit="1" customWidth="1"/>
    <col min="48" max="48" width="8.21875" style="6" bestFit="1" customWidth="1"/>
    <col min="49" max="49" width="16.109375" style="6" bestFit="1" customWidth="1"/>
    <col min="50" max="50" width="16.109375" style="6" customWidth="1"/>
    <col min="51" max="52" width="26.33203125" style="6" bestFit="1" customWidth="1"/>
    <col min="53" max="54" width="23.109375" style="6" bestFit="1" customWidth="1"/>
    <col min="55" max="55" width="34" bestFit="1" customWidth="1"/>
    <col min="56" max="56" width="36.21875" bestFit="1" customWidth="1"/>
    <col min="57" max="57" width="28.77734375" bestFit="1" customWidth="1"/>
    <col min="58" max="58" width="23.109375" bestFit="1" customWidth="1"/>
    <col min="59" max="59" width="28.77734375" bestFit="1" customWidth="1"/>
    <col min="60" max="61" width="22.33203125" bestFit="1" customWidth="1"/>
    <col min="62" max="62" width="28.44140625" bestFit="1" customWidth="1"/>
    <col min="63" max="64" width="22.33203125" bestFit="1" customWidth="1"/>
  </cols>
  <sheetData>
    <row r="1" spans="1:64" x14ac:dyDescent="0.3">
      <c r="A1" s="27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/>
      <c r="U1" s="5"/>
      <c r="V1" s="1" t="s">
        <v>0</v>
      </c>
      <c r="W1" s="5" t="s">
        <v>19</v>
      </c>
      <c r="X1" s="5" t="s">
        <v>20</v>
      </c>
      <c r="Y1" s="5" t="s">
        <v>21</v>
      </c>
      <c r="Z1" s="1" t="s">
        <v>22</v>
      </c>
      <c r="AA1" s="1" t="s">
        <v>0</v>
      </c>
      <c r="AB1" s="2" t="s">
        <v>1</v>
      </c>
      <c r="AC1" s="3" t="s">
        <v>2</v>
      </c>
      <c r="AD1" s="3" t="s">
        <v>3</v>
      </c>
      <c r="AE1" s="3" t="s">
        <v>4</v>
      </c>
      <c r="AF1" s="3" t="s">
        <v>5</v>
      </c>
      <c r="AG1" s="2" t="s">
        <v>6</v>
      </c>
      <c r="AH1" s="3" t="s">
        <v>7</v>
      </c>
      <c r="AI1" s="3" t="s">
        <v>8</v>
      </c>
      <c r="AJ1" s="3" t="s">
        <v>9</v>
      </c>
      <c r="AK1" s="3" t="s">
        <v>10</v>
      </c>
      <c r="AL1" s="4" t="s">
        <v>11</v>
      </c>
      <c r="AM1" s="4" t="s">
        <v>12</v>
      </c>
      <c r="AN1" s="4" t="s">
        <v>13</v>
      </c>
      <c r="AO1" s="4" t="s">
        <v>14</v>
      </c>
      <c r="AP1" s="1" t="s">
        <v>15</v>
      </c>
      <c r="AQ1" s="5" t="s">
        <v>16</v>
      </c>
      <c r="AR1" s="1" t="s">
        <v>17</v>
      </c>
      <c r="AS1" s="1" t="s">
        <v>23</v>
      </c>
      <c r="AT1" s="1" t="s">
        <v>19</v>
      </c>
      <c r="AU1" s="1" t="s">
        <v>20</v>
      </c>
      <c r="AV1" s="5" t="s">
        <v>21</v>
      </c>
      <c r="AW1" s="1" t="s">
        <v>24</v>
      </c>
      <c r="AX1" s="1"/>
    </row>
    <row r="2" spans="1:64" x14ac:dyDescent="0.3">
      <c r="A2" s="1">
        <v>1</v>
      </c>
      <c r="B2" s="7">
        <f>SUM(AB2:AB3)</f>
        <v>31.326354167000002</v>
      </c>
      <c r="C2" s="7">
        <f t="shared" ref="C2:L2" si="0">SUM(AC2:AC3)</f>
        <v>28.7608125</v>
      </c>
      <c r="D2" s="7">
        <f t="shared" si="0"/>
        <v>26.581666667</v>
      </c>
      <c r="E2" s="7">
        <f t="shared" si="0"/>
        <v>23.605395833000003</v>
      </c>
      <c r="F2" s="7">
        <f t="shared" si="0"/>
        <v>27.622770833000004</v>
      </c>
      <c r="G2" s="7">
        <f t="shared" si="0"/>
        <v>25.588416667000001</v>
      </c>
      <c r="H2" s="7">
        <f t="shared" si="0"/>
        <v>28.653062499999997</v>
      </c>
      <c r="I2" s="7">
        <f t="shared" si="0"/>
        <v>28.924354166999997</v>
      </c>
      <c r="J2" s="7">
        <f t="shared" si="0"/>
        <v>28.933333333</v>
      </c>
      <c r="K2" s="7">
        <f t="shared" si="0"/>
        <v>28.131562499999998</v>
      </c>
      <c r="L2" s="7">
        <f t="shared" si="0"/>
        <v>27.314</v>
      </c>
      <c r="M2" s="7">
        <f>SUM(AM2:AM3)</f>
        <v>27.606666666999999</v>
      </c>
      <c r="N2" s="7">
        <f>SUM(AN2:AN3)</f>
        <v>27.680000000000003</v>
      </c>
      <c r="O2" s="7">
        <f>SUM(AO2:AO3)</f>
        <v>27.309333333000001</v>
      </c>
      <c r="P2" s="8">
        <f>AVERAGE(B2:O2)</f>
        <v>27.716980654785715</v>
      </c>
      <c r="Q2" s="7">
        <f>MIN(B2:O2)</f>
        <v>23.605395833000003</v>
      </c>
      <c r="R2" s="8">
        <f>MAX(B2:O2)</f>
        <v>31.326354167000002</v>
      </c>
      <c r="S2" s="9">
        <f>STDEV(B2:O2)/P2*100</f>
        <v>6.4212130142309736</v>
      </c>
      <c r="V2" s="1">
        <v>1</v>
      </c>
      <c r="W2" s="7">
        <f>AVERAGE(C2,E2:I2,K2,M2)</f>
        <v>27.361630208374997</v>
      </c>
      <c r="X2" s="8">
        <f>MIN(C2,E2:I2,K2,M2)</f>
        <v>23.605395833000003</v>
      </c>
      <c r="Y2" s="8">
        <f>MAX(C2,E2:I2,K2,M2)</f>
        <v>28.924354166999997</v>
      </c>
      <c r="Z2" s="9">
        <f>STDEV(C2,E2:I2,K2,M2)/W2*100</f>
        <v>6.7732388379714088</v>
      </c>
      <c r="AA2" s="1" t="s">
        <v>25</v>
      </c>
      <c r="AB2" s="7">
        <f t="shared" ref="AB2:AO8" si="1">AB46-AB45</f>
        <v>7.4391875000000001</v>
      </c>
      <c r="AC2" s="7">
        <f t="shared" si="1"/>
        <v>6.6422916670000003</v>
      </c>
      <c r="AD2" s="7">
        <f t="shared" si="1"/>
        <v>6.2560000000000002</v>
      </c>
      <c r="AE2" s="7">
        <f t="shared" si="1"/>
        <v>5.630833333</v>
      </c>
      <c r="AF2" s="7">
        <f t="shared" si="1"/>
        <v>7.1282708330000002</v>
      </c>
      <c r="AG2" s="7">
        <f t="shared" si="1"/>
        <v>6.6337499999999991</v>
      </c>
      <c r="AH2" s="7">
        <f t="shared" si="1"/>
        <v>7.236729167</v>
      </c>
      <c r="AI2" s="7">
        <f t="shared" si="1"/>
        <v>6.9206666669999999</v>
      </c>
      <c r="AJ2" s="7">
        <f t="shared" si="1"/>
        <v>7.2299999999999995</v>
      </c>
      <c r="AK2" s="7">
        <f t="shared" si="1"/>
        <v>6.8081458330000011</v>
      </c>
      <c r="AL2" s="7">
        <f t="shared" si="1"/>
        <v>6.7801875000000003</v>
      </c>
      <c r="AM2" s="7">
        <f t="shared" si="1"/>
        <v>7.2319999999999993</v>
      </c>
      <c r="AN2" s="7">
        <f t="shared" si="1"/>
        <v>6.8279999999999994</v>
      </c>
      <c r="AO2" s="7">
        <f t="shared" si="1"/>
        <v>6.6849999999999996</v>
      </c>
      <c r="AP2" s="7">
        <f>AVERAGE(AB2:AO2)</f>
        <v>6.8179330357142858</v>
      </c>
      <c r="AQ2" s="7">
        <f t="shared" ref="AQ2:AQ9" si="2">MIN(AB2:AO2)</f>
        <v>5.630833333</v>
      </c>
      <c r="AR2" s="7">
        <f>MAX(AB2:AO2)</f>
        <v>7.4391875000000001</v>
      </c>
      <c r="AS2" s="9">
        <f t="shared" ref="AS2:AS9" si="3">STDEV(AB2:AO2)/AP2*100</f>
        <v>6.8294354067918439</v>
      </c>
      <c r="AT2" s="7">
        <f t="shared" ref="AT2:AT9" si="4">AVERAGE(AC2,AE2:AI2,AK2,AM2)</f>
        <v>6.7790859374999997</v>
      </c>
      <c r="AU2" s="8">
        <f t="shared" ref="AU2:AU9" si="5">MIN(AC2,AE2:AI2,AK2,AM2)</f>
        <v>5.630833333</v>
      </c>
      <c r="AV2" s="8">
        <f t="shared" ref="AV2:AV9" si="6">MAX(AC2,AE2:AI2,AK2,AM2)</f>
        <v>7.236729167</v>
      </c>
      <c r="AW2" s="9">
        <f t="shared" ref="AW2:AW9" si="7">STDEV(AC2,AE2:AI2,AK2,AM2)/AT2*100</f>
        <v>7.7169276499787651</v>
      </c>
      <c r="AX2" s="7"/>
    </row>
    <row r="3" spans="1:64" x14ac:dyDescent="0.3">
      <c r="A3" s="1">
        <v>2</v>
      </c>
      <c r="B3" s="7">
        <f>SUM(AB4:AB6)</f>
        <v>23.168833332999995</v>
      </c>
      <c r="C3" s="7">
        <f t="shared" ref="C3:L3" si="8">SUM(AC4:AC6)</f>
        <v>20.080916667000004</v>
      </c>
      <c r="D3" s="7">
        <f t="shared" si="8"/>
        <v>18.234333332999999</v>
      </c>
      <c r="E3" s="7">
        <f t="shared" si="8"/>
        <v>18.416916667000002</v>
      </c>
      <c r="F3" s="7">
        <f t="shared" si="8"/>
        <v>18.541145833999998</v>
      </c>
      <c r="G3" s="7">
        <f t="shared" si="8"/>
        <v>17.609833332999997</v>
      </c>
      <c r="H3" s="7">
        <f t="shared" si="8"/>
        <v>19.914916667</v>
      </c>
      <c r="I3" s="7">
        <f t="shared" si="8"/>
        <v>20.006062499999999</v>
      </c>
      <c r="J3" s="7">
        <f t="shared" si="8"/>
        <v>19.834666667</v>
      </c>
      <c r="K3" s="7">
        <f t="shared" si="8"/>
        <v>20.268437500000005</v>
      </c>
      <c r="L3" s="7">
        <f t="shared" si="8"/>
        <v>19.827999999999999</v>
      </c>
      <c r="M3" s="7">
        <f>SUM(AM4:AM6)</f>
        <v>19.178666667000002</v>
      </c>
      <c r="N3" s="7">
        <f>SUM(AN4:AN6)</f>
        <v>19.947999999999997</v>
      </c>
      <c r="O3" s="7">
        <f>SUM(AO4:AO6)</f>
        <v>19.589333333999999</v>
      </c>
      <c r="P3" s="8">
        <f>AVERAGE(B3:O3)</f>
        <v>19.615718750142857</v>
      </c>
      <c r="Q3" s="7">
        <f>MIN(B3:O3)</f>
        <v>17.609833332999997</v>
      </c>
      <c r="R3" s="8">
        <f t="shared" ref="R3:R4" si="9">MAX(B3:O3)</f>
        <v>23.168833332999995</v>
      </c>
      <c r="S3" s="9">
        <f>STDEV(B3:O3)/P3*100</f>
        <v>6.6960187680696279</v>
      </c>
      <c r="V3" s="1">
        <v>2</v>
      </c>
      <c r="W3" s="7">
        <f>AVERAGE(C3,E3:I3,K3,M3)</f>
        <v>19.252111979375002</v>
      </c>
      <c r="X3" s="8">
        <f>MIN(C3,E3:I3,K3,M3)</f>
        <v>17.609833332999997</v>
      </c>
      <c r="Y3" s="8">
        <f>MAX(C3,E3:I3,K3,M3)</f>
        <v>20.268437500000005</v>
      </c>
      <c r="Z3" s="9">
        <f>STDEV(C3,E3:I3,K3,M3)/W3*100</f>
        <v>5.0562709462959212</v>
      </c>
      <c r="AA3" s="1" t="s">
        <v>26</v>
      </c>
      <c r="AB3" s="7">
        <f t="shared" si="1"/>
        <v>23.887166667000002</v>
      </c>
      <c r="AC3" s="7">
        <f t="shared" si="1"/>
        <v>22.118520832999998</v>
      </c>
      <c r="AD3" s="7">
        <f t="shared" si="1"/>
        <v>20.325666667</v>
      </c>
      <c r="AE3" s="7">
        <f t="shared" si="1"/>
        <v>17.974562500000001</v>
      </c>
      <c r="AF3" s="7">
        <f t="shared" si="1"/>
        <v>20.494500000000002</v>
      </c>
      <c r="AG3" s="7">
        <f t="shared" si="1"/>
        <v>18.954666667000001</v>
      </c>
      <c r="AH3" s="7">
        <f t="shared" si="1"/>
        <v>21.416333332999997</v>
      </c>
      <c r="AI3" s="7">
        <f t="shared" si="1"/>
        <v>22.003687499999998</v>
      </c>
      <c r="AJ3" s="7">
        <f t="shared" si="1"/>
        <v>21.703333333</v>
      </c>
      <c r="AK3" s="7">
        <f t="shared" si="1"/>
        <v>21.323416666999996</v>
      </c>
      <c r="AL3" s="7">
        <f t="shared" si="1"/>
        <v>20.5338125</v>
      </c>
      <c r="AM3" s="7">
        <f t="shared" si="1"/>
        <v>20.374666667</v>
      </c>
      <c r="AN3" s="7">
        <f t="shared" si="1"/>
        <v>20.852000000000004</v>
      </c>
      <c r="AO3" s="7">
        <f t="shared" si="1"/>
        <v>20.624333333000003</v>
      </c>
      <c r="AP3" s="7">
        <f t="shared" ref="AP3:AP8" si="10">AVERAGE(AB3:AO3)</f>
        <v>20.899047619071432</v>
      </c>
      <c r="AQ3" s="7">
        <f t="shared" si="2"/>
        <v>17.974562500000001</v>
      </c>
      <c r="AR3" s="7">
        <f t="shared" ref="AR3:AR9" si="11">MAX(AB3:AO3)</f>
        <v>23.887166667000002</v>
      </c>
      <c r="AS3" s="9">
        <f t="shared" si="3"/>
        <v>6.7724032280545412</v>
      </c>
      <c r="AT3" s="7">
        <f t="shared" si="4"/>
        <v>20.582544270874997</v>
      </c>
      <c r="AU3" s="8">
        <f t="shared" si="5"/>
        <v>17.974562500000001</v>
      </c>
      <c r="AV3" s="8">
        <f t="shared" si="6"/>
        <v>22.118520832999998</v>
      </c>
      <c r="AW3" s="9">
        <f t="shared" si="7"/>
        <v>7.141782373474542</v>
      </c>
      <c r="AX3" s="7"/>
    </row>
    <row r="4" spans="1:64" x14ac:dyDescent="0.3">
      <c r="A4" s="1">
        <v>3</v>
      </c>
      <c r="B4" s="7">
        <f>SUM(AB7:AB8)</f>
        <v>15.402666667000005</v>
      </c>
      <c r="C4" s="7">
        <f t="shared" ref="C4:L4" si="12">SUM(AC7:AC8)</f>
        <v>14.430833332999995</v>
      </c>
      <c r="D4" s="7">
        <f t="shared" si="12"/>
        <v>14.080000000000005</v>
      </c>
      <c r="E4" s="7">
        <f t="shared" si="12"/>
        <v>12.100416666000001</v>
      </c>
      <c r="F4" s="7">
        <f t="shared" si="12"/>
        <v>11.768083333</v>
      </c>
      <c r="G4" s="7">
        <f t="shared" si="12"/>
        <v>14.795500000000004</v>
      </c>
      <c r="H4" s="7">
        <f t="shared" si="12"/>
        <v>13.539770833000006</v>
      </c>
      <c r="I4" s="7">
        <f t="shared" si="12"/>
        <v>14.466249999999995</v>
      </c>
      <c r="J4" s="7">
        <f t="shared" si="12"/>
        <v>13.161645833000001</v>
      </c>
      <c r="K4" s="7">
        <f t="shared" si="12"/>
        <v>13.812645832999998</v>
      </c>
      <c r="L4" s="7">
        <f t="shared" si="12"/>
        <v>14.159333332999999</v>
      </c>
      <c r="M4" s="7">
        <f>SUM(AM7:AM8)</f>
        <v>12.533333332999995</v>
      </c>
      <c r="N4" s="7">
        <f>SUM(AN7:AN8)</f>
        <v>13.923562500000003</v>
      </c>
      <c r="O4" s="7">
        <f>SUM(AO7:AO8)</f>
        <v>14.256</v>
      </c>
      <c r="P4" s="8">
        <f>AVERAGE(B4:O4)</f>
        <v>13.745002976</v>
      </c>
      <c r="Q4" s="7">
        <f>MIN(B4:O4)</f>
        <v>11.768083333</v>
      </c>
      <c r="R4" s="8">
        <f t="shared" si="9"/>
        <v>15.402666667000005</v>
      </c>
      <c r="S4" s="9">
        <f>STDEV(B4:O4)/P4*100</f>
        <v>7.5194423457143929</v>
      </c>
      <c r="V4" s="1">
        <v>3</v>
      </c>
      <c r="W4" s="7">
        <f>AVERAGE(C4,E4:I4,K4,M4)</f>
        <v>13.430854166375003</v>
      </c>
      <c r="X4" s="8">
        <f>MIN(C4,E4:I4,K4,M4)</f>
        <v>11.768083333</v>
      </c>
      <c r="Y4" s="8">
        <f>MAX(C4,E4:I4,K4,M4)</f>
        <v>14.795500000000004</v>
      </c>
      <c r="Z4" s="9">
        <f>STDEV(C4,E4:I4,K4,M4)/W4*100</f>
        <v>8.6428350471186874</v>
      </c>
      <c r="AA4" s="1" t="s">
        <v>27</v>
      </c>
      <c r="AB4" s="7">
        <f t="shared" si="1"/>
        <v>10.934999999999995</v>
      </c>
      <c r="AC4" s="7">
        <f t="shared" si="1"/>
        <v>9.2183333340000004</v>
      </c>
      <c r="AD4" s="7">
        <f t="shared" si="1"/>
        <v>7.6963333330000019</v>
      </c>
      <c r="AE4" s="7">
        <f t="shared" si="1"/>
        <v>7.8826666669999987</v>
      </c>
      <c r="AF4" s="7">
        <f t="shared" si="1"/>
        <v>8.5278958339999988</v>
      </c>
      <c r="AG4" s="7">
        <f t="shared" si="1"/>
        <v>8.1240000000000023</v>
      </c>
      <c r="AH4" s="7">
        <f t="shared" si="1"/>
        <v>8.8880208329999988</v>
      </c>
      <c r="AI4" s="7">
        <f t="shared" si="1"/>
        <v>8.7549791670000019</v>
      </c>
      <c r="AJ4" s="7">
        <f t="shared" si="1"/>
        <v>8.9866666670000015</v>
      </c>
      <c r="AK4" s="7">
        <f t="shared" si="1"/>
        <v>9.2450833330000037</v>
      </c>
      <c r="AL4" s="7">
        <f t="shared" si="1"/>
        <v>8.6933333330000018</v>
      </c>
      <c r="AM4" s="7">
        <f t="shared" si="1"/>
        <v>8.4053333330000015</v>
      </c>
      <c r="AN4" s="7">
        <f t="shared" si="1"/>
        <v>8.8520000000000003</v>
      </c>
      <c r="AO4" s="7">
        <f t="shared" si="1"/>
        <v>8.7293333339999997</v>
      </c>
      <c r="AP4" s="7">
        <f t="shared" si="10"/>
        <v>8.7813556548571423</v>
      </c>
      <c r="AQ4" s="7">
        <f t="shared" si="2"/>
        <v>7.6963333330000019</v>
      </c>
      <c r="AR4" s="7">
        <f t="shared" si="11"/>
        <v>10.934999999999995</v>
      </c>
      <c r="AS4" s="9">
        <f t="shared" si="3"/>
        <v>8.7849524104785726</v>
      </c>
      <c r="AT4" s="7">
        <f t="shared" si="4"/>
        <v>8.6307890626250021</v>
      </c>
      <c r="AU4" s="8">
        <f t="shared" si="5"/>
        <v>7.8826666669999987</v>
      </c>
      <c r="AV4" s="8">
        <f t="shared" si="6"/>
        <v>9.2450833330000037</v>
      </c>
      <c r="AW4" s="9">
        <f t="shared" si="7"/>
        <v>5.6797072582957071</v>
      </c>
      <c r="AX4" s="7"/>
    </row>
    <row r="5" spans="1:64" x14ac:dyDescent="0.3">
      <c r="A5" s="1"/>
      <c r="B5" s="7">
        <f>SUM(B2:B4)</f>
        <v>69.897854167000006</v>
      </c>
      <c r="C5" s="7">
        <f t="shared" ref="C5:M5" si="13">SUM(C2:C4)</f>
        <v>63.272562499999999</v>
      </c>
      <c r="D5" s="7">
        <f t="shared" si="13"/>
        <v>58.896000000000008</v>
      </c>
      <c r="E5" s="7">
        <f t="shared" si="13"/>
        <v>54.122729166000006</v>
      </c>
      <c r="F5" s="7">
        <f t="shared" si="13"/>
        <v>57.932000000000002</v>
      </c>
      <c r="G5" s="7">
        <f t="shared" si="13"/>
        <v>57.993750000000006</v>
      </c>
      <c r="H5" s="7">
        <f t="shared" si="13"/>
        <v>62.107750000000003</v>
      </c>
      <c r="I5" s="7">
        <f t="shared" si="13"/>
        <v>63.396666666999991</v>
      </c>
      <c r="J5" s="7">
        <f t="shared" si="13"/>
        <v>61.929645833000002</v>
      </c>
      <c r="K5" s="7">
        <f t="shared" si="13"/>
        <v>62.212645833000003</v>
      </c>
      <c r="L5" s="7">
        <f t="shared" si="13"/>
        <v>61.301333332999995</v>
      </c>
      <c r="M5" s="7">
        <f t="shared" si="13"/>
        <v>59.318666666999995</v>
      </c>
      <c r="N5" s="7">
        <f>SUM(N2:N4)</f>
        <v>61.551562500000003</v>
      </c>
      <c r="O5" s="7">
        <f>SUM(O2:O4)</f>
        <v>61.154666667000001</v>
      </c>
      <c r="P5" s="8">
        <f>AVERAGE(B5:O5)</f>
        <v>61.077702380928578</v>
      </c>
      <c r="Q5" s="7">
        <f>MIN(B5:O5)</f>
        <v>54.122729166000006</v>
      </c>
      <c r="R5" s="8">
        <f>MAX(B5:O5)</f>
        <v>69.897854167000006</v>
      </c>
      <c r="S5" s="9">
        <f>STDEV(B5:O5)/P5*100</f>
        <v>5.8677880704014962</v>
      </c>
      <c r="V5" s="1" t="s">
        <v>28</v>
      </c>
      <c r="W5" s="7">
        <f>AVERAGE(C5,E5:I5,K5,M5)</f>
        <v>60.044596354124998</v>
      </c>
      <c r="X5" s="8">
        <f>MIN(C5,E5:I5,K5,M5)</f>
        <v>54.122729166000006</v>
      </c>
      <c r="Y5" s="8">
        <f>MAX(C5,E5:I5,K5,M5)</f>
        <v>63.396666666999991</v>
      </c>
      <c r="Z5" s="9">
        <f>STDEV(C5,E5:I5,K5,M5)/W5*100</f>
        <v>5.4469489148684023</v>
      </c>
      <c r="AA5" s="1" t="s">
        <v>29</v>
      </c>
      <c r="AB5" s="7">
        <f t="shared" si="1"/>
        <v>6.9751666670000034</v>
      </c>
      <c r="AC5" s="7">
        <f t="shared" si="1"/>
        <v>5.9467500000000015</v>
      </c>
      <c r="AD5" s="7">
        <f t="shared" si="1"/>
        <v>5.2419999999999973</v>
      </c>
      <c r="AE5" s="7">
        <f t="shared" si="1"/>
        <v>5.5113333329999996</v>
      </c>
      <c r="AF5" s="7">
        <f t="shared" si="1"/>
        <v>5.7479999999999976</v>
      </c>
      <c r="AG5" s="7">
        <f t="shared" si="1"/>
        <v>5.2399999999999949</v>
      </c>
      <c r="AH5" s="7">
        <f t="shared" si="1"/>
        <v>5.8466666670000009</v>
      </c>
      <c r="AI5" s="7">
        <f t="shared" si="1"/>
        <v>5.741333333</v>
      </c>
      <c r="AJ5" s="7">
        <f t="shared" si="1"/>
        <v>6.2079999999999984</v>
      </c>
      <c r="AK5" s="7">
        <f t="shared" si="1"/>
        <v>5.9929583329999971</v>
      </c>
      <c r="AL5" s="7">
        <f t="shared" si="1"/>
        <v>6.0959999999999965</v>
      </c>
      <c r="AM5" s="7">
        <f t="shared" si="1"/>
        <v>5.6533333339999956</v>
      </c>
      <c r="AN5" s="7">
        <f t="shared" si="1"/>
        <v>5.8279999999999959</v>
      </c>
      <c r="AO5" s="7">
        <f t="shared" si="1"/>
        <v>5.6599999999999966</v>
      </c>
      <c r="AP5" s="7">
        <f t="shared" si="10"/>
        <v>5.8349672619285702</v>
      </c>
      <c r="AQ5" s="7">
        <f t="shared" si="2"/>
        <v>5.2399999999999949</v>
      </c>
      <c r="AR5" s="7">
        <f t="shared" si="11"/>
        <v>6.9751666670000034</v>
      </c>
      <c r="AS5" s="9">
        <f t="shared" si="3"/>
        <v>7.41758311244255</v>
      </c>
      <c r="AT5" s="7">
        <f t="shared" si="4"/>
        <v>5.7100468749999989</v>
      </c>
      <c r="AU5" s="8">
        <f t="shared" si="5"/>
        <v>5.2399999999999949</v>
      </c>
      <c r="AV5" s="8">
        <f t="shared" si="6"/>
        <v>5.9929583329999971</v>
      </c>
      <c r="AW5" s="9">
        <f t="shared" si="7"/>
        <v>4.2938680494111514</v>
      </c>
      <c r="AX5" s="7"/>
    </row>
    <row r="6" spans="1:64" x14ac:dyDescent="0.3">
      <c r="A6" s="1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0">
        <f>SUM(P2:P4)</f>
        <v>61.077702380928578</v>
      </c>
      <c r="Q6" s="8"/>
      <c r="R6" s="8"/>
      <c r="S6" s="7"/>
      <c r="U6" s="11"/>
      <c r="V6" s="1"/>
      <c r="W6" s="11"/>
      <c r="X6" s="11"/>
      <c r="Y6" s="11"/>
      <c r="AA6" s="1" t="s">
        <v>30</v>
      </c>
      <c r="AB6" s="7">
        <f t="shared" si="1"/>
        <v>5.2586666659999963</v>
      </c>
      <c r="AC6" s="7">
        <f t="shared" si="1"/>
        <v>4.9158333330000019</v>
      </c>
      <c r="AD6" s="7">
        <f t="shared" si="1"/>
        <v>5.2959999999999994</v>
      </c>
      <c r="AE6" s="7">
        <f t="shared" si="1"/>
        <v>5.0229166670000041</v>
      </c>
      <c r="AF6" s="7">
        <f t="shared" si="1"/>
        <v>4.2652500000000018</v>
      </c>
      <c r="AG6" s="7">
        <f t="shared" si="1"/>
        <v>4.2458333330000002</v>
      </c>
      <c r="AH6" s="7">
        <f t="shared" si="1"/>
        <v>5.1802291670000002</v>
      </c>
      <c r="AI6" s="7">
        <f t="shared" si="1"/>
        <v>5.5097499999999968</v>
      </c>
      <c r="AJ6" s="7">
        <f t="shared" si="1"/>
        <v>4.6400000000000006</v>
      </c>
      <c r="AK6" s="7">
        <f t="shared" si="1"/>
        <v>5.0303958340000037</v>
      </c>
      <c r="AL6" s="7">
        <f t="shared" si="1"/>
        <v>5.0386666670000011</v>
      </c>
      <c r="AM6" s="7">
        <f t="shared" si="1"/>
        <v>5.1200000000000045</v>
      </c>
      <c r="AN6" s="7">
        <f t="shared" si="1"/>
        <v>5.2680000000000007</v>
      </c>
      <c r="AO6" s="7">
        <f t="shared" si="1"/>
        <v>5.2000000000000028</v>
      </c>
      <c r="AP6" s="7">
        <f t="shared" si="10"/>
        <v>4.999395833357144</v>
      </c>
      <c r="AQ6" s="7">
        <f t="shared" si="2"/>
        <v>4.2458333330000002</v>
      </c>
      <c r="AR6" s="7">
        <f t="shared" si="11"/>
        <v>5.5097499999999968</v>
      </c>
      <c r="AS6" s="9">
        <f t="shared" si="3"/>
        <v>7.4869410936143206</v>
      </c>
      <c r="AT6" s="7">
        <f t="shared" si="4"/>
        <v>4.9112760417500017</v>
      </c>
      <c r="AU6" s="8">
        <f t="shared" si="5"/>
        <v>4.2458333330000002</v>
      </c>
      <c r="AV6" s="8">
        <f t="shared" si="6"/>
        <v>5.5097499999999968</v>
      </c>
      <c r="AW6" s="9">
        <f t="shared" si="7"/>
        <v>8.9778295824554348</v>
      </c>
      <c r="AX6" s="7"/>
    </row>
    <row r="7" spans="1:64" x14ac:dyDescent="0.3">
      <c r="A7" s="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R7" s="12"/>
      <c r="S7" s="9"/>
      <c r="T7" s="9"/>
      <c r="U7" s="9"/>
      <c r="V7" s="1"/>
      <c r="W7" s="9"/>
      <c r="X7" s="9"/>
      <c r="Y7" s="9"/>
      <c r="Z7" s="9"/>
      <c r="AA7" s="1" t="s">
        <v>31</v>
      </c>
      <c r="AB7" s="7">
        <f t="shared" si="1"/>
        <v>5.4186666670000037</v>
      </c>
      <c r="AC7" s="7">
        <f t="shared" si="1"/>
        <v>4.8321874999999963</v>
      </c>
      <c r="AD7" s="7">
        <f t="shared" si="1"/>
        <v>4.8000000000000043</v>
      </c>
      <c r="AE7" s="7">
        <f t="shared" si="1"/>
        <v>4.3276041660000004</v>
      </c>
      <c r="AF7" s="7">
        <f t="shared" si="1"/>
        <v>4.170854165999998</v>
      </c>
      <c r="AG7" s="7">
        <f t="shared" si="1"/>
        <v>4.1475000000000009</v>
      </c>
      <c r="AH7" s="7">
        <f t="shared" si="1"/>
        <v>4.7020416659999995</v>
      </c>
      <c r="AI7" s="7">
        <f t="shared" si="1"/>
        <v>4.9066249999999982</v>
      </c>
      <c r="AJ7" s="7">
        <f t="shared" si="1"/>
        <v>4.6280000000000001</v>
      </c>
      <c r="AK7" s="7">
        <f t="shared" si="1"/>
        <v>4.6777708329999967</v>
      </c>
      <c r="AL7" s="7">
        <f t="shared" si="1"/>
        <v>4.6963333329999983</v>
      </c>
      <c r="AM7" s="7">
        <f t="shared" si="1"/>
        <v>4.3053333330000001</v>
      </c>
      <c r="AN7" s="7">
        <f t="shared" si="1"/>
        <v>4.8053333330000001</v>
      </c>
      <c r="AO7" s="7">
        <f t="shared" si="1"/>
        <v>4.917333333000002</v>
      </c>
      <c r="AP7" s="7">
        <f t="shared" si="10"/>
        <v>4.6668273807142855</v>
      </c>
      <c r="AQ7" s="7">
        <f t="shared" si="2"/>
        <v>4.1475000000000009</v>
      </c>
      <c r="AR7" s="7">
        <f t="shared" si="11"/>
        <v>5.4186666670000037</v>
      </c>
      <c r="AS7" s="9">
        <f t="shared" si="3"/>
        <v>7.3148792028952441</v>
      </c>
      <c r="AT7" s="7">
        <f t="shared" si="4"/>
        <v>4.5087395829999988</v>
      </c>
      <c r="AU7" s="8">
        <f t="shared" si="5"/>
        <v>4.1475000000000009</v>
      </c>
      <c r="AV7" s="8">
        <f t="shared" si="6"/>
        <v>4.9066249999999982</v>
      </c>
      <c r="AW7" s="9">
        <f t="shared" si="7"/>
        <v>6.7466355890692329</v>
      </c>
      <c r="AX7" s="7"/>
    </row>
    <row r="8" spans="1:64" x14ac:dyDescent="0.3">
      <c r="A8" s="27" t="s">
        <v>32</v>
      </c>
      <c r="B8" s="2" t="s">
        <v>1</v>
      </c>
      <c r="C8" s="3" t="s">
        <v>2</v>
      </c>
      <c r="D8" s="3" t="s">
        <v>3</v>
      </c>
      <c r="E8" s="3" t="s">
        <v>4</v>
      </c>
      <c r="F8" s="3" t="s">
        <v>5</v>
      </c>
      <c r="G8" s="2" t="s">
        <v>6</v>
      </c>
      <c r="H8" s="3" t="s">
        <v>7</v>
      </c>
      <c r="I8" s="3" t="s">
        <v>8</v>
      </c>
      <c r="J8" s="3" t="s">
        <v>9</v>
      </c>
      <c r="K8" s="3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5" t="s">
        <v>15</v>
      </c>
      <c r="Q8" s="5" t="s">
        <v>16</v>
      </c>
      <c r="R8" s="5" t="s">
        <v>17</v>
      </c>
      <c r="S8" s="5" t="s">
        <v>33</v>
      </c>
      <c r="T8" s="5" t="s">
        <v>34</v>
      </c>
      <c r="U8" s="5" t="s">
        <v>35</v>
      </c>
      <c r="V8" s="1" t="s">
        <v>32</v>
      </c>
      <c r="W8" s="5" t="s">
        <v>19</v>
      </c>
      <c r="X8" s="5" t="s">
        <v>20</v>
      </c>
      <c r="Y8" s="5" t="s">
        <v>21</v>
      </c>
      <c r="Z8" s="1" t="s">
        <v>36</v>
      </c>
      <c r="AA8" s="1" t="s">
        <v>37</v>
      </c>
      <c r="AB8" s="7">
        <f t="shared" si="1"/>
        <v>9.9840000000000018</v>
      </c>
      <c r="AC8" s="7">
        <f t="shared" si="1"/>
        <v>9.5986458329999991</v>
      </c>
      <c r="AD8" s="7">
        <f t="shared" si="1"/>
        <v>9.2800000000000011</v>
      </c>
      <c r="AE8" s="7">
        <f t="shared" si="1"/>
        <v>7.7728125000000006</v>
      </c>
      <c r="AF8" s="7">
        <f t="shared" si="1"/>
        <v>7.5972291670000018</v>
      </c>
      <c r="AG8" s="7">
        <f t="shared" si="1"/>
        <v>10.648000000000003</v>
      </c>
      <c r="AH8" s="7">
        <f t="shared" si="1"/>
        <v>8.8377291670000062</v>
      </c>
      <c r="AI8" s="7">
        <f t="shared" si="1"/>
        <v>9.5596249999999969</v>
      </c>
      <c r="AJ8" s="7">
        <f t="shared" si="1"/>
        <v>8.5336458330000013</v>
      </c>
      <c r="AK8" s="7">
        <f t="shared" si="1"/>
        <v>9.134875000000001</v>
      </c>
      <c r="AL8" s="7">
        <f t="shared" si="1"/>
        <v>9.463000000000001</v>
      </c>
      <c r="AM8" s="7">
        <f t="shared" si="1"/>
        <v>8.2279999999999944</v>
      </c>
      <c r="AN8" s="7">
        <f t="shared" si="1"/>
        <v>9.1182291670000026</v>
      </c>
      <c r="AO8" s="7">
        <f t="shared" si="1"/>
        <v>9.3386666669999983</v>
      </c>
      <c r="AP8" s="7">
        <f t="shared" si="10"/>
        <v>9.0781755952857122</v>
      </c>
      <c r="AQ8" s="7">
        <f t="shared" si="2"/>
        <v>7.5972291670000018</v>
      </c>
      <c r="AR8" s="7">
        <f t="shared" si="11"/>
        <v>10.648000000000003</v>
      </c>
      <c r="AS8" s="9">
        <f t="shared" si="3"/>
        <v>9.1772717659546235</v>
      </c>
      <c r="AT8" s="7">
        <f t="shared" si="4"/>
        <v>8.9221145833750004</v>
      </c>
      <c r="AU8" s="8">
        <f t="shared" si="5"/>
        <v>7.5972291670000018</v>
      </c>
      <c r="AV8" s="8">
        <f t="shared" si="6"/>
        <v>10.648000000000003</v>
      </c>
      <c r="AW8" s="9">
        <f t="shared" si="7"/>
        <v>11.565233356534465</v>
      </c>
      <c r="AX8" s="7"/>
    </row>
    <row r="9" spans="1:64" x14ac:dyDescent="0.3">
      <c r="A9" s="1">
        <v>1</v>
      </c>
      <c r="B9" s="9">
        <f t="shared" ref="B9:O11" si="14">B2/B$5*100</f>
        <v>44.817333150392649</v>
      </c>
      <c r="C9" s="9">
        <f t="shared" si="14"/>
        <v>45.455425485572839</v>
      </c>
      <c r="D9" s="9">
        <f t="shared" si="14"/>
        <v>45.133229195531101</v>
      </c>
      <c r="E9" s="9">
        <f t="shared" si="14"/>
        <v>43.614570434169742</v>
      </c>
      <c r="F9" s="9">
        <f t="shared" si="14"/>
        <v>47.681369248429199</v>
      </c>
      <c r="G9" s="9">
        <f t="shared" si="14"/>
        <v>44.122714373531629</v>
      </c>
      <c r="H9" s="9">
        <f t="shared" si="14"/>
        <v>46.134439743832282</v>
      </c>
      <c r="I9" s="9">
        <f t="shared" si="14"/>
        <v>45.624408486536495</v>
      </c>
      <c r="J9" s="9">
        <f t="shared" si="14"/>
        <v>46.719681573865074</v>
      </c>
      <c r="K9" s="9">
        <f t="shared" si="14"/>
        <v>45.218399126625677</v>
      </c>
      <c r="L9" s="9">
        <f t="shared" si="14"/>
        <v>44.556942752982849</v>
      </c>
      <c r="M9" s="9">
        <f t="shared" si="14"/>
        <v>46.539594057258313</v>
      </c>
      <c r="N9" s="9">
        <f t="shared" si="14"/>
        <v>44.970426217855966</v>
      </c>
      <c r="O9" s="9">
        <f t="shared" si="14"/>
        <v>44.656172327297696</v>
      </c>
      <c r="P9" s="12">
        <f>AVERAGE(B9:O9)</f>
        <v>45.374621869562965</v>
      </c>
      <c r="Q9" s="9">
        <f>MIN(B9:O9)</f>
        <v>43.614570434169742</v>
      </c>
      <c r="R9" s="12">
        <f>MAX(B9:O9)</f>
        <v>47.681369248429199</v>
      </c>
      <c r="S9" s="9">
        <f>STDEV(B9:O9)</f>
        <v>1.0933406177247553</v>
      </c>
      <c r="T9" s="13">
        <v>46.153846153846203</v>
      </c>
      <c r="U9" s="9">
        <f>T9-P9</f>
        <v>0.77922428428323798</v>
      </c>
      <c r="V9" s="1">
        <v>1</v>
      </c>
      <c r="W9" s="9">
        <f>AVERAGE(C9,E9:I9,K9,M9)</f>
        <v>45.548865119494522</v>
      </c>
      <c r="X9" s="12">
        <f>MIN(C9,E9:I9,K9,M9)</f>
        <v>43.614570434169742</v>
      </c>
      <c r="Y9" s="12">
        <f>MAX(C9,E9:I9,K9,M9)</f>
        <v>47.681369248429199</v>
      </c>
      <c r="Z9" s="9">
        <f>STDEV(C9,E9:I9,K9,M9)</f>
        <v>1.2967576459624639</v>
      </c>
      <c r="AA9" s="14" t="s">
        <v>28</v>
      </c>
      <c r="AB9" s="4">
        <f t="shared" ref="AB9" si="15">SUM(AB2:AB8)</f>
        <v>69.897854166999991</v>
      </c>
      <c r="AC9" s="4">
        <f t="shared" ref="AC9:AN9" si="16">SUM(AC2:AC8)</f>
        <v>63.272562499999999</v>
      </c>
      <c r="AD9" s="4">
        <f t="shared" si="16"/>
        <v>58.896000000000008</v>
      </c>
      <c r="AE9" s="4">
        <f t="shared" si="16"/>
        <v>54.122729166000006</v>
      </c>
      <c r="AF9" s="4">
        <f t="shared" si="16"/>
        <v>57.932000000000002</v>
      </c>
      <c r="AG9" s="4">
        <f t="shared" si="16"/>
        <v>57.993749999999999</v>
      </c>
      <c r="AH9" s="4">
        <f t="shared" si="16"/>
        <v>62.107750000000003</v>
      </c>
      <c r="AI9" s="4">
        <f t="shared" si="16"/>
        <v>63.396666666999991</v>
      </c>
      <c r="AJ9" s="4">
        <f t="shared" si="16"/>
        <v>61.929645833000002</v>
      </c>
      <c r="AK9" s="4">
        <f t="shared" si="16"/>
        <v>62.212645832999996</v>
      </c>
      <c r="AL9" s="4">
        <f t="shared" si="16"/>
        <v>61.301333333000002</v>
      </c>
      <c r="AM9" s="4">
        <f t="shared" si="16"/>
        <v>59.318666666999995</v>
      </c>
      <c r="AN9" s="4">
        <f t="shared" si="16"/>
        <v>61.551562500000003</v>
      </c>
      <c r="AO9" s="4">
        <f>SUM(AO2:AO8)</f>
        <v>61.154666667000001</v>
      </c>
      <c r="AP9" s="4">
        <f>AVERAGE(AB9:AO9)</f>
        <v>61.077702380928578</v>
      </c>
      <c r="AQ9" s="4">
        <f t="shared" si="2"/>
        <v>54.122729166000006</v>
      </c>
      <c r="AR9" s="4">
        <f t="shared" si="11"/>
        <v>69.897854166999991</v>
      </c>
      <c r="AS9" s="9">
        <f t="shared" si="3"/>
        <v>5.8677880704014926</v>
      </c>
      <c r="AT9" s="7">
        <f t="shared" si="4"/>
        <v>60.044596354124998</v>
      </c>
      <c r="AU9" s="8">
        <f t="shared" si="5"/>
        <v>54.122729166000006</v>
      </c>
      <c r="AV9" s="8">
        <f t="shared" si="6"/>
        <v>63.396666666999991</v>
      </c>
      <c r="AW9" s="9">
        <f t="shared" si="7"/>
        <v>5.4469489148684023</v>
      </c>
      <c r="AX9" s="7"/>
    </row>
    <row r="10" spans="1:64" x14ac:dyDescent="0.3">
      <c r="A10" s="1">
        <v>2</v>
      </c>
      <c r="B10" s="9">
        <f t="shared" si="14"/>
        <v>33.146701868193269</v>
      </c>
      <c r="C10" s="9">
        <f t="shared" si="14"/>
        <v>31.737163588087654</v>
      </c>
      <c r="D10" s="9">
        <f t="shared" si="14"/>
        <v>30.960223670537889</v>
      </c>
      <c r="E10" s="9">
        <f t="shared" si="14"/>
        <v>34.02806353410859</v>
      </c>
      <c r="F10" s="9">
        <f t="shared" si="14"/>
        <v>32.005015939377195</v>
      </c>
      <c r="G10" s="9">
        <f t="shared" si="14"/>
        <v>30.365053704925092</v>
      </c>
      <c r="H10" s="9">
        <f t="shared" si="14"/>
        <v>32.06510728049237</v>
      </c>
      <c r="I10" s="9">
        <f t="shared" si="14"/>
        <v>31.556962773902114</v>
      </c>
      <c r="J10" s="9">
        <f t="shared" si="14"/>
        <v>32.027741157258234</v>
      </c>
      <c r="K10" s="9">
        <f t="shared" si="14"/>
        <v>32.579288709898975</v>
      </c>
      <c r="L10" s="9">
        <f t="shared" si="14"/>
        <v>32.345136593180932</v>
      </c>
      <c r="M10" s="9">
        <f t="shared" si="14"/>
        <v>32.331587583827854</v>
      </c>
      <c r="N10" s="9">
        <f t="shared" si="14"/>
        <v>32.408600512781454</v>
      </c>
      <c r="O10" s="9">
        <f t="shared" si="14"/>
        <v>32.032442332926166</v>
      </c>
      <c r="P10" s="12">
        <f>AVERAGE(B10:O10)</f>
        <v>32.113506374964125</v>
      </c>
      <c r="Q10" s="9">
        <f>MIN(B10:O10)</f>
        <v>30.365053704925092</v>
      </c>
      <c r="R10" s="12">
        <f t="shared" ref="R10:R12" si="17">MAX(B10:O10)</f>
        <v>34.02806353410859</v>
      </c>
      <c r="S10" s="9">
        <f>STDEV(B10:O10)</f>
        <v>0.87726979691251439</v>
      </c>
      <c r="T10" s="13">
        <v>32.692307692307693</v>
      </c>
      <c r="U10" s="9">
        <f>T10-P10</f>
        <v>0.57880131734356866</v>
      </c>
      <c r="V10" s="1">
        <v>2</v>
      </c>
      <c r="W10" s="9">
        <f>AVERAGE(C10,E10:I10,K10,M10)</f>
        <v>32.083530389327478</v>
      </c>
      <c r="X10" s="12">
        <f>MIN(C10,E10:I10,K10,M10)</f>
        <v>30.365053704925092</v>
      </c>
      <c r="Y10" s="12">
        <f>MAX(C10,E10:I10,K10,M10)</f>
        <v>34.02806353410859</v>
      </c>
      <c r="Z10" s="9">
        <f t="shared" ref="Z10:Z11" si="18">STDEV(C10,E10:I10,K10,M10)</f>
        <v>1.0313255890601747</v>
      </c>
      <c r="AA10" s="14"/>
      <c r="AB10" s="3">
        <f t="shared" ref="AB10:AP10" si="19">AB9/86400</f>
        <v>8.0900294174768511E-4</v>
      </c>
      <c r="AC10" s="3">
        <f t="shared" si="19"/>
        <v>7.3232132523148147E-4</v>
      </c>
      <c r="AD10" s="3">
        <f t="shared" si="19"/>
        <v>6.8166666666666679E-4</v>
      </c>
      <c r="AE10" s="3">
        <f t="shared" si="19"/>
        <v>6.2642047645833344E-4</v>
      </c>
      <c r="AF10" s="3">
        <f t="shared" si="19"/>
        <v>6.7050925925925926E-4</v>
      </c>
      <c r="AG10" s="3">
        <f t="shared" si="19"/>
        <v>6.7122395833333335E-4</v>
      </c>
      <c r="AH10" s="3">
        <f t="shared" si="19"/>
        <v>7.1883969907407411E-4</v>
      </c>
      <c r="AI10" s="3">
        <f t="shared" si="19"/>
        <v>7.337577160532406E-4</v>
      </c>
      <c r="AJ10" s="3">
        <f t="shared" si="19"/>
        <v>7.1677830825231479E-4</v>
      </c>
      <c r="AK10" s="3">
        <f t="shared" si="19"/>
        <v>7.2005377121527774E-4</v>
      </c>
      <c r="AL10" s="3">
        <f t="shared" si="19"/>
        <v>7.0950617283564818E-4</v>
      </c>
      <c r="AM10" s="3">
        <f t="shared" si="19"/>
        <v>6.8655864197916664E-4</v>
      </c>
      <c r="AN10" s="3">
        <f t="shared" si="19"/>
        <v>7.1240234375000004E-4</v>
      </c>
      <c r="AO10" s="3">
        <f t="shared" si="19"/>
        <v>7.0780864197916664E-4</v>
      </c>
      <c r="AP10" s="3">
        <f t="shared" si="19"/>
        <v>7.0691785163111778E-4</v>
      </c>
      <c r="AQ10" s="7"/>
      <c r="AR10" s="7"/>
      <c r="AS10" s="4"/>
      <c r="AT10" s="7"/>
      <c r="AU10" s="8"/>
      <c r="AV10" s="8"/>
      <c r="AW10" s="7"/>
      <c r="AX10" s="7"/>
    </row>
    <row r="11" spans="1:64" x14ac:dyDescent="0.3">
      <c r="A11" s="1">
        <v>3</v>
      </c>
      <c r="B11" s="9">
        <f t="shared" si="14"/>
        <v>22.035964981414082</v>
      </c>
      <c r="C11" s="9">
        <f t="shared" si="14"/>
        <v>22.807410926339511</v>
      </c>
      <c r="D11" s="9">
        <f t="shared" si="14"/>
        <v>23.906547133931003</v>
      </c>
      <c r="E11" s="9">
        <f t="shared" si="14"/>
        <v>22.357366031721668</v>
      </c>
      <c r="F11" s="9">
        <f t="shared" si="14"/>
        <v>20.313614812193606</v>
      </c>
      <c r="G11" s="9">
        <f t="shared" si="14"/>
        <v>25.512231921543275</v>
      </c>
      <c r="H11" s="9">
        <f t="shared" si="14"/>
        <v>21.800452975675348</v>
      </c>
      <c r="I11" s="9">
        <f t="shared" si="14"/>
        <v>22.81862873956139</v>
      </c>
      <c r="J11" s="9">
        <f t="shared" si="14"/>
        <v>21.252577268876692</v>
      </c>
      <c r="K11" s="9">
        <f t="shared" si="14"/>
        <v>22.202312163475348</v>
      </c>
      <c r="L11" s="9">
        <f t="shared" si="14"/>
        <v>23.09792065383623</v>
      </c>
      <c r="M11" s="9">
        <f t="shared" si="14"/>
        <v>21.128818358913833</v>
      </c>
      <c r="N11" s="9">
        <f t="shared" si="14"/>
        <v>22.62097326936258</v>
      </c>
      <c r="O11" s="9">
        <f t="shared" si="14"/>
        <v>23.311385339776134</v>
      </c>
      <c r="P11" s="12">
        <f>AVERAGE(B11:O11)</f>
        <v>22.511871755472903</v>
      </c>
      <c r="Q11" s="9">
        <f>MIN(B11:O11)</f>
        <v>20.313614812193606</v>
      </c>
      <c r="R11" s="12">
        <f t="shared" si="17"/>
        <v>25.512231921543275</v>
      </c>
      <c r="S11" s="9">
        <f>STDEV(B11:O11)</f>
        <v>1.2802222822982459</v>
      </c>
      <c r="T11" s="13">
        <v>21.153846153846153</v>
      </c>
      <c r="U11" s="9">
        <f>T11-P11</f>
        <v>-1.3580256016267498</v>
      </c>
      <c r="V11" s="1">
        <v>3</v>
      </c>
      <c r="W11" s="9">
        <f>AVERAGE(C11,E11:I11,K11,M11)</f>
        <v>22.367604491178</v>
      </c>
      <c r="X11" s="12">
        <f>MIN(C11,E11:I11,K11,M11)</f>
        <v>20.313614812193606</v>
      </c>
      <c r="Y11" s="12">
        <f>MAX(C11,E11:I11,K11,M11)</f>
        <v>25.512231921543275</v>
      </c>
      <c r="Z11" s="9">
        <f t="shared" si="18"/>
        <v>1.5300833848844306</v>
      </c>
      <c r="AA11" s="14"/>
      <c r="AB11" s="14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5">
        <f>SUM(AP2:AP8)</f>
        <v>61.077702380928571</v>
      </c>
      <c r="AQ11" s="7"/>
      <c r="AR11" s="7"/>
      <c r="AS11" s="3"/>
      <c r="AT11" s="7"/>
      <c r="AU11" s="8"/>
      <c r="AV11" s="8"/>
      <c r="AW11" s="7"/>
      <c r="AX11" s="7"/>
      <c r="AY11" s="16"/>
      <c r="AZ11" s="16"/>
      <c r="BA11" s="16"/>
      <c r="BB11" s="16"/>
      <c r="BC11" s="6"/>
      <c r="BD11" s="6"/>
      <c r="BE11" s="16"/>
      <c r="BF11" s="16"/>
      <c r="BG11" s="16"/>
      <c r="BH11" s="16"/>
      <c r="BI11" s="16"/>
      <c r="BJ11" s="6"/>
      <c r="BK11" s="16"/>
      <c r="BL11" s="6"/>
    </row>
    <row r="12" spans="1:64" x14ac:dyDescent="0.3">
      <c r="A12" s="1"/>
      <c r="B12" s="9">
        <f>SUM(B9:B11)</f>
        <v>100</v>
      </c>
      <c r="C12" s="9">
        <f t="shared" ref="C12:O12" si="20">SUM(C9:C11)</f>
        <v>100</v>
      </c>
      <c r="D12" s="9">
        <f t="shared" si="20"/>
        <v>99.999999999999986</v>
      </c>
      <c r="E12" s="9">
        <f t="shared" si="20"/>
        <v>100</v>
      </c>
      <c r="F12" s="9">
        <f t="shared" si="20"/>
        <v>100</v>
      </c>
      <c r="G12" s="9">
        <f t="shared" si="20"/>
        <v>100</v>
      </c>
      <c r="H12" s="9">
        <f t="shared" si="20"/>
        <v>100</v>
      </c>
      <c r="I12" s="9">
        <f t="shared" si="20"/>
        <v>100</v>
      </c>
      <c r="J12" s="9">
        <f t="shared" si="20"/>
        <v>100</v>
      </c>
      <c r="K12" s="9">
        <f t="shared" si="20"/>
        <v>100</v>
      </c>
      <c r="L12" s="9">
        <f t="shared" si="20"/>
        <v>100.00000000000001</v>
      </c>
      <c r="M12" s="9">
        <f t="shared" si="20"/>
        <v>100</v>
      </c>
      <c r="N12" s="9">
        <f t="shared" si="20"/>
        <v>100</v>
      </c>
      <c r="O12" s="9">
        <f t="shared" si="20"/>
        <v>100</v>
      </c>
      <c r="P12" s="17">
        <f>SUM(P9:P11)</f>
        <v>100</v>
      </c>
      <c r="Q12" s="9">
        <f>MIN(B12:O12)</f>
        <v>99.999999999999986</v>
      </c>
      <c r="R12" s="12">
        <f t="shared" si="17"/>
        <v>100.00000000000001</v>
      </c>
      <c r="S12" s="9"/>
      <c r="T12" s="9">
        <f>SUM(T9:T11)</f>
        <v>100.00000000000006</v>
      </c>
      <c r="U12" s="9"/>
      <c r="V12" s="1"/>
      <c r="W12" s="7">
        <f>AVERAGE(C12,E12:I12,K12,M12)</f>
        <v>100</v>
      </c>
      <c r="X12" s="8">
        <f>MIN(C12,E12:I12,K12,M12)</f>
        <v>100</v>
      </c>
      <c r="Y12" s="8">
        <f>MAX(C12,E12:I12,K12,M12)</f>
        <v>100</v>
      </c>
      <c r="Z12" s="9"/>
      <c r="AA12" s="14"/>
      <c r="AB12" s="14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9"/>
      <c r="AQ12" s="7"/>
      <c r="AR12" s="7"/>
      <c r="AS12" s="3"/>
      <c r="AT12" s="3"/>
      <c r="AU12" s="3"/>
      <c r="BC12" s="6"/>
      <c r="BD12" s="6"/>
      <c r="BE12" s="6"/>
      <c r="BF12" s="6"/>
      <c r="BG12" s="6"/>
      <c r="BH12" s="6"/>
    </row>
    <row r="13" spans="1:64" x14ac:dyDescent="0.3">
      <c r="A13" s="1"/>
      <c r="B13" s="18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9"/>
      <c r="R13" s="20"/>
      <c r="S13" s="9"/>
      <c r="T13" s="9"/>
      <c r="U13" s="9"/>
      <c r="V13" s="1"/>
      <c r="W13" s="9"/>
      <c r="X13" s="9"/>
      <c r="Y13" s="9"/>
      <c r="Z13" s="9"/>
      <c r="AA13" s="1" t="s">
        <v>32</v>
      </c>
      <c r="AB13" s="2" t="s">
        <v>1</v>
      </c>
      <c r="AC13" s="3" t="s">
        <v>2</v>
      </c>
      <c r="AD13" s="3" t="s">
        <v>3</v>
      </c>
      <c r="AE13" s="3" t="s">
        <v>4</v>
      </c>
      <c r="AF13" s="3" t="s">
        <v>5</v>
      </c>
      <c r="AG13" s="2" t="s">
        <v>6</v>
      </c>
      <c r="AH13" s="3" t="s">
        <v>7</v>
      </c>
      <c r="AI13" s="3" t="s">
        <v>8</v>
      </c>
      <c r="AJ13" s="3" t="s">
        <v>9</v>
      </c>
      <c r="AK13" s="3" t="s">
        <v>10</v>
      </c>
      <c r="AL13" s="4" t="s">
        <v>11</v>
      </c>
      <c r="AM13" s="4" t="s">
        <v>12</v>
      </c>
      <c r="AN13" s="4" t="s">
        <v>13</v>
      </c>
      <c r="AO13" s="4" t="s">
        <v>14</v>
      </c>
      <c r="AP13" s="1" t="s">
        <v>15</v>
      </c>
      <c r="AQ13" s="5" t="s">
        <v>16</v>
      </c>
      <c r="AR13" s="1" t="s">
        <v>17</v>
      </c>
      <c r="AS13" s="1" t="s">
        <v>33</v>
      </c>
      <c r="AT13" s="1" t="s">
        <v>19</v>
      </c>
      <c r="AU13" s="1" t="s">
        <v>20</v>
      </c>
      <c r="AV13" s="5" t="s">
        <v>21</v>
      </c>
      <c r="AW13" s="1" t="s">
        <v>36</v>
      </c>
      <c r="AX13" s="1"/>
      <c r="BA13" s="16"/>
      <c r="BB13" s="16"/>
      <c r="BC13" s="16"/>
      <c r="BD13" s="16"/>
      <c r="BE13" s="16"/>
      <c r="BF13" s="6"/>
      <c r="BG13" s="16"/>
      <c r="BH13" s="6"/>
    </row>
    <row r="14" spans="1:64" x14ac:dyDescent="0.3">
      <c r="A14" s="27" t="s">
        <v>55</v>
      </c>
      <c r="B14" s="2" t="s">
        <v>1</v>
      </c>
      <c r="C14" s="3" t="s">
        <v>2</v>
      </c>
      <c r="D14" s="3" t="s">
        <v>3</v>
      </c>
      <c r="E14" s="3" t="s">
        <v>4</v>
      </c>
      <c r="F14" s="3" t="s">
        <v>5</v>
      </c>
      <c r="G14" s="2" t="s">
        <v>6</v>
      </c>
      <c r="H14" s="3" t="s">
        <v>7</v>
      </c>
      <c r="I14" s="3" t="s">
        <v>8</v>
      </c>
      <c r="J14" s="3" t="s">
        <v>9</v>
      </c>
      <c r="K14" s="3" t="s">
        <v>10</v>
      </c>
      <c r="L14" s="4" t="s">
        <v>11</v>
      </c>
      <c r="M14" s="4" t="s">
        <v>12</v>
      </c>
      <c r="N14" s="4" t="s">
        <v>13</v>
      </c>
      <c r="O14" s="4" t="s">
        <v>14</v>
      </c>
      <c r="P14" s="5" t="s">
        <v>15</v>
      </c>
      <c r="Q14" s="5" t="s">
        <v>16</v>
      </c>
      <c r="R14" s="5" t="s">
        <v>17</v>
      </c>
      <c r="S14" s="5" t="s">
        <v>18</v>
      </c>
      <c r="T14" s="5"/>
      <c r="U14" s="5"/>
      <c r="V14" s="1" t="s">
        <v>0</v>
      </c>
      <c r="W14" s="5" t="s">
        <v>19</v>
      </c>
      <c r="X14" s="5" t="s">
        <v>20</v>
      </c>
      <c r="Y14" s="5" t="s">
        <v>21</v>
      </c>
      <c r="Z14" s="1" t="s">
        <v>22</v>
      </c>
      <c r="AA14" s="1" t="s">
        <v>25</v>
      </c>
      <c r="AB14" s="9">
        <f>AB2/AB$9*100</f>
        <v>10.642941172737991</v>
      </c>
      <c r="AC14" s="9">
        <f t="shared" ref="AC14:AO20" si="21">AC2/AC$9*100</f>
        <v>10.497902099349936</v>
      </c>
      <c r="AD14" s="9">
        <f t="shared" si="21"/>
        <v>10.622113556098885</v>
      </c>
      <c r="AE14" s="9">
        <f t="shared" si="21"/>
        <v>10.403823716519637</v>
      </c>
      <c r="AF14" s="9">
        <f t="shared" si="21"/>
        <v>12.304548147828488</v>
      </c>
      <c r="AG14" s="9">
        <f t="shared" si="21"/>
        <v>11.438732622049788</v>
      </c>
      <c r="AH14" s="9">
        <f t="shared" si="21"/>
        <v>11.651893953653127</v>
      </c>
      <c r="AI14" s="9">
        <f t="shared" si="21"/>
        <v>10.916451969551941</v>
      </c>
      <c r="AJ14" s="9">
        <f t="shared" si="21"/>
        <v>11.674537941806543</v>
      </c>
      <c r="AK14" s="9">
        <f t="shared" si="21"/>
        <v>10.943347195480788</v>
      </c>
      <c r="AL14" s="9">
        <f t="shared" si="21"/>
        <v>11.060424188767294</v>
      </c>
      <c r="AM14" s="9">
        <f t="shared" si="21"/>
        <v>12.191777742744319</v>
      </c>
      <c r="AN14" s="9">
        <f t="shared" si="21"/>
        <v>11.093138374838167</v>
      </c>
      <c r="AO14" s="9">
        <f t="shared" si="21"/>
        <v>10.93129987348509</v>
      </c>
      <c r="AP14" s="9">
        <f>AVERAGE(AB14:AO14)</f>
        <v>11.169495182493716</v>
      </c>
      <c r="AQ14" s="9">
        <f t="shared" ref="AQ14:AQ20" si="22">MIN(AB14:AO14)</f>
        <v>10.403823716519637</v>
      </c>
      <c r="AR14" s="9">
        <f>MAX(AB14:AO14)</f>
        <v>12.304548147828488</v>
      </c>
      <c r="AS14" s="9">
        <f t="shared" ref="AS14:AS20" si="23">STDEV(AB14:AO14)</f>
        <v>0.60111984540281094</v>
      </c>
      <c r="AT14" s="9">
        <f t="shared" ref="AT14:AT20" si="24">AVERAGE(AC14,AE14:AI14,AK14,AM14)</f>
        <v>11.293559680897253</v>
      </c>
      <c r="AU14" s="12">
        <f t="shared" ref="AU14:AU20" si="25">MIN(AC14,AE14:AI14,AK14,AM14)</f>
        <v>10.403823716519637</v>
      </c>
      <c r="AV14" s="12">
        <f t="shared" ref="AV14:AV20" si="26">MAX(AC14,AE14:AI14,AK14,AM14)</f>
        <v>12.304548147828488</v>
      </c>
      <c r="AW14" s="9">
        <f t="shared" ref="AW14:AW20" si="27">STDEV(AC14,AE14:AI14,AK14,AM14)</f>
        <v>0.72387174130790732</v>
      </c>
      <c r="AX14" s="7"/>
      <c r="BC14" s="6"/>
      <c r="BD14" s="6"/>
      <c r="BE14" s="6"/>
      <c r="BF14" s="6"/>
      <c r="BG14" s="6"/>
      <c r="BH14" s="6"/>
    </row>
    <row r="15" spans="1:64" x14ac:dyDescent="0.3">
      <c r="A15" s="1">
        <v>1</v>
      </c>
      <c r="B15" s="21">
        <f t="shared" ref="B15:O18" si="28">B2/86400</f>
        <v>3.6257354359953706E-4</v>
      </c>
      <c r="C15" s="21">
        <f t="shared" si="28"/>
        <v>3.3287977430555555E-4</v>
      </c>
      <c r="D15" s="21">
        <f t="shared" si="28"/>
        <v>3.076581790162037E-4</v>
      </c>
      <c r="E15" s="21">
        <f t="shared" si="28"/>
        <v>2.7321059991898154E-4</v>
      </c>
      <c r="F15" s="21">
        <f t="shared" si="28"/>
        <v>3.1970799575231488E-4</v>
      </c>
      <c r="G15" s="21">
        <f t="shared" si="28"/>
        <v>2.9616222994212962E-4</v>
      </c>
      <c r="H15" s="21">
        <f t="shared" si="28"/>
        <v>3.3163266782407403E-4</v>
      </c>
      <c r="I15" s="21">
        <f t="shared" si="28"/>
        <v>3.347726176736111E-4</v>
      </c>
      <c r="J15" s="21">
        <f t="shared" si="28"/>
        <v>3.3487654320601853E-4</v>
      </c>
      <c r="K15" s="21">
        <f t="shared" si="28"/>
        <v>3.2559678819444444E-4</v>
      </c>
      <c r="L15" s="21">
        <f t="shared" si="28"/>
        <v>3.1613425925925928E-4</v>
      </c>
      <c r="M15" s="21">
        <f t="shared" si="28"/>
        <v>3.1952160494212961E-4</v>
      </c>
      <c r="N15" s="21">
        <f>N2/86400</f>
        <v>3.2037037037037038E-4</v>
      </c>
      <c r="O15" s="21">
        <f>O2/86400</f>
        <v>3.1608024690972226E-4</v>
      </c>
      <c r="P15" s="21">
        <f t="shared" ref="P15:R18" si="29">P2/86400</f>
        <v>3.20798387208168E-4</v>
      </c>
      <c r="Q15" s="21">
        <f t="shared" si="29"/>
        <v>2.7321059991898154E-4</v>
      </c>
      <c r="R15" s="21">
        <f t="shared" si="29"/>
        <v>3.6257354359953706E-4</v>
      </c>
      <c r="S15" s="9">
        <f>S2</f>
        <v>6.4212130142309736</v>
      </c>
      <c r="T15" s="22"/>
      <c r="U15" s="22"/>
      <c r="V15" s="1">
        <v>1</v>
      </c>
      <c r="W15" s="21">
        <f>W2/86400</f>
        <v>3.1668553481915503E-4</v>
      </c>
      <c r="X15" s="21">
        <f t="shared" ref="X15:Y15" si="30">X2/86400</f>
        <v>2.7321059991898154E-4</v>
      </c>
      <c r="Y15" s="21">
        <f t="shared" si="30"/>
        <v>3.347726176736111E-4</v>
      </c>
      <c r="Z15" s="9">
        <f>Z2</f>
        <v>6.7732388379714088</v>
      </c>
      <c r="AA15" s="1" t="s">
        <v>26</v>
      </c>
      <c r="AB15" s="9">
        <f t="shared" ref="AB15:AB20" si="31">AB3/AB$9*100</f>
        <v>34.174391977654665</v>
      </c>
      <c r="AC15" s="9">
        <f t="shared" si="21"/>
        <v>34.957523386222896</v>
      </c>
      <c r="AD15" s="9">
        <f t="shared" si="21"/>
        <v>34.511115639432219</v>
      </c>
      <c r="AE15" s="9">
        <f t="shared" si="21"/>
        <v>33.210746717650103</v>
      </c>
      <c r="AF15" s="9">
        <f t="shared" si="21"/>
        <v>35.376821100600708</v>
      </c>
      <c r="AG15" s="9">
        <f t="shared" si="21"/>
        <v>32.683981751481845</v>
      </c>
      <c r="AH15" s="9">
        <f t="shared" si="21"/>
        <v>34.482545790179159</v>
      </c>
      <c r="AI15" s="9">
        <f t="shared" si="21"/>
        <v>34.707956516984559</v>
      </c>
      <c r="AJ15" s="9">
        <f t="shared" si="21"/>
        <v>35.045143632058526</v>
      </c>
      <c r="AK15" s="9">
        <f t="shared" si="21"/>
        <v>34.275051931144887</v>
      </c>
      <c r="AL15" s="9">
        <f t="shared" si="21"/>
        <v>33.496518564215549</v>
      </c>
      <c r="AM15" s="9">
        <f t="shared" si="21"/>
        <v>34.347816314513999</v>
      </c>
      <c r="AN15" s="9">
        <f t="shared" si="21"/>
        <v>33.877287843017797</v>
      </c>
      <c r="AO15" s="9">
        <f t="shared" si="21"/>
        <v>33.724872453812601</v>
      </c>
      <c r="AP15" s="9">
        <f t="shared" ref="AP15:AP20" si="32">AVERAGE(AB15:AO15)</f>
        <v>34.205126687069253</v>
      </c>
      <c r="AQ15" s="9">
        <f t="shared" si="22"/>
        <v>32.683981751481845</v>
      </c>
      <c r="AR15" s="9">
        <f t="shared" ref="AR15:AR20" si="33">MAX(AB15:AO15)</f>
        <v>35.376821100600708</v>
      </c>
      <c r="AS15" s="9">
        <f t="shared" si="23"/>
        <v>0.74612544488742538</v>
      </c>
      <c r="AT15" s="9">
        <f t="shared" si="24"/>
        <v>34.255305438597269</v>
      </c>
      <c r="AU15" s="12">
        <f t="shared" si="25"/>
        <v>32.683981751481845</v>
      </c>
      <c r="AV15" s="12">
        <f t="shared" si="26"/>
        <v>35.376821100600708</v>
      </c>
      <c r="AW15" s="9">
        <f t="shared" si="27"/>
        <v>0.89255234656944826</v>
      </c>
      <c r="AX15" s="7"/>
      <c r="BC15" s="6"/>
      <c r="BD15" s="6"/>
      <c r="BE15" s="6"/>
      <c r="BF15" s="6"/>
      <c r="BG15" s="6"/>
      <c r="BH15" s="6"/>
    </row>
    <row r="16" spans="1:64" x14ac:dyDescent="0.3">
      <c r="A16" s="1">
        <v>2</v>
      </c>
      <c r="B16" s="21">
        <f t="shared" si="28"/>
        <v>2.6815779320601843E-4</v>
      </c>
      <c r="C16" s="21">
        <f t="shared" si="28"/>
        <v>2.3241801697916671E-4</v>
      </c>
      <c r="D16" s="21">
        <f t="shared" si="28"/>
        <v>2.1104552468749997E-4</v>
      </c>
      <c r="E16" s="21">
        <f t="shared" si="28"/>
        <v>2.1315875771990743E-4</v>
      </c>
      <c r="F16" s="21">
        <f t="shared" si="28"/>
        <v>2.1459659530092591E-4</v>
      </c>
      <c r="G16" s="21">
        <f t="shared" si="28"/>
        <v>2.0381751542824071E-4</v>
      </c>
      <c r="H16" s="21">
        <f t="shared" si="28"/>
        <v>2.3049672068287038E-4</v>
      </c>
      <c r="I16" s="21">
        <f t="shared" si="28"/>
        <v>2.3155164930555554E-4</v>
      </c>
      <c r="J16" s="21">
        <f t="shared" si="28"/>
        <v>2.2956790123842592E-4</v>
      </c>
      <c r="K16" s="21">
        <f t="shared" si="28"/>
        <v>2.345883969907408E-4</v>
      </c>
      <c r="L16" s="21">
        <f t="shared" si="28"/>
        <v>2.2949074074074075E-4</v>
      </c>
      <c r="M16" s="21">
        <f t="shared" si="28"/>
        <v>2.2197530864583335E-4</v>
      </c>
      <c r="N16" s="21">
        <f>N3/86400</f>
        <v>2.308796296296296E-4</v>
      </c>
      <c r="O16" s="21">
        <f t="shared" si="28"/>
        <v>2.2672839506944443E-4</v>
      </c>
      <c r="P16" s="21">
        <f t="shared" si="29"/>
        <v>2.2703378183035715E-4</v>
      </c>
      <c r="Q16" s="21">
        <f t="shared" si="29"/>
        <v>2.0381751542824071E-4</v>
      </c>
      <c r="R16" s="21">
        <f t="shared" si="29"/>
        <v>2.6815779320601843E-4</v>
      </c>
      <c r="S16" s="9">
        <f t="shared" ref="S16:S18" si="34">S3</f>
        <v>6.6960187680696279</v>
      </c>
      <c r="T16" s="22"/>
      <c r="U16" s="22"/>
      <c r="V16" s="1">
        <v>2</v>
      </c>
      <c r="W16" s="21">
        <f t="shared" ref="W16:Y18" si="35">W3/86400</f>
        <v>2.2282537013165512E-4</v>
      </c>
      <c r="X16" s="21">
        <f t="shared" si="35"/>
        <v>2.0381751542824071E-4</v>
      </c>
      <c r="Y16" s="21">
        <f t="shared" si="35"/>
        <v>2.345883969907408E-4</v>
      </c>
      <c r="Z16" s="9">
        <f t="shared" ref="Z16:Z18" si="36">Z3</f>
        <v>5.0562709462959212</v>
      </c>
      <c r="AA16" s="1" t="s">
        <v>27</v>
      </c>
      <c r="AB16" s="9">
        <f t="shared" si="31"/>
        <v>15.644257081017232</v>
      </c>
      <c r="AC16" s="9">
        <f t="shared" si="21"/>
        <v>14.569242922633329</v>
      </c>
      <c r="AD16" s="9">
        <f t="shared" si="21"/>
        <v>13.067667299986418</v>
      </c>
      <c r="AE16" s="9">
        <f t="shared" si="21"/>
        <v>14.564429378317278</v>
      </c>
      <c r="AF16" s="9">
        <f t="shared" si="21"/>
        <v>14.720527228474761</v>
      </c>
      <c r="AG16" s="9">
        <f t="shared" si="21"/>
        <v>14.008406078241196</v>
      </c>
      <c r="AH16" s="9">
        <f t="shared" si="21"/>
        <v>14.310646953077514</v>
      </c>
      <c r="AI16" s="9">
        <f t="shared" si="21"/>
        <v>13.809841474768342</v>
      </c>
      <c r="AJ16" s="9">
        <f t="shared" si="21"/>
        <v>14.511090037933563</v>
      </c>
      <c r="AK16" s="9">
        <f t="shared" si="21"/>
        <v>14.860456759574198</v>
      </c>
      <c r="AL16" s="9">
        <f t="shared" si="21"/>
        <v>14.181311988397107</v>
      </c>
      <c r="AM16" s="9">
        <f t="shared" si="21"/>
        <v>14.169794780090758</v>
      </c>
      <c r="AN16" s="9">
        <f t="shared" si="21"/>
        <v>14.381438326606249</v>
      </c>
      <c r="AO16" s="9">
        <f t="shared" si="21"/>
        <v>14.274190032844187</v>
      </c>
      <c r="AP16" s="9">
        <f t="shared" si="32"/>
        <v>14.362378595854439</v>
      </c>
      <c r="AQ16" s="9">
        <f t="shared" si="22"/>
        <v>13.067667299986418</v>
      </c>
      <c r="AR16" s="9">
        <f t="shared" si="33"/>
        <v>15.644257081017232</v>
      </c>
      <c r="AS16" s="9">
        <f t="shared" si="23"/>
        <v>0.5759846864061352</v>
      </c>
      <c r="AT16" s="9">
        <f t="shared" si="24"/>
        <v>14.376668196897173</v>
      </c>
      <c r="AU16" s="12">
        <f t="shared" si="25"/>
        <v>13.809841474768342</v>
      </c>
      <c r="AV16" s="12">
        <f t="shared" si="26"/>
        <v>14.860456759574198</v>
      </c>
      <c r="AW16" s="9">
        <f t="shared" si="27"/>
        <v>0.36423984040899043</v>
      </c>
      <c r="AX16" s="7"/>
      <c r="BC16" s="6"/>
      <c r="BD16" s="6"/>
      <c r="BE16" s="6"/>
      <c r="BF16" s="6"/>
      <c r="BG16" s="6"/>
      <c r="BH16" s="6"/>
    </row>
    <row r="17" spans="1:60" x14ac:dyDescent="0.3">
      <c r="A17" s="1">
        <v>3</v>
      </c>
      <c r="B17" s="21">
        <f t="shared" si="28"/>
        <v>1.782716049421297E-4</v>
      </c>
      <c r="C17" s="21">
        <f t="shared" si="28"/>
        <v>1.6702353394675921E-4</v>
      </c>
      <c r="D17" s="21">
        <f t="shared" si="28"/>
        <v>1.6296296296296303E-4</v>
      </c>
      <c r="E17" s="21">
        <f t="shared" si="28"/>
        <v>1.4005111881944447E-4</v>
      </c>
      <c r="F17" s="21">
        <f t="shared" si="28"/>
        <v>1.3620466820601852E-4</v>
      </c>
      <c r="G17" s="21">
        <f t="shared" si="28"/>
        <v>1.7124421296296302E-4</v>
      </c>
      <c r="H17" s="21">
        <f t="shared" si="28"/>
        <v>1.5671031056712969E-4</v>
      </c>
      <c r="I17" s="21">
        <f t="shared" si="28"/>
        <v>1.6743344907407402E-4</v>
      </c>
      <c r="J17" s="21">
        <f t="shared" si="28"/>
        <v>1.5233386380787039E-4</v>
      </c>
      <c r="K17" s="21">
        <f t="shared" si="28"/>
        <v>1.5986858603009256E-4</v>
      </c>
      <c r="L17" s="21">
        <f t="shared" si="28"/>
        <v>1.6388117283564814E-4</v>
      </c>
      <c r="M17" s="21">
        <f t="shared" si="28"/>
        <v>1.4506172839120365E-4</v>
      </c>
      <c r="N17" s="21">
        <f>N4/86400</f>
        <v>1.6115234375000003E-4</v>
      </c>
      <c r="O17" s="21">
        <f t="shared" si="28"/>
        <v>1.65E-4</v>
      </c>
      <c r="P17" s="21">
        <f t="shared" si="29"/>
        <v>1.5908568259259261E-4</v>
      </c>
      <c r="Q17" s="21">
        <f t="shared" si="29"/>
        <v>1.3620466820601852E-4</v>
      </c>
      <c r="R17" s="21">
        <f t="shared" si="29"/>
        <v>1.782716049421297E-4</v>
      </c>
      <c r="S17" s="9">
        <f t="shared" si="34"/>
        <v>7.5194423457143929</v>
      </c>
      <c r="T17" s="22"/>
      <c r="U17" s="22"/>
      <c r="V17" s="1">
        <v>3</v>
      </c>
      <c r="W17" s="21">
        <f t="shared" si="35"/>
        <v>1.5544970099971067E-4</v>
      </c>
      <c r="X17" s="21">
        <f t="shared" si="35"/>
        <v>1.3620466820601852E-4</v>
      </c>
      <c r="Y17" s="21">
        <f t="shared" si="35"/>
        <v>1.7124421296296302E-4</v>
      </c>
      <c r="Z17" s="9">
        <f t="shared" si="36"/>
        <v>8.6428350471186874</v>
      </c>
      <c r="AA17" s="1" t="s">
        <v>29</v>
      </c>
      <c r="AB17" s="9">
        <f t="shared" si="31"/>
        <v>9.9790855529483515</v>
      </c>
      <c r="AC17" s="9">
        <f t="shared" si="21"/>
        <v>9.3986236135133634</v>
      </c>
      <c r="AD17" s="9">
        <f t="shared" si="21"/>
        <v>8.9004346644933374</v>
      </c>
      <c r="AE17" s="9">
        <f t="shared" si="21"/>
        <v>10.183029233607511</v>
      </c>
      <c r="AF17" s="9">
        <f t="shared" si="21"/>
        <v>9.9219774908513383</v>
      </c>
      <c r="AG17" s="9">
        <f t="shared" si="21"/>
        <v>9.0354564069403942</v>
      </c>
      <c r="AH17" s="9">
        <f t="shared" si="21"/>
        <v>9.4137473455406138</v>
      </c>
      <c r="AI17" s="9">
        <f t="shared" si="21"/>
        <v>9.0562069503703881</v>
      </c>
      <c r="AJ17" s="9">
        <f t="shared" si="21"/>
        <v>10.024278221678424</v>
      </c>
      <c r="AK17" s="9">
        <f t="shared" si="21"/>
        <v>9.6330227604965479</v>
      </c>
      <c r="AL17" s="9">
        <f t="shared" si="21"/>
        <v>9.9443187750671171</v>
      </c>
      <c r="AM17" s="9">
        <f t="shared" si="21"/>
        <v>9.530445729227834</v>
      </c>
      <c r="AN17" s="9">
        <f t="shared" si="21"/>
        <v>9.4684842484705332</v>
      </c>
      <c r="AO17" s="9">
        <f t="shared" si="21"/>
        <v>9.2552217328235731</v>
      </c>
      <c r="AP17" s="9">
        <f t="shared" si="32"/>
        <v>9.5531666232878099</v>
      </c>
      <c r="AQ17" s="9">
        <f t="shared" si="22"/>
        <v>8.9004346644933374</v>
      </c>
      <c r="AR17" s="9">
        <f t="shared" si="33"/>
        <v>10.183029233607511</v>
      </c>
      <c r="AS17" s="9">
        <f t="shared" si="23"/>
        <v>0.40915579298166355</v>
      </c>
      <c r="AT17" s="9">
        <f t="shared" si="24"/>
        <v>9.5215636913184998</v>
      </c>
      <c r="AU17" s="12">
        <f t="shared" si="25"/>
        <v>9.0354564069403942</v>
      </c>
      <c r="AV17" s="12">
        <f t="shared" si="26"/>
        <v>10.183029233607511</v>
      </c>
      <c r="AW17" s="9">
        <f t="shared" si="27"/>
        <v>0.39460028683836046</v>
      </c>
      <c r="AX17" s="7"/>
      <c r="BC17" s="6"/>
      <c r="BD17" s="6"/>
      <c r="BE17" s="6"/>
      <c r="BF17" s="6"/>
      <c r="BG17" s="6"/>
      <c r="BH17" s="6"/>
    </row>
    <row r="18" spans="1:60" x14ac:dyDescent="0.3">
      <c r="A18" s="1"/>
      <c r="B18" s="3">
        <f t="shared" si="28"/>
        <v>8.0900294174768522E-4</v>
      </c>
      <c r="C18" s="3">
        <f t="shared" si="28"/>
        <v>7.3232132523148147E-4</v>
      </c>
      <c r="D18" s="3">
        <f t="shared" si="28"/>
        <v>6.8166666666666679E-4</v>
      </c>
      <c r="E18" s="3">
        <f t="shared" si="28"/>
        <v>6.2642047645833344E-4</v>
      </c>
      <c r="F18" s="3">
        <f t="shared" si="28"/>
        <v>6.7050925925925926E-4</v>
      </c>
      <c r="G18" s="3">
        <f t="shared" si="28"/>
        <v>6.7122395833333335E-4</v>
      </c>
      <c r="H18" s="3">
        <f t="shared" si="28"/>
        <v>7.1883969907407411E-4</v>
      </c>
      <c r="I18" s="3">
        <f t="shared" si="28"/>
        <v>7.337577160532406E-4</v>
      </c>
      <c r="J18" s="3">
        <f t="shared" si="28"/>
        <v>7.1677830825231479E-4</v>
      </c>
      <c r="K18" s="3">
        <f>K5/86400</f>
        <v>7.2005377121527785E-4</v>
      </c>
      <c r="L18" s="3">
        <f t="shared" si="28"/>
        <v>7.0950617283564808E-4</v>
      </c>
      <c r="M18" s="3">
        <f t="shared" si="28"/>
        <v>6.8655864197916664E-4</v>
      </c>
      <c r="N18" s="3">
        <f>N5/86400</f>
        <v>7.1240234375000004E-4</v>
      </c>
      <c r="O18" s="3">
        <f t="shared" si="28"/>
        <v>7.0780864197916664E-4</v>
      </c>
      <c r="P18" s="3">
        <f t="shared" si="29"/>
        <v>7.0691785163111778E-4</v>
      </c>
      <c r="Q18" s="3">
        <f t="shared" si="29"/>
        <v>6.2642047645833344E-4</v>
      </c>
      <c r="R18" s="3">
        <f t="shared" si="29"/>
        <v>8.0900294174768522E-4</v>
      </c>
      <c r="S18" s="9">
        <f t="shared" si="34"/>
        <v>5.8677880704014962</v>
      </c>
      <c r="T18" s="13"/>
      <c r="U18" s="13"/>
      <c r="V18" s="1" t="s">
        <v>28</v>
      </c>
      <c r="W18" s="3">
        <f t="shared" si="35"/>
        <v>6.9496060595052077E-4</v>
      </c>
      <c r="X18" s="3">
        <f t="shared" si="35"/>
        <v>6.2642047645833344E-4</v>
      </c>
      <c r="Y18" s="3">
        <f t="shared" si="35"/>
        <v>7.337577160532406E-4</v>
      </c>
      <c r="Z18" s="9">
        <f t="shared" si="36"/>
        <v>5.4469489148684023</v>
      </c>
      <c r="AA18" s="1" t="s">
        <v>30</v>
      </c>
      <c r="AB18" s="9">
        <f t="shared" si="31"/>
        <v>7.5233592342276872</v>
      </c>
      <c r="AC18" s="9">
        <f t="shared" si="21"/>
        <v>7.7692970519409617</v>
      </c>
      <c r="AD18" s="9">
        <f t="shared" si="21"/>
        <v>8.9921217060581338</v>
      </c>
      <c r="AE18" s="9">
        <f t="shared" si="21"/>
        <v>9.2806049221838016</v>
      </c>
      <c r="AF18" s="9">
        <f t="shared" si="21"/>
        <v>7.3625112200510978</v>
      </c>
      <c r="AG18" s="9">
        <f t="shared" si="21"/>
        <v>7.3211912197435076</v>
      </c>
      <c r="AH18" s="9">
        <f t="shared" si="21"/>
        <v>8.340712981874244</v>
      </c>
      <c r="AI18" s="9">
        <f t="shared" si="21"/>
        <v>8.6909143487633855</v>
      </c>
      <c r="AJ18" s="9">
        <f t="shared" si="21"/>
        <v>7.4923728976462476</v>
      </c>
      <c r="AK18" s="9">
        <f t="shared" si="21"/>
        <v>8.0858091898282307</v>
      </c>
      <c r="AL18" s="9">
        <f t="shared" si="21"/>
        <v>8.2195058297166987</v>
      </c>
      <c r="AM18" s="9">
        <f t="shared" si="21"/>
        <v>8.6313470745092609</v>
      </c>
      <c r="AN18" s="9">
        <f t="shared" si="21"/>
        <v>8.5586779377046689</v>
      </c>
      <c r="AO18" s="9">
        <f t="shared" si="21"/>
        <v>8.5030305672584134</v>
      </c>
      <c r="AP18" s="9">
        <f t="shared" si="32"/>
        <v>8.1979611558218828</v>
      </c>
      <c r="AQ18" s="9">
        <f t="shared" si="22"/>
        <v>7.3211912197435076</v>
      </c>
      <c r="AR18" s="9">
        <f t="shared" si="33"/>
        <v>9.2806049221838016</v>
      </c>
      <c r="AS18" s="9">
        <f t="shared" si="23"/>
        <v>0.6259538287715356</v>
      </c>
      <c r="AT18" s="9">
        <f t="shared" si="24"/>
        <v>8.1852985011118111</v>
      </c>
      <c r="AU18" s="12">
        <f t="shared" si="25"/>
        <v>7.3211912197435076</v>
      </c>
      <c r="AV18" s="12">
        <f t="shared" si="26"/>
        <v>9.2806049221838016</v>
      </c>
      <c r="AW18" s="9">
        <f t="shared" si="27"/>
        <v>0.68505184000497765</v>
      </c>
      <c r="AX18" s="7"/>
      <c r="BC18" s="6"/>
      <c r="BD18" s="6"/>
      <c r="BE18" s="6"/>
      <c r="BF18" s="6"/>
      <c r="BG18" s="6"/>
      <c r="BH18" s="6"/>
    </row>
    <row r="19" spans="1:60" x14ac:dyDescent="0.3">
      <c r="A19" s="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Q19" s="23"/>
      <c r="R19" s="20"/>
      <c r="S19" s="23"/>
      <c r="T19" s="23"/>
      <c r="U19" s="23"/>
      <c r="V19" s="1"/>
      <c r="W19" s="23"/>
      <c r="X19" s="23"/>
      <c r="Y19" s="23"/>
      <c r="Z19" s="23"/>
      <c r="AA19" s="1" t="s">
        <v>31</v>
      </c>
      <c r="AB19" s="9">
        <f t="shared" si="31"/>
        <v>7.7522646890614446</v>
      </c>
      <c r="AC19" s="9">
        <f t="shared" si="21"/>
        <v>7.6370978336779016</v>
      </c>
      <c r="AD19" s="9">
        <f t="shared" si="21"/>
        <v>8.1499592502037554</v>
      </c>
      <c r="AE19" s="9">
        <f t="shared" si="21"/>
        <v>7.9959089881199281</v>
      </c>
      <c r="AF19" s="9">
        <f t="shared" si="21"/>
        <v>7.1995687461161317</v>
      </c>
      <c r="AG19" s="9">
        <f t="shared" si="21"/>
        <v>7.1516327190430022</v>
      </c>
      <c r="AH19" s="9">
        <f t="shared" si="21"/>
        <v>7.5707808864433161</v>
      </c>
      <c r="AI19" s="9">
        <f t="shared" si="21"/>
        <v>7.7395630684697414</v>
      </c>
      <c r="AJ19" s="9">
        <f t="shared" si="21"/>
        <v>7.4729960711868157</v>
      </c>
      <c r="AK19" s="9">
        <f t="shared" si="21"/>
        <v>7.519003203234166</v>
      </c>
      <c r="AL19" s="9">
        <f t="shared" si="21"/>
        <v>7.6610622928683467</v>
      </c>
      <c r="AM19" s="9">
        <f t="shared" si="21"/>
        <v>7.2579738805813925</v>
      </c>
      <c r="AN19" s="9">
        <f t="shared" si="21"/>
        <v>7.8070046280303602</v>
      </c>
      <c r="AO19" s="9">
        <f t="shared" si="21"/>
        <v>8.0408145461341718</v>
      </c>
      <c r="AP19" s="9">
        <f t="shared" si="32"/>
        <v>7.6396879145121757</v>
      </c>
      <c r="AQ19" s="9">
        <f t="shared" si="22"/>
        <v>7.1516327190430022</v>
      </c>
      <c r="AR19" s="9">
        <f t="shared" si="33"/>
        <v>8.1499592502037554</v>
      </c>
      <c r="AS19" s="9">
        <f t="shared" si="23"/>
        <v>0.30684340835263485</v>
      </c>
      <c r="AT19" s="9">
        <f t="shared" si="24"/>
        <v>7.5089411657106968</v>
      </c>
      <c r="AU19" s="12">
        <f t="shared" si="25"/>
        <v>7.1516327190430022</v>
      </c>
      <c r="AV19" s="12">
        <f t="shared" si="26"/>
        <v>7.9959089881199281</v>
      </c>
      <c r="AW19" s="9">
        <f t="shared" si="27"/>
        <v>0.29204668109472531</v>
      </c>
      <c r="AX19" s="7"/>
      <c r="BC19" s="6"/>
      <c r="BD19" s="6"/>
      <c r="BE19" s="6"/>
      <c r="BF19" s="6"/>
      <c r="BG19" s="6"/>
      <c r="BH19" s="6"/>
    </row>
    <row r="20" spans="1:60" x14ac:dyDescent="0.3">
      <c r="A20" s="27" t="s">
        <v>52</v>
      </c>
      <c r="B20" s="2"/>
      <c r="C20" s="3" t="s">
        <v>2</v>
      </c>
      <c r="D20" s="3"/>
      <c r="E20" s="3" t="s">
        <v>4</v>
      </c>
      <c r="F20" s="3" t="s">
        <v>5</v>
      </c>
      <c r="G20" s="2" t="s">
        <v>6</v>
      </c>
      <c r="H20" s="3" t="s">
        <v>7</v>
      </c>
      <c r="I20" s="3" t="s">
        <v>8</v>
      </c>
      <c r="J20" s="3"/>
      <c r="K20" s="3" t="s">
        <v>10</v>
      </c>
      <c r="L20" s="4"/>
      <c r="M20" s="4" t="s">
        <v>12</v>
      </c>
      <c r="N20" s="4"/>
      <c r="O20" s="4"/>
      <c r="Q20" s="23"/>
      <c r="R20" s="20"/>
      <c r="S20" s="23"/>
      <c r="T20" s="23"/>
      <c r="U20" s="23"/>
      <c r="V20" s="1"/>
      <c r="W20" s="23"/>
      <c r="X20" s="23"/>
      <c r="Y20" s="23"/>
      <c r="Z20" s="23"/>
      <c r="AA20" s="1" t="s">
        <v>37</v>
      </c>
      <c r="AB20" s="9">
        <f t="shared" si="31"/>
        <v>14.283700292352645</v>
      </c>
      <c r="AC20" s="9">
        <f t="shared" si="21"/>
        <v>15.170313092661608</v>
      </c>
      <c r="AD20" s="9">
        <f t="shared" si="21"/>
        <v>15.756587883727246</v>
      </c>
      <c r="AE20" s="9">
        <f t="shared" si="21"/>
        <v>14.361457043601739</v>
      </c>
      <c r="AF20" s="9">
        <f t="shared" si="21"/>
        <v>13.114046066077472</v>
      </c>
      <c r="AG20" s="9">
        <f t="shared" si="21"/>
        <v>18.360599202500275</v>
      </c>
      <c r="AH20" s="9">
        <f t="shared" si="21"/>
        <v>14.229672089232029</v>
      </c>
      <c r="AI20" s="9">
        <f t="shared" si="21"/>
        <v>15.079065671091648</v>
      </c>
      <c r="AJ20" s="9">
        <f t="shared" si="21"/>
        <v>13.779581197689877</v>
      </c>
      <c r="AK20" s="9">
        <f t="shared" si="21"/>
        <v>14.683308960241181</v>
      </c>
      <c r="AL20" s="9">
        <f t="shared" si="21"/>
        <v>15.43685836096788</v>
      </c>
      <c r="AM20" s="9">
        <f t="shared" si="21"/>
        <v>13.870844478332438</v>
      </c>
      <c r="AN20" s="9">
        <f t="shared" si="21"/>
        <v>14.81396864133222</v>
      </c>
      <c r="AO20" s="9">
        <f t="shared" si="21"/>
        <v>15.27057079364196</v>
      </c>
      <c r="AP20" s="9">
        <f t="shared" si="32"/>
        <v>14.87218384096073</v>
      </c>
      <c r="AQ20" s="9">
        <f t="shared" si="22"/>
        <v>13.114046066077472</v>
      </c>
      <c r="AR20" s="9">
        <f t="shared" si="33"/>
        <v>18.360599202500275</v>
      </c>
      <c r="AS20" s="9">
        <f t="shared" si="23"/>
        <v>1.2374605257364337</v>
      </c>
      <c r="AT20" s="9">
        <f t="shared" si="24"/>
        <v>14.858663325467298</v>
      </c>
      <c r="AU20" s="12">
        <f t="shared" si="25"/>
        <v>13.114046066077472</v>
      </c>
      <c r="AV20" s="12">
        <f t="shared" si="26"/>
        <v>18.360599202500275</v>
      </c>
      <c r="AW20" s="9">
        <f t="shared" si="27"/>
        <v>1.5630705280727153</v>
      </c>
      <c r="AX20" s="7"/>
      <c r="BC20" s="6"/>
      <c r="BD20" s="6"/>
      <c r="BE20" s="6"/>
      <c r="BF20" s="6"/>
      <c r="BG20" s="6"/>
      <c r="BH20" s="6"/>
    </row>
    <row r="21" spans="1:60" x14ac:dyDescent="0.3">
      <c r="A21" s="1">
        <v>1</v>
      </c>
      <c r="B21" s="9"/>
      <c r="C21" s="9">
        <f t="shared" ref="C21:M21" si="37">(C2-$W2)/$W2*100</f>
        <v>5.1136656733147925</v>
      </c>
      <c r="D21" s="9"/>
      <c r="E21" s="9">
        <f t="shared" si="37"/>
        <v>-13.728108839893851</v>
      </c>
      <c r="F21" s="9">
        <f t="shared" si="37"/>
        <v>0.95440448042118353</v>
      </c>
      <c r="G21" s="9">
        <f t="shared" si="37"/>
        <v>-6.4806575042164027</v>
      </c>
      <c r="H21" s="9">
        <f t="shared" si="37"/>
        <v>4.7198660379150628</v>
      </c>
      <c r="I21" s="9">
        <f t="shared" si="37"/>
        <v>5.711370070876379</v>
      </c>
      <c r="J21" s="9"/>
      <c r="K21" s="9">
        <f t="shared" si="37"/>
        <v>2.8139123501103942</v>
      </c>
      <c r="L21" s="9"/>
      <c r="M21" s="9">
        <f t="shared" si="37"/>
        <v>0.89554773147251898</v>
      </c>
      <c r="N21" s="9"/>
      <c r="O21" s="9"/>
      <c r="Q21" s="23"/>
      <c r="R21" s="20"/>
      <c r="S21" s="23"/>
      <c r="T21" s="23"/>
      <c r="U21" s="23"/>
      <c r="V21" s="1"/>
      <c r="W21" s="23"/>
      <c r="X21" s="23"/>
      <c r="Y21" s="23"/>
      <c r="Z21" s="23"/>
      <c r="AA21" s="14" t="s">
        <v>28</v>
      </c>
      <c r="AB21" s="18">
        <f>SUM(AB14:AB20)</f>
        <v>100.00000000000001</v>
      </c>
      <c r="AC21" s="18">
        <f t="shared" ref="AC21:AP21" si="38">SUM(AC14:AC20)</f>
        <v>100</v>
      </c>
      <c r="AD21" s="18">
        <f t="shared" si="38"/>
        <v>99.999999999999986</v>
      </c>
      <c r="AE21" s="18">
        <f t="shared" si="38"/>
        <v>100</v>
      </c>
      <c r="AF21" s="18">
        <f t="shared" si="38"/>
        <v>100</v>
      </c>
      <c r="AG21" s="18">
        <f t="shared" si="38"/>
        <v>100.00000000000003</v>
      </c>
      <c r="AH21" s="18">
        <f t="shared" si="38"/>
        <v>100</v>
      </c>
      <c r="AI21" s="18">
        <f t="shared" si="38"/>
        <v>100</v>
      </c>
      <c r="AJ21" s="18">
        <f t="shared" si="38"/>
        <v>100</v>
      </c>
      <c r="AK21" s="18">
        <f t="shared" si="38"/>
        <v>99.999999999999986</v>
      </c>
      <c r="AL21" s="18">
        <f t="shared" si="38"/>
        <v>99.999999999999986</v>
      </c>
      <c r="AM21" s="18">
        <f t="shared" si="38"/>
        <v>100.00000000000001</v>
      </c>
      <c r="AN21" s="18">
        <f>SUM(AN14:AN20)</f>
        <v>100</v>
      </c>
      <c r="AO21" s="18">
        <f t="shared" si="38"/>
        <v>100</v>
      </c>
      <c r="AP21" s="18">
        <f t="shared" si="38"/>
        <v>100.00000000000001</v>
      </c>
      <c r="AQ21" s="25"/>
      <c r="AS21" s="7"/>
      <c r="AT21" s="7"/>
      <c r="AU21" s="8"/>
      <c r="AV21" s="8"/>
      <c r="AW21" s="7"/>
      <c r="AX21" s="7"/>
      <c r="BC21" s="6"/>
      <c r="BD21" s="6"/>
      <c r="BE21" s="6"/>
      <c r="BF21" s="6"/>
      <c r="BG21" s="6"/>
      <c r="BH21" s="6"/>
    </row>
    <row r="22" spans="1:60" x14ac:dyDescent="0.3">
      <c r="A22" s="1">
        <v>2</v>
      </c>
      <c r="B22" s="9"/>
      <c r="C22" s="9">
        <f t="shared" ref="C22:M23" si="39">(C3-$W3)/$W3*100</f>
        <v>4.3050065806437745</v>
      </c>
      <c r="D22" s="9"/>
      <c r="E22" s="9">
        <f t="shared" si="39"/>
        <v>-4.3382009894278264</v>
      </c>
      <c r="F22" s="9">
        <f t="shared" si="39"/>
        <v>-3.6929254626020738</v>
      </c>
      <c r="G22" s="9">
        <f t="shared" si="39"/>
        <v>-8.530381747905869</v>
      </c>
      <c r="H22" s="9">
        <f t="shared" si="39"/>
        <v>3.442763517764015</v>
      </c>
      <c r="I22" s="9">
        <f t="shared" si="39"/>
        <v>3.91619642267151</v>
      </c>
      <c r="J22" s="9"/>
      <c r="K22" s="9">
        <f t="shared" si="39"/>
        <v>5.2790339143767886</v>
      </c>
      <c r="L22" s="9"/>
      <c r="M22" s="9">
        <f t="shared" si="39"/>
        <v>-0.3814922355203566</v>
      </c>
      <c r="N22" s="9"/>
      <c r="O22" s="9"/>
      <c r="Q22" s="23"/>
      <c r="R22" s="20"/>
      <c r="S22" s="23"/>
      <c r="T22" s="23"/>
      <c r="U22" s="23"/>
      <c r="V22" s="1"/>
      <c r="W22" s="23"/>
      <c r="X22" s="23"/>
      <c r="Y22" s="23"/>
      <c r="Z22" s="23"/>
      <c r="AA22" s="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BC22" s="6"/>
      <c r="BD22" s="6"/>
      <c r="BE22" s="6"/>
      <c r="BF22" s="6"/>
      <c r="BG22" s="6"/>
      <c r="BH22" s="6"/>
    </row>
    <row r="23" spans="1:60" x14ac:dyDescent="0.3">
      <c r="A23" s="1">
        <v>3</v>
      </c>
      <c r="B23" s="9"/>
      <c r="C23" s="9">
        <f t="shared" si="39"/>
        <v>7.445387718738723</v>
      </c>
      <c r="D23" s="9"/>
      <c r="E23" s="9">
        <f t="shared" si="39"/>
        <v>-9.9058293977000851</v>
      </c>
      <c r="F23" s="9">
        <f t="shared" si="39"/>
        <v>-12.380231463891963</v>
      </c>
      <c r="G23" s="9">
        <f t="shared" si="39"/>
        <v>10.160529008210654</v>
      </c>
      <c r="H23" s="9">
        <f t="shared" si="39"/>
        <v>0.81094370675010974</v>
      </c>
      <c r="I23" s="9">
        <f t="shared" si="39"/>
        <v>7.7090840299433205</v>
      </c>
      <c r="J23" s="9"/>
      <c r="K23" s="9">
        <f t="shared" si="39"/>
        <v>2.8426462077209851</v>
      </c>
      <c r="L23" s="9"/>
      <c r="M23" s="9">
        <f t="shared" si="39"/>
        <v>-6.6825298097719559</v>
      </c>
      <c r="N23" s="9"/>
      <c r="O23" s="9"/>
      <c r="Q23" s="23"/>
      <c r="R23" s="20"/>
      <c r="S23" s="23"/>
      <c r="T23" s="23"/>
      <c r="U23" s="23"/>
      <c r="V23" s="1"/>
      <c r="W23" s="23"/>
      <c r="X23" s="23"/>
      <c r="Y23" s="23"/>
      <c r="Z23" s="23"/>
      <c r="AA23" s="5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BC23" s="6"/>
      <c r="BD23" s="6"/>
      <c r="BE23" s="6"/>
      <c r="BF23" s="6"/>
      <c r="BG23" s="6"/>
      <c r="BH23" s="6"/>
    </row>
    <row r="24" spans="1:60" x14ac:dyDescent="0.3">
      <c r="A24" s="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Q24" s="23"/>
      <c r="R24" s="20"/>
      <c r="S24" s="23"/>
      <c r="T24" s="23"/>
      <c r="U24" s="23"/>
      <c r="V24" s="1"/>
      <c r="W24" s="23"/>
      <c r="X24" s="23"/>
      <c r="Y24" s="23"/>
      <c r="Z24" s="23"/>
      <c r="AA24" s="1" t="s">
        <v>0</v>
      </c>
      <c r="AB24" s="2" t="s">
        <v>1</v>
      </c>
      <c r="AC24" s="3" t="s">
        <v>2</v>
      </c>
      <c r="AD24" s="3" t="s">
        <v>3</v>
      </c>
      <c r="AE24" s="3" t="s">
        <v>4</v>
      </c>
      <c r="AF24" s="3" t="s">
        <v>5</v>
      </c>
      <c r="AG24" s="2" t="s">
        <v>6</v>
      </c>
      <c r="AH24" s="3" t="s">
        <v>7</v>
      </c>
      <c r="AI24" s="3" t="s">
        <v>8</v>
      </c>
      <c r="AJ24" s="3" t="s">
        <v>9</v>
      </c>
      <c r="AK24" s="3" t="s">
        <v>10</v>
      </c>
      <c r="AL24" s="4" t="s">
        <v>11</v>
      </c>
      <c r="AM24" s="4" t="s">
        <v>12</v>
      </c>
      <c r="AN24" s="4" t="s">
        <v>13</v>
      </c>
      <c r="AO24" s="4" t="s">
        <v>14</v>
      </c>
      <c r="AP24" s="1" t="s">
        <v>15</v>
      </c>
      <c r="AQ24" s="5" t="s">
        <v>16</v>
      </c>
      <c r="AR24" s="1" t="s">
        <v>17</v>
      </c>
      <c r="AS24" s="1" t="s">
        <v>23</v>
      </c>
      <c r="AT24" s="1" t="s">
        <v>19</v>
      </c>
      <c r="AU24" s="1" t="s">
        <v>20</v>
      </c>
      <c r="AV24" s="5" t="s">
        <v>21</v>
      </c>
      <c r="AW24" s="1" t="s">
        <v>24</v>
      </c>
      <c r="BC24" s="6"/>
      <c r="BD24" s="6"/>
      <c r="BE24" s="6"/>
      <c r="BF24" s="6"/>
      <c r="BG24" s="6"/>
      <c r="BH24" s="6"/>
    </row>
    <row r="25" spans="1:60" x14ac:dyDescent="0.3">
      <c r="A25" s="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Q25" s="23"/>
      <c r="R25" s="20"/>
      <c r="S25" s="23"/>
      <c r="T25" s="23"/>
      <c r="U25" s="23"/>
      <c r="V25" s="1"/>
      <c r="W25" s="23"/>
      <c r="X25" s="23"/>
      <c r="Y25" s="23"/>
      <c r="Z25" s="23"/>
      <c r="AA25" s="1" t="s">
        <v>25</v>
      </c>
      <c r="AB25" s="21">
        <f>AB2/86400</f>
        <v>8.6101707175925926E-5</v>
      </c>
      <c r="AC25" s="21">
        <f t="shared" ref="AC25:AV32" si="40">AC2/86400</f>
        <v>7.687837577546297E-5</v>
      </c>
      <c r="AD25" s="21">
        <f t="shared" si="40"/>
        <v>7.2407407407407411E-5</v>
      </c>
      <c r="AE25" s="21">
        <f t="shared" si="40"/>
        <v>6.5171682094907401E-5</v>
      </c>
      <c r="AF25" s="21">
        <f t="shared" si="40"/>
        <v>8.250313464120371E-5</v>
      </c>
      <c r="AG25" s="21">
        <f t="shared" si="40"/>
        <v>7.6779513888888885E-5</v>
      </c>
      <c r="AH25" s="21">
        <f t="shared" si="40"/>
        <v>8.3758439432870375E-5</v>
      </c>
      <c r="AI25" s="21">
        <f t="shared" si="40"/>
        <v>8.0100308645833333E-5</v>
      </c>
      <c r="AJ25" s="21">
        <f t="shared" si="40"/>
        <v>8.3680555555555551E-5</v>
      </c>
      <c r="AK25" s="21">
        <f t="shared" si="40"/>
        <v>7.879798417824076E-5</v>
      </c>
      <c r="AL25" s="21">
        <f t="shared" si="40"/>
        <v>7.8474392361111111E-5</v>
      </c>
      <c r="AM25" s="21">
        <f t="shared" si="40"/>
        <v>8.3703703703703701E-5</v>
      </c>
      <c r="AN25" s="21">
        <f t="shared" si="40"/>
        <v>7.9027777777777771E-5</v>
      </c>
      <c r="AO25" s="21">
        <f t="shared" si="40"/>
        <v>7.7372685185185178E-5</v>
      </c>
      <c r="AP25" s="21">
        <f t="shared" si="40"/>
        <v>7.8911261987433867E-5</v>
      </c>
      <c r="AQ25" s="21">
        <f t="shared" si="40"/>
        <v>6.5171682094907401E-5</v>
      </c>
      <c r="AR25" s="21">
        <f t="shared" si="40"/>
        <v>8.6101707175925926E-5</v>
      </c>
      <c r="AS25" s="9">
        <f>AS2</f>
        <v>6.8294354067918439</v>
      </c>
      <c r="AT25" s="21">
        <f t="shared" si="40"/>
        <v>7.8461642795138887E-5</v>
      </c>
      <c r="AU25" s="21">
        <f t="shared" si="40"/>
        <v>6.5171682094907401E-5</v>
      </c>
      <c r="AV25" s="21">
        <f t="shared" si="40"/>
        <v>8.3758439432870375E-5</v>
      </c>
      <c r="AW25" s="9">
        <f>AW2</f>
        <v>7.7169276499787651</v>
      </c>
      <c r="BC25" s="6"/>
      <c r="BD25" s="6"/>
      <c r="BE25" s="6"/>
      <c r="BF25" s="6"/>
      <c r="BG25" s="6"/>
      <c r="BH25" s="6"/>
    </row>
    <row r="26" spans="1:60" x14ac:dyDescent="0.3">
      <c r="A26" s="27" t="s">
        <v>51</v>
      </c>
      <c r="B26" s="2" t="s">
        <v>1</v>
      </c>
      <c r="C26" s="3" t="s">
        <v>2</v>
      </c>
      <c r="D26" s="3" t="s">
        <v>3</v>
      </c>
      <c r="E26" s="3" t="s">
        <v>4</v>
      </c>
      <c r="F26" s="3" t="s">
        <v>5</v>
      </c>
      <c r="G26" s="2" t="s">
        <v>6</v>
      </c>
      <c r="H26" s="3" t="s">
        <v>7</v>
      </c>
      <c r="I26" s="3" t="s">
        <v>8</v>
      </c>
      <c r="J26" s="3" t="s">
        <v>9</v>
      </c>
      <c r="K26" s="3" t="s">
        <v>10</v>
      </c>
      <c r="L26" s="4" t="s">
        <v>11</v>
      </c>
      <c r="M26" s="4" t="s">
        <v>12</v>
      </c>
      <c r="N26" s="4" t="s">
        <v>13</v>
      </c>
      <c r="O26" s="4" t="s">
        <v>14</v>
      </c>
      <c r="P26" s="24"/>
      <c r="Q26" s="23"/>
      <c r="R26" s="17"/>
      <c r="S26" s="9"/>
      <c r="T26" s="23"/>
      <c r="U26" s="23"/>
      <c r="V26" s="1"/>
      <c r="W26" s="23"/>
      <c r="X26" s="23"/>
      <c r="Y26" s="23"/>
      <c r="Z26" s="23"/>
      <c r="AA26" s="1" t="s">
        <v>26</v>
      </c>
      <c r="AB26" s="21">
        <f t="shared" ref="AB26:AR32" si="41">AB3/86400</f>
        <v>2.7647183642361112E-4</v>
      </c>
      <c r="AC26" s="21">
        <f t="shared" si="41"/>
        <v>2.5600139853009256E-4</v>
      </c>
      <c r="AD26" s="21">
        <f t="shared" si="41"/>
        <v>2.3525077160879631E-4</v>
      </c>
      <c r="AE26" s="21">
        <f t="shared" si="41"/>
        <v>2.0803891782407408E-4</v>
      </c>
      <c r="AF26" s="21">
        <f t="shared" si="41"/>
        <v>2.3720486111111113E-4</v>
      </c>
      <c r="AG26" s="21">
        <f t="shared" si="41"/>
        <v>2.1938271605324077E-4</v>
      </c>
      <c r="AH26" s="21">
        <f t="shared" si="41"/>
        <v>2.4787422839120366E-4</v>
      </c>
      <c r="AI26" s="21">
        <f t="shared" si="41"/>
        <v>2.5467230902777776E-4</v>
      </c>
      <c r="AJ26" s="21">
        <f t="shared" si="41"/>
        <v>2.5119598765046294E-4</v>
      </c>
      <c r="AK26" s="21">
        <f t="shared" si="41"/>
        <v>2.4679880401620366E-4</v>
      </c>
      <c r="AL26" s="21">
        <f t="shared" si="41"/>
        <v>2.3765986689814814E-4</v>
      </c>
      <c r="AM26" s="21">
        <f t="shared" si="41"/>
        <v>2.3581790123842591E-4</v>
      </c>
      <c r="AN26" s="21">
        <f t="shared" si="41"/>
        <v>2.4134259259259264E-4</v>
      </c>
      <c r="AO26" s="21">
        <f t="shared" si="41"/>
        <v>2.3870756172453706E-4</v>
      </c>
      <c r="AP26" s="21">
        <f t="shared" si="41"/>
        <v>2.4188712522073416E-4</v>
      </c>
      <c r="AQ26" s="21">
        <f t="shared" si="40"/>
        <v>2.0803891782407408E-4</v>
      </c>
      <c r="AR26" s="21">
        <f t="shared" si="41"/>
        <v>2.7647183642361112E-4</v>
      </c>
      <c r="AS26" s="9">
        <f t="shared" ref="AS26:AS32" si="42">AS3</f>
        <v>6.7724032280545412</v>
      </c>
      <c r="AT26" s="21">
        <f t="shared" si="40"/>
        <v>2.3822389202401618E-4</v>
      </c>
      <c r="AU26" s="21">
        <f t="shared" si="40"/>
        <v>2.0803891782407408E-4</v>
      </c>
      <c r="AV26" s="21">
        <f t="shared" si="40"/>
        <v>2.5600139853009256E-4</v>
      </c>
      <c r="AW26" s="9">
        <f t="shared" ref="AW26:AW32" si="43">AW3</f>
        <v>7.141782373474542</v>
      </c>
      <c r="BC26" s="6"/>
      <c r="BD26" s="6"/>
      <c r="BE26" s="6"/>
      <c r="BF26" s="6"/>
      <c r="BG26" s="6"/>
      <c r="BH26" s="6"/>
    </row>
    <row r="27" spans="1:60" x14ac:dyDescent="0.3">
      <c r="A27" s="1">
        <v>1</v>
      </c>
      <c r="B27" s="9">
        <f>(B2-$P2)/$P2*100</f>
        <v>13.02224638812193</v>
      </c>
      <c r="C27" s="9">
        <f t="shared" ref="C27:O27" si="44">(C2-$P2)/$P2*100</f>
        <v>3.7660373552775614</v>
      </c>
      <c r="D27" s="9">
        <f t="shared" si="44"/>
        <v>-4.0960954655415796</v>
      </c>
      <c r="E27" s="9">
        <f t="shared" si="44"/>
        <v>-14.83417285957441</v>
      </c>
      <c r="F27" s="9">
        <f t="shared" si="44"/>
        <v>-0.33989929480087216</v>
      </c>
      <c r="G27" s="9">
        <f t="shared" si="44"/>
        <v>-7.6796387539354454</v>
      </c>
      <c r="H27" s="9">
        <f t="shared" si="44"/>
        <v>3.3772864976642216</v>
      </c>
      <c r="I27" s="9">
        <f t="shared" si="44"/>
        <v>4.3560787780317352</v>
      </c>
      <c r="J27" s="9">
        <f t="shared" si="44"/>
        <v>4.3884746804275929</v>
      </c>
      <c r="K27" s="9">
        <f t="shared" si="44"/>
        <v>1.4957684257816135</v>
      </c>
      <c r="L27" s="9">
        <f t="shared" si="44"/>
        <v>-1.4539125303900473</v>
      </c>
      <c r="M27" s="9">
        <f t="shared" si="44"/>
        <v>-0.39800146040318712</v>
      </c>
      <c r="N27" s="9">
        <f t="shared" si="44"/>
        <v>-0.13342237831134918</v>
      </c>
      <c r="O27" s="9">
        <f t="shared" si="44"/>
        <v>-1.4707493823477762</v>
      </c>
      <c r="Q27" s="23"/>
      <c r="S27" s="9"/>
      <c r="T27" s="23"/>
      <c r="U27" s="23"/>
      <c r="V27" s="1"/>
      <c r="W27" s="23"/>
      <c r="X27" s="23"/>
      <c r="Y27" s="23"/>
      <c r="Z27" s="23"/>
      <c r="AA27" s="1" t="s">
        <v>27</v>
      </c>
      <c r="AB27" s="21">
        <f t="shared" si="41"/>
        <v>1.2656249999999994E-4</v>
      </c>
      <c r="AC27" s="21">
        <f t="shared" si="40"/>
        <v>1.0669367284722222E-4</v>
      </c>
      <c r="AD27" s="21">
        <f t="shared" si="40"/>
        <v>8.907793209490743E-5</v>
      </c>
      <c r="AE27" s="21">
        <f t="shared" si="40"/>
        <v>9.1234567905092582E-5</v>
      </c>
      <c r="AF27" s="21">
        <f t="shared" si="40"/>
        <v>9.8702498078703693E-5</v>
      </c>
      <c r="AG27" s="21">
        <f t="shared" si="40"/>
        <v>9.4027777777777811E-5</v>
      </c>
      <c r="AH27" s="21">
        <f t="shared" si="40"/>
        <v>1.0287061149305554E-4</v>
      </c>
      <c r="AI27" s="21">
        <f t="shared" si="40"/>
        <v>1.0133077739583336E-4</v>
      </c>
      <c r="AJ27" s="21">
        <f t="shared" si="40"/>
        <v>1.0401234568287038E-4</v>
      </c>
      <c r="AK27" s="21">
        <f t="shared" si="40"/>
        <v>1.0700327931712968E-4</v>
      </c>
      <c r="AL27" s="21">
        <f t="shared" si="40"/>
        <v>1.0061728394675928E-4</v>
      </c>
      <c r="AM27" s="21">
        <f t="shared" si="40"/>
        <v>9.7283950613425945E-5</v>
      </c>
      <c r="AN27" s="21">
        <f t="shared" si="40"/>
        <v>1.0245370370370371E-4</v>
      </c>
      <c r="AO27" s="21">
        <f t="shared" si="40"/>
        <v>1.01033950625E-4</v>
      </c>
      <c r="AP27" s="21">
        <f t="shared" si="40"/>
        <v>1.0163606082010582E-4</v>
      </c>
      <c r="AQ27" s="21">
        <f t="shared" si="40"/>
        <v>8.907793209490743E-5</v>
      </c>
      <c r="AR27" s="21">
        <f t="shared" si="40"/>
        <v>1.2656249999999994E-4</v>
      </c>
      <c r="AS27" s="9">
        <f t="shared" si="42"/>
        <v>8.7849524104785726</v>
      </c>
      <c r="AT27" s="21">
        <f t="shared" si="40"/>
        <v>9.9893391928530117E-5</v>
      </c>
      <c r="AU27" s="21">
        <f t="shared" si="40"/>
        <v>9.1234567905092582E-5</v>
      </c>
      <c r="AV27" s="21">
        <f t="shared" si="40"/>
        <v>1.0700327931712968E-4</v>
      </c>
      <c r="AW27" s="9">
        <f t="shared" si="43"/>
        <v>5.6797072582957071</v>
      </c>
      <c r="BC27" s="6"/>
      <c r="BD27" s="6"/>
      <c r="BE27" s="6"/>
      <c r="BF27" s="6"/>
      <c r="BG27" s="6"/>
      <c r="BH27" s="6"/>
    </row>
    <row r="28" spans="1:60" x14ac:dyDescent="0.3">
      <c r="A28" s="1">
        <v>2</v>
      </c>
      <c r="B28" s="9">
        <f t="shared" ref="B28:O29" si="45">(B3-$P3)/$P3*100</f>
        <v>18.113608928203362</v>
      </c>
      <c r="C28" s="9">
        <f t="shared" si="45"/>
        <v>2.3715568253330437</v>
      </c>
      <c r="D28" s="9">
        <f t="shared" si="45"/>
        <v>-7.0422370688445897</v>
      </c>
      <c r="E28" s="9">
        <f t="shared" si="45"/>
        <v>-6.1114359275472605</v>
      </c>
      <c r="F28" s="9">
        <f t="shared" si="45"/>
        <v>-5.4781215505296403</v>
      </c>
      <c r="G28" s="9">
        <f t="shared" si="45"/>
        <v>-10.22590832736247</v>
      </c>
      <c r="H28" s="9">
        <f t="shared" si="45"/>
        <v>1.5252967309952055</v>
      </c>
      <c r="I28" s="9">
        <f t="shared" si="45"/>
        <v>1.9899538468571212</v>
      </c>
      <c r="J28" s="9">
        <f t="shared" si="45"/>
        <v>1.116186052859004</v>
      </c>
      <c r="K28" s="9">
        <f t="shared" si="45"/>
        <v>3.3275291013865784</v>
      </c>
      <c r="L28" s="9">
        <f t="shared" si="45"/>
        <v>1.0821997019894876</v>
      </c>
      <c r="M28" s="9">
        <f t="shared" si="45"/>
        <v>-2.22807070548803</v>
      </c>
      <c r="N28" s="9">
        <f t="shared" si="45"/>
        <v>1.6939539870529576</v>
      </c>
      <c r="O28" s="9">
        <f t="shared" si="45"/>
        <v>-0.13451159490480621</v>
      </c>
      <c r="Q28" s="23"/>
      <c r="R28" s="5"/>
      <c r="S28" s="9"/>
      <c r="T28" s="23"/>
      <c r="U28" s="23"/>
      <c r="V28" s="1"/>
      <c r="W28" s="23"/>
      <c r="X28" s="23"/>
      <c r="Y28" s="23"/>
      <c r="Z28" s="23"/>
      <c r="AA28" s="1" t="s">
        <v>29</v>
      </c>
      <c r="AB28" s="21">
        <f t="shared" si="41"/>
        <v>8.073109568287041E-5</v>
      </c>
      <c r="AC28" s="21">
        <f t="shared" si="40"/>
        <v>6.8828125000000015E-5</v>
      </c>
      <c r="AD28" s="21">
        <f t="shared" si="40"/>
        <v>6.0671296296296264E-5</v>
      </c>
      <c r="AE28" s="21">
        <f t="shared" si="40"/>
        <v>6.3788580243055555E-5</v>
      </c>
      <c r="AF28" s="21">
        <f t="shared" si="40"/>
        <v>6.6527777777777752E-5</v>
      </c>
      <c r="AG28" s="21">
        <f t="shared" si="40"/>
        <v>6.0648148148148086E-5</v>
      </c>
      <c r="AH28" s="21">
        <f t="shared" si="40"/>
        <v>6.7669753090277793E-5</v>
      </c>
      <c r="AI28" s="21">
        <f t="shared" si="40"/>
        <v>6.645061728009259E-5</v>
      </c>
      <c r="AJ28" s="21">
        <f t="shared" si="40"/>
        <v>7.1851851851851835E-5</v>
      </c>
      <c r="AK28" s="21">
        <f t="shared" si="40"/>
        <v>6.9362943668981449E-5</v>
      </c>
      <c r="AL28" s="21">
        <f t="shared" si="40"/>
        <v>7.0555555555555516E-5</v>
      </c>
      <c r="AM28" s="21">
        <f t="shared" si="40"/>
        <v>6.5432098773148101E-5</v>
      </c>
      <c r="AN28" s="21">
        <f t="shared" si="40"/>
        <v>6.7453703703703659E-5</v>
      </c>
      <c r="AO28" s="21">
        <f t="shared" si="40"/>
        <v>6.5509259259259215E-5</v>
      </c>
      <c r="AP28" s="21">
        <f t="shared" si="40"/>
        <v>6.7534343309358448E-5</v>
      </c>
      <c r="AQ28" s="21">
        <f t="shared" si="40"/>
        <v>6.0648148148148086E-5</v>
      </c>
      <c r="AR28" s="21">
        <f t="shared" si="40"/>
        <v>8.073109568287041E-5</v>
      </c>
      <c r="AS28" s="9">
        <f t="shared" si="42"/>
        <v>7.41758311244255</v>
      </c>
      <c r="AT28" s="21">
        <f t="shared" si="40"/>
        <v>6.6088505497685168E-5</v>
      </c>
      <c r="AU28" s="21">
        <f t="shared" si="40"/>
        <v>6.0648148148148086E-5</v>
      </c>
      <c r="AV28" s="21">
        <f t="shared" si="40"/>
        <v>6.9362943668981449E-5</v>
      </c>
      <c r="AW28" s="9">
        <f t="shared" si="43"/>
        <v>4.2938680494111514</v>
      </c>
      <c r="BC28" s="6"/>
      <c r="BD28" s="6"/>
      <c r="BE28" s="6"/>
      <c r="BF28" s="6"/>
      <c r="BG28" s="6"/>
      <c r="BH28" s="6"/>
    </row>
    <row r="29" spans="1:60" x14ac:dyDescent="0.3">
      <c r="A29" s="1">
        <v>3</v>
      </c>
      <c r="B29" s="9">
        <f t="shared" si="45"/>
        <v>12.060118822050701</v>
      </c>
      <c r="C29" s="9">
        <f t="shared" si="45"/>
        <v>4.9896704875038296</v>
      </c>
      <c r="D29" s="9">
        <f t="shared" si="45"/>
        <v>2.4372277298516392</v>
      </c>
      <c r="E29" s="9">
        <f t="shared" si="45"/>
        <v>-11.964976019805841</v>
      </c>
      <c r="F29" s="9">
        <f t="shared" si="45"/>
        <v>-14.38282440863693</v>
      </c>
      <c r="G29" s="9">
        <f t="shared" si="45"/>
        <v>7.6427558861519724</v>
      </c>
      <c r="H29" s="9">
        <f t="shared" si="45"/>
        <v>-1.493140040481244</v>
      </c>
      <c r="I29" s="9">
        <f t="shared" si="45"/>
        <v>5.2473398896992336</v>
      </c>
      <c r="J29" s="9">
        <f t="shared" si="45"/>
        <v>-4.2441398086169384</v>
      </c>
      <c r="K29" s="9">
        <f t="shared" si="45"/>
        <v>0.49212689963114487</v>
      </c>
      <c r="L29" s="9">
        <f t="shared" si="45"/>
        <v>3.0144071829119037</v>
      </c>
      <c r="M29" s="9">
        <f t="shared" si="45"/>
        <v>-8.8153465307769583</v>
      </c>
      <c r="N29" s="9">
        <f t="shared" si="45"/>
        <v>1.2990868340427664</v>
      </c>
      <c r="O29" s="9">
        <f t="shared" si="45"/>
        <v>3.7176930764747471</v>
      </c>
      <c r="Q29" s="23"/>
      <c r="R29" s="5"/>
      <c r="S29" s="9"/>
      <c r="T29" s="23"/>
      <c r="U29" s="23"/>
      <c r="V29" s="1"/>
      <c r="W29" s="23"/>
      <c r="X29" s="23"/>
      <c r="Y29" s="23"/>
      <c r="Z29" s="23"/>
      <c r="AA29" s="1" t="s">
        <v>30</v>
      </c>
      <c r="AB29" s="21">
        <f t="shared" si="41"/>
        <v>6.0864197523148105E-5</v>
      </c>
      <c r="AC29" s="21">
        <f t="shared" si="40"/>
        <v>5.6896219131944468E-5</v>
      </c>
      <c r="AD29" s="21">
        <f t="shared" si="40"/>
        <v>6.1296296296296286E-5</v>
      </c>
      <c r="AE29" s="21">
        <f t="shared" si="40"/>
        <v>5.8135609571759305E-5</v>
      </c>
      <c r="AF29" s="21">
        <f t="shared" si="40"/>
        <v>4.9366319444444463E-5</v>
      </c>
      <c r="AG29" s="21">
        <f t="shared" si="40"/>
        <v>4.9141589502314818E-5</v>
      </c>
      <c r="AH29" s="21">
        <f t="shared" si="40"/>
        <v>5.9956356099537038E-5</v>
      </c>
      <c r="AI29" s="21">
        <f t="shared" si="40"/>
        <v>6.3770254629629591E-5</v>
      </c>
      <c r="AJ29" s="21">
        <f t="shared" si="40"/>
        <v>5.3703703703703711E-5</v>
      </c>
      <c r="AK29" s="21">
        <f t="shared" si="40"/>
        <v>5.8222174004629674E-5</v>
      </c>
      <c r="AL29" s="21">
        <f t="shared" si="40"/>
        <v>5.831790123842594E-5</v>
      </c>
      <c r="AM29" s="21">
        <f t="shared" si="40"/>
        <v>5.9259259259259314E-5</v>
      </c>
      <c r="AN29" s="21">
        <f t="shared" si="40"/>
        <v>6.097222222222223E-5</v>
      </c>
      <c r="AO29" s="21">
        <f t="shared" si="40"/>
        <v>6.0185185185185221E-5</v>
      </c>
      <c r="AP29" s="21">
        <f t="shared" si="40"/>
        <v>5.7863377700892872E-5</v>
      </c>
      <c r="AQ29" s="21">
        <f t="shared" si="40"/>
        <v>4.9141589502314818E-5</v>
      </c>
      <c r="AR29" s="21">
        <f t="shared" si="40"/>
        <v>6.3770254629629591E-5</v>
      </c>
      <c r="AS29" s="9">
        <f t="shared" si="42"/>
        <v>7.4869410936143206</v>
      </c>
      <c r="AT29" s="21">
        <f t="shared" si="40"/>
        <v>5.6843472705439832E-5</v>
      </c>
      <c r="AU29" s="21">
        <f t="shared" si="40"/>
        <v>4.9141589502314818E-5</v>
      </c>
      <c r="AV29" s="21">
        <f t="shared" si="40"/>
        <v>6.3770254629629591E-5</v>
      </c>
      <c r="AW29" s="9">
        <f t="shared" si="43"/>
        <v>8.9778295824554348</v>
      </c>
      <c r="BC29" s="6"/>
      <c r="BD29" s="6"/>
      <c r="BE29" s="6"/>
      <c r="BF29" s="6"/>
      <c r="BG29" s="6"/>
      <c r="BH29" s="16"/>
    </row>
    <row r="30" spans="1:60" x14ac:dyDescent="0.3">
      <c r="A30" s="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Q30" s="23"/>
      <c r="R30" s="26"/>
      <c r="S30" s="23"/>
      <c r="T30" s="23"/>
      <c r="U30" s="23"/>
      <c r="V30" s="1"/>
      <c r="W30" s="23"/>
      <c r="X30" s="23"/>
      <c r="Y30" s="23"/>
      <c r="Z30" s="23"/>
      <c r="AA30" s="1" t="s">
        <v>31</v>
      </c>
      <c r="AB30" s="21">
        <f t="shared" si="41"/>
        <v>6.2716049386574122E-5</v>
      </c>
      <c r="AC30" s="21">
        <f t="shared" si="40"/>
        <v>5.5928096064814771E-5</v>
      </c>
      <c r="AD30" s="21">
        <f t="shared" si="40"/>
        <v>5.5555555555555606E-5</v>
      </c>
      <c r="AE30" s="21">
        <f t="shared" si="40"/>
        <v>5.0088011180555558E-5</v>
      </c>
      <c r="AF30" s="21">
        <f t="shared" si="40"/>
        <v>4.827377506944442E-5</v>
      </c>
      <c r="AG30" s="21">
        <f t="shared" si="40"/>
        <v>4.800347222222223E-5</v>
      </c>
      <c r="AH30" s="21">
        <f t="shared" si="40"/>
        <v>5.4421778541666661E-5</v>
      </c>
      <c r="AI30" s="21">
        <f t="shared" si="40"/>
        <v>5.678964120370368E-5</v>
      </c>
      <c r="AJ30" s="21">
        <f t="shared" si="40"/>
        <v>5.3564814814814813E-5</v>
      </c>
      <c r="AK30" s="21">
        <f t="shared" si="40"/>
        <v>5.4140866122685149E-5</v>
      </c>
      <c r="AL30" s="21">
        <f t="shared" si="40"/>
        <v>5.4355709872685167E-5</v>
      </c>
      <c r="AM30" s="21">
        <f t="shared" si="40"/>
        <v>4.9830246909722224E-5</v>
      </c>
      <c r="AN30" s="21">
        <f t="shared" si="40"/>
        <v>5.5617283946759259E-5</v>
      </c>
      <c r="AO30" s="21">
        <f t="shared" si="40"/>
        <v>5.6913580243055578E-5</v>
      </c>
      <c r="AP30" s="21">
        <f t="shared" si="40"/>
        <v>5.4014205795304227E-5</v>
      </c>
      <c r="AQ30" s="21">
        <f t="shared" si="40"/>
        <v>4.800347222222223E-5</v>
      </c>
      <c r="AR30" s="21">
        <f t="shared" si="40"/>
        <v>6.2716049386574122E-5</v>
      </c>
      <c r="AS30" s="9">
        <f t="shared" si="42"/>
        <v>7.3148792028952441</v>
      </c>
      <c r="AT30" s="21">
        <f t="shared" si="40"/>
        <v>5.218448591435184E-5</v>
      </c>
      <c r="AU30" s="21">
        <f t="shared" si="40"/>
        <v>4.800347222222223E-5</v>
      </c>
      <c r="AV30" s="21">
        <f t="shared" si="40"/>
        <v>5.678964120370368E-5</v>
      </c>
      <c r="AW30" s="9">
        <f t="shared" si="43"/>
        <v>6.7466355890692329</v>
      </c>
      <c r="BC30" s="6"/>
      <c r="BD30" s="6"/>
      <c r="BE30" s="6"/>
      <c r="BF30" s="6"/>
      <c r="BG30" s="6"/>
      <c r="BH30" s="16"/>
    </row>
    <row r="31" spans="1:60" x14ac:dyDescent="0.3">
      <c r="A31" s="27" t="s">
        <v>54</v>
      </c>
      <c r="B31" s="2"/>
      <c r="C31" s="3" t="s">
        <v>2</v>
      </c>
      <c r="D31" s="3"/>
      <c r="E31" s="3" t="s">
        <v>4</v>
      </c>
      <c r="F31" s="3" t="s">
        <v>5</v>
      </c>
      <c r="G31" s="2" t="s">
        <v>6</v>
      </c>
      <c r="H31" s="3" t="s">
        <v>7</v>
      </c>
      <c r="I31" s="3" t="s">
        <v>8</v>
      </c>
      <c r="J31" s="3"/>
      <c r="K31" s="3" t="s">
        <v>10</v>
      </c>
      <c r="L31" s="4"/>
      <c r="M31" s="4" t="s">
        <v>12</v>
      </c>
      <c r="N31" s="4"/>
      <c r="O31" s="4"/>
      <c r="P31" s="5" t="s">
        <v>34</v>
      </c>
      <c r="Q31" s="23"/>
      <c r="R31" s="26"/>
      <c r="S31" s="23"/>
      <c r="T31" s="23"/>
      <c r="U31" s="23"/>
      <c r="V31" s="1"/>
      <c r="W31" s="23"/>
      <c r="X31" s="23"/>
      <c r="Y31" s="23"/>
      <c r="Z31" s="23"/>
      <c r="AA31" s="1" t="s">
        <v>37</v>
      </c>
      <c r="AB31" s="21">
        <f t="shared" si="41"/>
        <v>1.1555555555555558E-4</v>
      </c>
      <c r="AC31" s="21">
        <f t="shared" si="40"/>
        <v>1.1109543788194443E-4</v>
      </c>
      <c r="AD31" s="21">
        <f t="shared" si="40"/>
        <v>1.0740740740740742E-4</v>
      </c>
      <c r="AE31" s="21">
        <f t="shared" si="40"/>
        <v>8.9963107638888897E-5</v>
      </c>
      <c r="AF31" s="21">
        <f t="shared" si="40"/>
        <v>8.7930893136574091E-5</v>
      </c>
      <c r="AG31" s="21">
        <f t="shared" si="40"/>
        <v>1.2324074074074076E-4</v>
      </c>
      <c r="AH31" s="21">
        <f t="shared" si="40"/>
        <v>1.0228853202546304E-4</v>
      </c>
      <c r="AI31" s="21">
        <f t="shared" si="40"/>
        <v>1.1064380787037034E-4</v>
      </c>
      <c r="AJ31" s="21">
        <f t="shared" si="40"/>
        <v>9.8769048993055573E-5</v>
      </c>
      <c r="AK31" s="21">
        <f t="shared" si="40"/>
        <v>1.0572771990740742E-4</v>
      </c>
      <c r="AL31" s="21">
        <f t="shared" si="40"/>
        <v>1.0952546296296298E-4</v>
      </c>
      <c r="AM31" s="21">
        <f t="shared" si="40"/>
        <v>9.5231481481481418E-5</v>
      </c>
      <c r="AN31" s="21">
        <f t="shared" si="40"/>
        <v>1.0553505980324077E-4</v>
      </c>
      <c r="AO31" s="21">
        <f t="shared" si="40"/>
        <v>1.0808641975694442E-4</v>
      </c>
      <c r="AP31" s="21">
        <f t="shared" si="40"/>
        <v>1.0507147679728833E-4</v>
      </c>
      <c r="AQ31" s="21">
        <f t="shared" si="40"/>
        <v>8.7930893136574091E-5</v>
      </c>
      <c r="AR31" s="21">
        <f t="shared" si="40"/>
        <v>1.2324074074074076E-4</v>
      </c>
      <c r="AS31" s="9">
        <f t="shared" si="42"/>
        <v>9.1772717659546235</v>
      </c>
      <c r="AT31" s="21">
        <f t="shared" si="40"/>
        <v>1.0326521508535881E-4</v>
      </c>
      <c r="AU31" s="21">
        <f t="shared" si="40"/>
        <v>8.7930893136574091E-5</v>
      </c>
      <c r="AV31" s="21">
        <f t="shared" si="40"/>
        <v>1.2324074074074076E-4</v>
      </c>
      <c r="AW31" s="9">
        <f t="shared" si="43"/>
        <v>11.565233356534465</v>
      </c>
      <c r="BC31" s="6"/>
      <c r="BD31" s="6"/>
      <c r="BE31" s="6"/>
      <c r="BF31" s="6"/>
      <c r="BG31" s="6"/>
      <c r="BH31" s="16"/>
    </row>
    <row r="32" spans="1:60" x14ac:dyDescent="0.3">
      <c r="A32" s="1">
        <v>1</v>
      </c>
      <c r="B32" s="9">
        <f>B2/$P2</f>
        <v>1.1302224638812193</v>
      </c>
      <c r="C32" s="9">
        <f>C9-$W9</f>
        <v>-9.3439633921683196E-2</v>
      </c>
      <c r="D32" s="9"/>
      <c r="E32" s="9">
        <f t="shared" ref="E32:M32" si="46">E9-$W9</f>
        <v>-1.9342946853247796</v>
      </c>
      <c r="F32" s="9">
        <f t="shared" si="46"/>
        <v>2.1325041289346771</v>
      </c>
      <c r="G32" s="9">
        <f t="shared" si="46"/>
        <v>-1.426150745962893</v>
      </c>
      <c r="H32" s="9">
        <f t="shared" si="46"/>
        <v>0.58557462433775953</v>
      </c>
      <c r="I32" s="9">
        <f t="shared" si="46"/>
        <v>7.5543367041973397E-2</v>
      </c>
      <c r="J32" s="9"/>
      <c r="K32" s="9">
        <f t="shared" si="46"/>
        <v>-0.33046599286884515</v>
      </c>
      <c r="L32" s="9"/>
      <c r="M32" s="9">
        <f t="shared" si="46"/>
        <v>0.9907289377637909</v>
      </c>
      <c r="N32" s="9"/>
      <c r="O32" s="9"/>
      <c r="P32" s="12">
        <f>T9-$W9</f>
        <v>0.60498103435168105</v>
      </c>
      <c r="Q32" s="23"/>
      <c r="R32" s="26"/>
      <c r="S32" s="23"/>
      <c r="T32" s="23"/>
      <c r="U32" s="23"/>
      <c r="V32" s="1"/>
      <c r="W32" s="23"/>
      <c r="X32" s="23"/>
      <c r="Y32" s="23"/>
      <c r="Z32" s="23"/>
      <c r="AA32" s="14" t="s">
        <v>28</v>
      </c>
      <c r="AB32" s="21">
        <f t="shared" si="41"/>
        <v>8.0900294174768511E-4</v>
      </c>
      <c r="AC32" s="21">
        <f t="shared" si="40"/>
        <v>7.3232132523148147E-4</v>
      </c>
      <c r="AD32" s="21">
        <f t="shared" si="40"/>
        <v>6.8166666666666679E-4</v>
      </c>
      <c r="AE32" s="21">
        <f t="shared" si="40"/>
        <v>6.2642047645833344E-4</v>
      </c>
      <c r="AF32" s="21">
        <f t="shared" si="40"/>
        <v>6.7050925925925926E-4</v>
      </c>
      <c r="AG32" s="21">
        <f t="shared" si="40"/>
        <v>6.7122395833333335E-4</v>
      </c>
      <c r="AH32" s="21">
        <f t="shared" si="40"/>
        <v>7.1883969907407411E-4</v>
      </c>
      <c r="AI32" s="21">
        <f t="shared" si="40"/>
        <v>7.337577160532406E-4</v>
      </c>
      <c r="AJ32" s="21">
        <f t="shared" si="40"/>
        <v>7.1677830825231479E-4</v>
      </c>
      <c r="AK32" s="21">
        <f t="shared" si="40"/>
        <v>7.2005377121527774E-4</v>
      </c>
      <c r="AL32" s="21">
        <f t="shared" si="40"/>
        <v>7.0950617283564818E-4</v>
      </c>
      <c r="AM32" s="21">
        <f t="shared" si="40"/>
        <v>6.8655864197916664E-4</v>
      </c>
      <c r="AN32" s="21">
        <f t="shared" si="40"/>
        <v>7.1240234375000004E-4</v>
      </c>
      <c r="AO32" s="21">
        <f t="shared" si="40"/>
        <v>7.0780864197916664E-4</v>
      </c>
      <c r="AP32" s="21">
        <f t="shared" si="40"/>
        <v>7.0691785163111778E-4</v>
      </c>
      <c r="AQ32" s="21">
        <f t="shared" si="40"/>
        <v>6.2642047645833344E-4</v>
      </c>
      <c r="AR32" s="21">
        <f t="shared" si="40"/>
        <v>8.0900294174768511E-4</v>
      </c>
      <c r="AS32" s="9">
        <f t="shared" si="42"/>
        <v>5.8677880704014926</v>
      </c>
      <c r="AT32" s="21">
        <f t="shared" si="40"/>
        <v>6.9496060595052077E-4</v>
      </c>
      <c r="AU32" s="21">
        <f t="shared" si="40"/>
        <v>6.2642047645833344E-4</v>
      </c>
      <c r="AV32" s="21">
        <f t="shared" si="40"/>
        <v>7.337577160532406E-4</v>
      </c>
      <c r="AW32" s="9">
        <f t="shared" si="43"/>
        <v>5.4469489148684023</v>
      </c>
    </row>
    <row r="33" spans="1:55" x14ac:dyDescent="0.3">
      <c r="A33" s="1">
        <v>2</v>
      </c>
      <c r="B33" s="9"/>
      <c r="C33" s="9">
        <f t="shared" ref="C33:M34" si="47">C10-$W10</f>
        <v>-0.34636680123982444</v>
      </c>
      <c r="D33" s="9"/>
      <c r="E33" s="9">
        <f t="shared" si="47"/>
        <v>1.9445331447811114</v>
      </c>
      <c r="F33" s="9">
        <f t="shared" si="47"/>
        <v>-7.8514449950283449E-2</v>
      </c>
      <c r="G33" s="9">
        <f t="shared" si="47"/>
        <v>-1.7184766844023862</v>
      </c>
      <c r="H33" s="9">
        <f t="shared" si="47"/>
        <v>-1.8423108835108337E-2</v>
      </c>
      <c r="I33" s="9">
        <f t="shared" si="47"/>
        <v>-0.52656761542536401</v>
      </c>
      <c r="J33" s="9"/>
      <c r="K33" s="9">
        <f t="shared" si="47"/>
        <v>0.49575832057149682</v>
      </c>
      <c r="L33" s="9"/>
      <c r="M33" s="9">
        <f t="shared" si="47"/>
        <v>0.248057194500376</v>
      </c>
      <c r="N33" s="9"/>
      <c r="O33" s="9"/>
      <c r="P33" s="12">
        <f t="shared" ref="P33:P34" si="48">T10-$W10</f>
        <v>0.60877730298021504</v>
      </c>
      <c r="Q33" s="23"/>
      <c r="R33" s="26"/>
      <c r="S33" s="23"/>
      <c r="T33" s="23"/>
      <c r="U33" s="23"/>
      <c r="V33" s="1"/>
      <c r="W33" s="23"/>
      <c r="X33" s="23"/>
      <c r="Y33" s="23"/>
      <c r="Z33" s="23"/>
      <c r="AA33" s="14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BC33" s="6"/>
    </row>
    <row r="34" spans="1:55" x14ac:dyDescent="0.3">
      <c r="A34" s="1">
        <v>3</v>
      </c>
      <c r="B34" s="9"/>
      <c r="C34" s="9">
        <f t="shared" si="47"/>
        <v>0.43980643516151119</v>
      </c>
      <c r="D34" s="9"/>
      <c r="E34" s="9">
        <f t="shared" si="47"/>
        <v>-1.0238459456331839E-2</v>
      </c>
      <c r="F34" s="9">
        <f t="shared" si="47"/>
        <v>-2.0539896789843937</v>
      </c>
      <c r="G34" s="9">
        <f t="shared" si="47"/>
        <v>3.1446274303652757</v>
      </c>
      <c r="H34" s="9">
        <f t="shared" si="47"/>
        <v>-0.56715151550265119</v>
      </c>
      <c r="I34" s="9">
        <f t="shared" si="47"/>
        <v>0.45102424838339061</v>
      </c>
      <c r="J34" s="9"/>
      <c r="K34" s="9">
        <f t="shared" si="47"/>
        <v>-0.16529232770265168</v>
      </c>
      <c r="L34" s="9"/>
      <c r="M34" s="9">
        <f t="shared" si="47"/>
        <v>-1.2387861322641669</v>
      </c>
      <c r="N34" s="9"/>
      <c r="O34" s="9"/>
      <c r="P34" s="12">
        <f t="shared" si="48"/>
        <v>-1.2137583373318463</v>
      </c>
      <c r="Q34" s="23"/>
      <c r="R34" s="26"/>
      <c r="S34" s="23"/>
      <c r="T34" s="23"/>
      <c r="U34" s="23"/>
      <c r="V34" s="1"/>
      <c r="W34" s="23"/>
      <c r="X34" s="23"/>
      <c r="Y34" s="23"/>
      <c r="Z34" s="23"/>
      <c r="AA34" s="14" t="s">
        <v>40</v>
      </c>
      <c r="AB34" s="2" t="s">
        <v>1</v>
      </c>
      <c r="AC34" s="3" t="s">
        <v>2</v>
      </c>
      <c r="AD34" s="3" t="s">
        <v>3</v>
      </c>
      <c r="AE34" s="3" t="s">
        <v>4</v>
      </c>
      <c r="AF34" s="3" t="s">
        <v>5</v>
      </c>
      <c r="AG34" s="2" t="s">
        <v>6</v>
      </c>
      <c r="AH34" s="3" t="s">
        <v>7</v>
      </c>
      <c r="AI34" s="3" t="s">
        <v>8</v>
      </c>
      <c r="AJ34" s="3" t="s">
        <v>9</v>
      </c>
      <c r="AK34" s="3" t="s">
        <v>10</v>
      </c>
      <c r="AL34" s="4" t="s">
        <v>11</v>
      </c>
      <c r="AM34" s="4" t="s">
        <v>12</v>
      </c>
      <c r="AN34" s="4" t="s">
        <v>13</v>
      </c>
      <c r="AO34" s="4" t="s">
        <v>14</v>
      </c>
      <c r="AP34" s="11"/>
      <c r="AQ34" s="11"/>
      <c r="AR34" s="11"/>
      <c r="AS34" s="11"/>
      <c r="AT34" s="11"/>
      <c r="AU34" s="11"/>
      <c r="BC34" s="6"/>
    </row>
    <row r="35" spans="1:55" x14ac:dyDescent="0.3">
      <c r="A35" s="1"/>
      <c r="B35" s="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Q35" s="23"/>
      <c r="R35" s="26"/>
      <c r="S35" s="23"/>
      <c r="T35" s="23"/>
      <c r="U35" s="23"/>
      <c r="V35" s="1"/>
      <c r="W35" s="23"/>
      <c r="X35" s="23"/>
      <c r="Y35" s="23"/>
      <c r="Z35" s="23"/>
      <c r="AA35" s="1" t="s">
        <v>25</v>
      </c>
      <c r="AB35" s="7">
        <f>AB2-$AP2</f>
        <v>0.62125446428571429</v>
      </c>
      <c r="AC35" s="7">
        <f t="shared" ref="AC35:AO41" si="49">AC2-$AP2</f>
        <v>-0.17564136871428548</v>
      </c>
      <c r="AD35" s="7">
        <f t="shared" si="49"/>
        <v>-0.56193303571428554</v>
      </c>
      <c r="AE35" s="7">
        <f t="shared" si="49"/>
        <v>-1.1870997027142858</v>
      </c>
      <c r="AF35" s="7">
        <f t="shared" si="49"/>
        <v>0.31033779728571442</v>
      </c>
      <c r="AG35" s="7">
        <f t="shared" si="49"/>
        <v>-0.18418303571428662</v>
      </c>
      <c r="AH35" s="7">
        <f t="shared" si="49"/>
        <v>0.41879613128571425</v>
      </c>
      <c r="AI35" s="7">
        <f t="shared" si="49"/>
        <v>0.10273363128571411</v>
      </c>
      <c r="AJ35" s="7">
        <f t="shared" si="49"/>
        <v>0.41206696428571377</v>
      </c>
      <c r="AK35" s="7">
        <f t="shared" si="49"/>
        <v>-9.7872027142846818E-3</v>
      </c>
      <c r="AL35" s="7">
        <f t="shared" si="49"/>
        <v>-3.7745535714285516E-2</v>
      </c>
      <c r="AM35" s="7">
        <f t="shared" si="49"/>
        <v>0.41406696428571355</v>
      </c>
      <c r="AN35" s="7">
        <f t="shared" si="49"/>
        <v>1.0066964285713631E-2</v>
      </c>
      <c r="AO35" s="7">
        <f t="shared" si="49"/>
        <v>-0.13293303571428616</v>
      </c>
      <c r="AP35" s="11"/>
      <c r="AQ35" s="11"/>
      <c r="AR35" s="11"/>
      <c r="AS35" s="11"/>
      <c r="AT35" s="11"/>
      <c r="AU35" s="11"/>
      <c r="BC35" s="6"/>
    </row>
    <row r="36" spans="1:55" x14ac:dyDescent="0.3">
      <c r="A36" s="27" t="s">
        <v>53</v>
      </c>
      <c r="B36" s="2" t="s">
        <v>1</v>
      </c>
      <c r="C36" s="3" t="s">
        <v>2</v>
      </c>
      <c r="D36" s="3" t="s">
        <v>3</v>
      </c>
      <c r="E36" s="3" t="s">
        <v>4</v>
      </c>
      <c r="F36" s="3" t="s">
        <v>5</v>
      </c>
      <c r="G36" s="2" t="s">
        <v>6</v>
      </c>
      <c r="H36" s="3" t="s">
        <v>7</v>
      </c>
      <c r="I36" s="3" t="s">
        <v>8</v>
      </c>
      <c r="J36" s="3" t="s">
        <v>9</v>
      </c>
      <c r="K36" s="3" t="s">
        <v>10</v>
      </c>
      <c r="L36" s="4" t="s">
        <v>11</v>
      </c>
      <c r="M36" s="4" t="s">
        <v>12</v>
      </c>
      <c r="N36" s="4" t="s">
        <v>13</v>
      </c>
      <c r="O36" s="4" t="s">
        <v>14</v>
      </c>
      <c r="P36" s="5" t="s">
        <v>34</v>
      </c>
      <c r="Q36" s="23"/>
      <c r="R36" s="26"/>
      <c r="S36" s="23"/>
      <c r="T36" s="23"/>
      <c r="U36" s="23"/>
      <c r="V36" s="1"/>
      <c r="W36" s="23"/>
      <c r="X36" s="23"/>
      <c r="Y36" s="23"/>
      <c r="Z36" s="23"/>
      <c r="AA36" s="1" t="s">
        <v>26</v>
      </c>
      <c r="AB36" s="7">
        <f t="shared" ref="AB36:AB40" si="50">AB3-$AP3</f>
        <v>2.9881190479285706</v>
      </c>
      <c r="AC36" s="7">
        <f t="shared" si="49"/>
        <v>1.2194732139285662</v>
      </c>
      <c r="AD36" s="7">
        <f t="shared" si="49"/>
        <v>-0.57338095207143169</v>
      </c>
      <c r="AE36" s="7">
        <f t="shared" si="49"/>
        <v>-2.9244851190714307</v>
      </c>
      <c r="AF36" s="7">
        <f t="shared" si="49"/>
        <v>-0.40454761907142966</v>
      </c>
      <c r="AG36" s="7">
        <f t="shared" si="49"/>
        <v>-1.9443809520714304</v>
      </c>
      <c r="AH36" s="7">
        <f t="shared" si="49"/>
        <v>0.51728571392856537</v>
      </c>
      <c r="AI36" s="7">
        <f t="shared" si="49"/>
        <v>1.1046398809285662</v>
      </c>
      <c r="AJ36" s="7">
        <f t="shared" si="49"/>
        <v>0.80428571392856796</v>
      </c>
      <c r="AK36" s="7">
        <f t="shared" si="49"/>
        <v>0.42436904792856467</v>
      </c>
      <c r="AL36" s="7">
        <f t="shared" si="49"/>
        <v>-0.36523511907143202</v>
      </c>
      <c r="AM36" s="7">
        <f t="shared" si="49"/>
        <v>-0.5243809520714322</v>
      </c>
      <c r="AN36" s="7">
        <f t="shared" si="49"/>
        <v>-4.704761907142796E-2</v>
      </c>
      <c r="AO36" s="7">
        <f t="shared" si="49"/>
        <v>-0.27471428607142911</v>
      </c>
      <c r="AP36" s="11"/>
      <c r="AQ36" s="11"/>
      <c r="AR36" s="11"/>
      <c r="AS36" s="11"/>
      <c r="AT36" s="11"/>
      <c r="AU36" s="11"/>
      <c r="BC36" s="6"/>
    </row>
    <row r="37" spans="1:55" x14ac:dyDescent="0.3">
      <c r="A37" s="1">
        <v>1</v>
      </c>
      <c r="B37" s="9">
        <f t="shared" ref="B37:O39" si="51">B9-$P9</f>
        <v>-0.55728871917031597</v>
      </c>
      <c r="C37" s="9">
        <f t="shared" si="51"/>
        <v>8.0803616009873735E-2</v>
      </c>
      <c r="D37" s="9">
        <f t="shared" si="51"/>
        <v>-0.24139267403186437</v>
      </c>
      <c r="E37" s="9">
        <f t="shared" si="51"/>
        <v>-1.7600514353932226</v>
      </c>
      <c r="F37" s="9">
        <f t="shared" si="51"/>
        <v>2.306747378866234</v>
      </c>
      <c r="G37" s="9">
        <f t="shared" si="51"/>
        <v>-1.2519074960313361</v>
      </c>
      <c r="H37" s="9">
        <f t="shared" si="51"/>
        <v>0.75981787426931646</v>
      </c>
      <c r="I37" s="9">
        <f t="shared" si="51"/>
        <v>0.24978661697353033</v>
      </c>
      <c r="J37" s="9">
        <f t="shared" si="51"/>
        <v>1.3450597043021091</v>
      </c>
      <c r="K37" s="9">
        <f t="shared" si="51"/>
        <v>-0.15622274293728822</v>
      </c>
      <c r="L37" s="9">
        <f t="shared" si="51"/>
        <v>-0.81767911658011627</v>
      </c>
      <c r="M37" s="9">
        <f t="shared" si="51"/>
        <v>1.1649721876953478</v>
      </c>
      <c r="N37" s="9">
        <f t="shared" si="51"/>
        <v>-0.40419565170699912</v>
      </c>
      <c r="O37" s="9">
        <f t="shared" si="51"/>
        <v>-0.7184495422652688</v>
      </c>
      <c r="P37" s="12">
        <v>0.74968975107801583</v>
      </c>
      <c r="Q37" s="23"/>
      <c r="R37" s="26"/>
      <c r="S37" s="23"/>
      <c r="T37" s="23"/>
      <c r="U37" s="23"/>
      <c r="V37" s="1"/>
      <c r="W37" s="23"/>
      <c r="X37" s="23"/>
      <c r="Y37" s="23"/>
      <c r="Z37" s="23"/>
      <c r="AA37" s="1" t="s">
        <v>27</v>
      </c>
      <c r="AB37" s="7">
        <f t="shared" si="50"/>
        <v>2.1536443451428529</v>
      </c>
      <c r="AC37" s="7">
        <f t="shared" si="49"/>
        <v>0.43697767914285812</v>
      </c>
      <c r="AD37" s="7">
        <f t="shared" si="49"/>
        <v>-1.0850223218571404</v>
      </c>
      <c r="AE37" s="7">
        <f t="shared" si="49"/>
        <v>-0.89868898785714357</v>
      </c>
      <c r="AF37" s="7">
        <f t="shared" si="49"/>
        <v>-0.25345982085714347</v>
      </c>
      <c r="AG37" s="7">
        <f t="shared" si="49"/>
        <v>-0.65735565485713998</v>
      </c>
      <c r="AH37" s="7">
        <f t="shared" si="49"/>
        <v>0.10666517814285648</v>
      </c>
      <c r="AI37" s="7">
        <f t="shared" si="49"/>
        <v>-2.6376487857140418E-2</v>
      </c>
      <c r="AJ37" s="7">
        <f t="shared" si="49"/>
        <v>0.20531101214285918</v>
      </c>
      <c r="AK37" s="7">
        <f t="shared" si="49"/>
        <v>0.46372767814286142</v>
      </c>
      <c r="AL37" s="7">
        <f t="shared" si="49"/>
        <v>-8.802232185714054E-2</v>
      </c>
      <c r="AM37" s="7">
        <f t="shared" si="49"/>
        <v>-0.3760223218571408</v>
      </c>
      <c r="AN37" s="7">
        <f t="shared" si="49"/>
        <v>7.0644345142858E-2</v>
      </c>
      <c r="AO37" s="7">
        <f t="shared" si="49"/>
        <v>-5.2022320857142645E-2</v>
      </c>
      <c r="AP37" s="11"/>
      <c r="AQ37" s="11"/>
      <c r="AR37" s="11"/>
      <c r="AS37" s="11"/>
      <c r="AT37" s="11"/>
      <c r="AU37" s="11"/>
      <c r="BC37" s="6"/>
    </row>
    <row r="38" spans="1:55" x14ac:dyDescent="0.3">
      <c r="A38" s="1">
        <v>2</v>
      </c>
      <c r="B38" s="9">
        <f t="shared" si="51"/>
        <v>1.0331954932291438</v>
      </c>
      <c r="C38" s="9">
        <f t="shared" si="51"/>
        <v>-0.37634278687647083</v>
      </c>
      <c r="D38" s="9">
        <f t="shared" si="51"/>
        <v>-1.1532827044262355</v>
      </c>
      <c r="E38" s="9">
        <f t="shared" si="51"/>
        <v>1.914557159144465</v>
      </c>
      <c r="F38" s="9">
        <f t="shared" si="51"/>
        <v>-0.10849043558692983</v>
      </c>
      <c r="G38" s="9">
        <f t="shared" si="51"/>
        <v>-1.7484526700390326</v>
      </c>
      <c r="H38" s="9">
        <f t="shared" si="51"/>
        <v>-4.8399094471754722E-2</v>
      </c>
      <c r="I38" s="9">
        <f t="shared" si="51"/>
        <v>-0.5565436010620104</v>
      </c>
      <c r="J38" s="9">
        <f t="shared" si="51"/>
        <v>-8.5765217705890961E-2</v>
      </c>
      <c r="K38" s="9">
        <f t="shared" si="51"/>
        <v>0.46578233493485044</v>
      </c>
      <c r="L38" s="9">
        <f t="shared" si="51"/>
        <v>0.23163021821680729</v>
      </c>
      <c r="M38" s="9">
        <f t="shared" si="51"/>
        <v>0.21808120886372961</v>
      </c>
      <c r="N38" s="9">
        <f t="shared" si="51"/>
        <v>0.29509413781732974</v>
      </c>
      <c r="O38" s="9">
        <f t="shared" si="51"/>
        <v>-8.1064042037958473E-2</v>
      </c>
      <c r="P38" s="12">
        <v>0.57426818022924664</v>
      </c>
      <c r="Q38" s="23"/>
      <c r="R38" s="26"/>
      <c r="S38" s="23"/>
      <c r="T38" s="23"/>
      <c r="U38" s="23"/>
      <c r="V38" s="1"/>
      <c r="W38" s="23"/>
      <c r="X38" s="23"/>
      <c r="Y38" s="23"/>
      <c r="Z38" s="23"/>
      <c r="AA38" s="1" t="s">
        <v>29</v>
      </c>
      <c r="AB38" s="7">
        <f t="shared" si="50"/>
        <v>1.1401994050714332</v>
      </c>
      <c r="AC38" s="7">
        <f t="shared" si="49"/>
        <v>0.11178273807143135</v>
      </c>
      <c r="AD38" s="7">
        <f t="shared" si="49"/>
        <v>-0.59296726192857285</v>
      </c>
      <c r="AE38" s="7">
        <f t="shared" si="49"/>
        <v>-0.32363392892857057</v>
      </c>
      <c r="AF38" s="7">
        <f t="shared" si="49"/>
        <v>-8.6967261928572626E-2</v>
      </c>
      <c r="AG38" s="7">
        <f t="shared" si="49"/>
        <v>-0.5949672619285753</v>
      </c>
      <c r="AH38" s="7">
        <f t="shared" si="49"/>
        <v>1.1699405071430746E-2</v>
      </c>
      <c r="AI38" s="7">
        <f t="shared" si="49"/>
        <v>-9.3633928928570143E-2</v>
      </c>
      <c r="AJ38" s="7">
        <f t="shared" si="49"/>
        <v>0.37303273807142823</v>
      </c>
      <c r="AK38" s="7">
        <f t="shared" si="49"/>
        <v>0.15799107107142696</v>
      </c>
      <c r="AL38" s="7">
        <f t="shared" si="49"/>
        <v>0.26103273807142635</v>
      </c>
      <c r="AM38" s="7">
        <f t="shared" si="49"/>
        <v>-0.18163392792857458</v>
      </c>
      <c r="AN38" s="7">
        <f t="shared" si="49"/>
        <v>-6.9672619285743309E-3</v>
      </c>
      <c r="AO38" s="7">
        <f t="shared" si="49"/>
        <v>-0.17496726192857359</v>
      </c>
      <c r="AP38" s="11"/>
      <c r="AQ38" s="11"/>
      <c r="AR38" s="11"/>
      <c r="AS38" s="11"/>
      <c r="AT38" s="11"/>
      <c r="AU38" s="11"/>
      <c r="BC38" s="6"/>
    </row>
    <row r="39" spans="1:55" x14ac:dyDescent="0.3">
      <c r="A39" s="1">
        <v>3</v>
      </c>
      <c r="B39" s="9">
        <f t="shared" si="51"/>
        <v>-0.47590677405882076</v>
      </c>
      <c r="C39" s="9">
        <f t="shared" si="51"/>
        <v>0.29553917086660775</v>
      </c>
      <c r="D39" s="9">
        <f t="shared" si="51"/>
        <v>1.3946753784580999</v>
      </c>
      <c r="E39" s="9">
        <f t="shared" si="51"/>
        <v>-0.15450572375123528</v>
      </c>
      <c r="F39" s="9">
        <f t="shared" si="51"/>
        <v>-2.1982569432792971</v>
      </c>
      <c r="G39" s="9">
        <f t="shared" si="51"/>
        <v>3.0003601660703723</v>
      </c>
      <c r="H39" s="9">
        <f t="shared" si="51"/>
        <v>-0.71141877979755463</v>
      </c>
      <c r="I39" s="9">
        <f t="shared" si="51"/>
        <v>0.30675698408848717</v>
      </c>
      <c r="J39" s="9">
        <f t="shared" si="51"/>
        <v>-1.259294486596211</v>
      </c>
      <c r="K39" s="9">
        <f t="shared" si="51"/>
        <v>-0.30955959199755512</v>
      </c>
      <c r="L39" s="9">
        <f t="shared" si="51"/>
        <v>0.58604889836332674</v>
      </c>
      <c r="M39" s="9">
        <f t="shared" si="51"/>
        <v>-1.3830533965590703</v>
      </c>
      <c r="N39" s="9">
        <f t="shared" si="51"/>
        <v>0.10910151388967648</v>
      </c>
      <c r="O39" s="9">
        <f t="shared" si="51"/>
        <v>0.79951358430323083</v>
      </c>
      <c r="P39" s="12">
        <v>-1.3239579313072021</v>
      </c>
      <c r="Q39" s="23"/>
      <c r="R39" s="26"/>
      <c r="S39" s="23"/>
      <c r="T39" s="23"/>
      <c r="U39" s="23"/>
      <c r="V39" s="1"/>
      <c r="W39" s="23"/>
      <c r="X39" s="23"/>
      <c r="Y39" s="23"/>
      <c r="Z39" s="23"/>
      <c r="AA39" s="1" t="s">
        <v>30</v>
      </c>
      <c r="AB39" s="7">
        <f t="shared" si="50"/>
        <v>0.25927083264285233</v>
      </c>
      <c r="AC39" s="7">
        <f t="shared" si="49"/>
        <v>-8.3562500357142078E-2</v>
      </c>
      <c r="AD39" s="7">
        <f t="shared" si="49"/>
        <v>0.29660416664285538</v>
      </c>
      <c r="AE39" s="7">
        <f t="shared" si="49"/>
        <v>2.3520833642860062E-2</v>
      </c>
      <c r="AF39" s="7">
        <f t="shared" si="49"/>
        <v>-0.73414583335714223</v>
      </c>
      <c r="AG39" s="7">
        <f t="shared" si="49"/>
        <v>-0.75356250035714378</v>
      </c>
      <c r="AH39" s="7">
        <f t="shared" si="49"/>
        <v>0.18083333364285625</v>
      </c>
      <c r="AI39" s="7">
        <f t="shared" si="49"/>
        <v>0.51035416664285282</v>
      </c>
      <c r="AJ39" s="7">
        <f t="shared" si="49"/>
        <v>-0.35939583335714342</v>
      </c>
      <c r="AK39" s="7">
        <f t="shared" si="49"/>
        <v>3.1000000642859682E-2</v>
      </c>
      <c r="AL39" s="7">
        <f t="shared" si="49"/>
        <v>3.9270833642857106E-2</v>
      </c>
      <c r="AM39" s="7">
        <f t="shared" si="49"/>
        <v>0.12060416664286056</v>
      </c>
      <c r="AN39" s="7">
        <f t="shared" si="49"/>
        <v>0.26860416664285669</v>
      </c>
      <c r="AO39" s="7">
        <f t="shared" si="49"/>
        <v>0.20060416664285885</v>
      </c>
      <c r="AP39" s="11"/>
      <c r="AQ39" s="11"/>
      <c r="AR39" s="11"/>
      <c r="AS39" s="11"/>
      <c r="AT39" s="11"/>
      <c r="AU39" s="11"/>
      <c r="BC39" s="6"/>
    </row>
    <row r="40" spans="1:55" x14ac:dyDescent="0.3">
      <c r="A40" s="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Q40" s="23"/>
      <c r="R40" s="26"/>
      <c r="S40" s="23"/>
      <c r="T40" s="23"/>
      <c r="U40" s="23"/>
      <c r="V40" s="1"/>
      <c r="W40" s="23"/>
      <c r="X40" s="23"/>
      <c r="Y40" s="23"/>
      <c r="Z40" s="23"/>
      <c r="AA40" s="1" t="s">
        <v>31</v>
      </c>
      <c r="AB40" s="7">
        <f t="shared" si="50"/>
        <v>0.75183928628571817</v>
      </c>
      <c r="AC40" s="7">
        <f t="shared" si="49"/>
        <v>0.16536011928571082</v>
      </c>
      <c r="AD40" s="7">
        <f t="shared" si="49"/>
        <v>0.13317261928571877</v>
      </c>
      <c r="AE40" s="7">
        <f t="shared" si="49"/>
        <v>-0.33922321471428507</v>
      </c>
      <c r="AF40" s="7">
        <f t="shared" si="49"/>
        <v>-0.49597321471428746</v>
      </c>
      <c r="AG40" s="7">
        <f t="shared" si="49"/>
        <v>-0.51932738071428464</v>
      </c>
      <c r="AH40" s="7">
        <f t="shared" si="49"/>
        <v>3.521428528571402E-2</v>
      </c>
      <c r="AI40" s="7">
        <f t="shared" si="49"/>
        <v>0.23979761928571275</v>
      </c>
      <c r="AJ40" s="7">
        <f t="shared" si="49"/>
        <v>-3.8827380714285376E-2</v>
      </c>
      <c r="AK40" s="7">
        <f t="shared" si="49"/>
        <v>1.0943452285711253E-2</v>
      </c>
      <c r="AL40" s="7">
        <f t="shared" si="49"/>
        <v>2.9505952285712844E-2</v>
      </c>
      <c r="AM40" s="7">
        <f t="shared" si="49"/>
        <v>-0.36149404771428539</v>
      </c>
      <c r="AN40" s="7">
        <f t="shared" si="49"/>
        <v>0.13850595228571461</v>
      </c>
      <c r="AO40" s="7">
        <f t="shared" si="49"/>
        <v>0.25050595228571648</v>
      </c>
      <c r="AP40" s="11"/>
      <c r="AQ40" s="11"/>
      <c r="AR40" s="11"/>
      <c r="AS40" s="11"/>
      <c r="AT40" s="11"/>
      <c r="AU40" s="11"/>
      <c r="BC40" s="6"/>
    </row>
    <row r="41" spans="1:55" x14ac:dyDescent="0.3">
      <c r="A41" s="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Q41" s="23"/>
      <c r="R41" s="26"/>
      <c r="S41" s="23"/>
      <c r="T41" s="23"/>
      <c r="U41" s="23"/>
      <c r="V41" s="1"/>
      <c r="W41" s="23"/>
      <c r="X41" s="23"/>
      <c r="Y41" s="23"/>
      <c r="Z41" s="23"/>
      <c r="AA41" s="5" t="s">
        <v>37</v>
      </c>
      <c r="AB41" s="7">
        <f>AB8-$AP8</f>
        <v>0.9058244047142896</v>
      </c>
      <c r="AC41" s="7">
        <f t="shared" si="49"/>
        <v>0.52047023771428691</v>
      </c>
      <c r="AD41" s="7">
        <f t="shared" si="49"/>
        <v>0.20182440471428897</v>
      </c>
      <c r="AE41" s="7">
        <f t="shared" si="49"/>
        <v>-1.3053630952857116</v>
      </c>
      <c r="AF41" s="7">
        <f t="shared" si="49"/>
        <v>-1.4809464282857103</v>
      </c>
      <c r="AG41" s="7">
        <f t="shared" si="49"/>
        <v>1.5698244047142911</v>
      </c>
      <c r="AH41" s="7">
        <f t="shared" si="49"/>
        <v>-0.24044642828570595</v>
      </c>
      <c r="AI41" s="7">
        <f t="shared" si="49"/>
        <v>0.48144940471428477</v>
      </c>
      <c r="AJ41" s="7">
        <f t="shared" si="49"/>
        <v>-0.54452976228571082</v>
      </c>
      <c r="AK41" s="7">
        <f t="shared" si="49"/>
        <v>5.6699404714288804E-2</v>
      </c>
      <c r="AL41" s="7">
        <f t="shared" si="49"/>
        <v>0.3848244047142888</v>
      </c>
      <c r="AM41" s="7">
        <f>AM8-$AP8</f>
        <v>-0.85017559528571773</v>
      </c>
      <c r="AN41" s="7">
        <f t="shared" si="49"/>
        <v>4.005357171429047E-2</v>
      </c>
      <c r="AO41" s="7">
        <f t="shared" si="49"/>
        <v>0.26049107171428609</v>
      </c>
      <c r="BC41" s="6"/>
    </row>
    <row r="42" spans="1:55" x14ac:dyDescent="0.3">
      <c r="Q42" s="11"/>
      <c r="R42" s="26"/>
      <c r="S42" s="11"/>
      <c r="T42" s="11"/>
      <c r="U42" s="11"/>
      <c r="V42" s="1"/>
      <c r="W42" s="11"/>
      <c r="X42" s="11"/>
      <c r="Y42" s="11"/>
      <c r="AA42" s="5" t="s">
        <v>28</v>
      </c>
      <c r="AB42" s="4">
        <f>AB9-$AP9</f>
        <v>8.8201517860714134</v>
      </c>
      <c r="AC42" s="4">
        <f>AC9-$AP9</f>
        <v>2.1948601190714214</v>
      </c>
      <c r="AD42" s="4">
        <f t="shared" ref="AD42:AN42" si="52">AD9-$AP9</f>
        <v>-2.1817023809285701</v>
      </c>
      <c r="AE42" s="4">
        <f t="shared" si="52"/>
        <v>-6.9549732149285717</v>
      </c>
      <c r="AF42" s="4">
        <f t="shared" si="52"/>
        <v>-3.1457023809285758</v>
      </c>
      <c r="AG42" s="4">
        <f t="shared" si="52"/>
        <v>-3.0839523809285794</v>
      </c>
      <c r="AH42" s="4">
        <f t="shared" si="52"/>
        <v>1.0300476190714249</v>
      </c>
      <c r="AI42" s="4">
        <f t="shared" si="52"/>
        <v>2.318964286071413</v>
      </c>
      <c r="AJ42" s="4">
        <f t="shared" si="52"/>
        <v>0.85194345207142419</v>
      </c>
      <c r="AK42" s="4">
        <f t="shared" si="52"/>
        <v>1.1349434520714183</v>
      </c>
      <c r="AL42" s="4">
        <f t="shared" si="52"/>
        <v>0.22363095207142436</v>
      </c>
      <c r="AM42" s="4">
        <f t="shared" si="52"/>
        <v>-1.7590357139285828</v>
      </c>
      <c r="AN42" s="4">
        <f t="shared" si="52"/>
        <v>0.47386011907142489</v>
      </c>
      <c r="AO42" s="4"/>
    </row>
    <row r="43" spans="1:55" x14ac:dyDescent="0.3">
      <c r="B43" s="27" t="s">
        <v>38</v>
      </c>
      <c r="C43" s="1">
        <v>1</v>
      </c>
      <c r="D43" s="1">
        <v>2</v>
      </c>
      <c r="E43" s="1">
        <v>3</v>
      </c>
      <c r="F43" s="1" t="s">
        <v>28</v>
      </c>
      <c r="G43" s="1"/>
      <c r="H43" s="27" t="s">
        <v>39</v>
      </c>
      <c r="I43" s="1" t="s">
        <v>25</v>
      </c>
      <c r="J43" s="1" t="s">
        <v>26</v>
      </c>
      <c r="K43" s="1" t="s">
        <v>27</v>
      </c>
      <c r="L43" s="1" t="s">
        <v>29</v>
      </c>
      <c r="M43" s="1" t="s">
        <v>30</v>
      </c>
      <c r="N43" s="1" t="s">
        <v>31</v>
      </c>
      <c r="O43" s="1" t="s">
        <v>37</v>
      </c>
      <c r="P43" s="14" t="s">
        <v>28</v>
      </c>
      <c r="Q43" s="11"/>
      <c r="R43" s="26"/>
      <c r="S43" s="11"/>
      <c r="T43" s="11"/>
      <c r="U43" s="11"/>
      <c r="V43" s="1"/>
      <c r="W43" s="11"/>
      <c r="X43" s="11"/>
      <c r="Y43" s="11"/>
      <c r="AA43" s="11"/>
      <c r="AB43" s="6"/>
      <c r="AT43"/>
      <c r="BC43" s="6"/>
    </row>
    <row r="44" spans="1:55" x14ac:dyDescent="0.3">
      <c r="B44" s="2" t="s">
        <v>1</v>
      </c>
      <c r="C44" s="21">
        <f>B15</f>
        <v>3.6257354359953706E-4</v>
      </c>
      <c r="D44" s="21">
        <v>2.6815779320601843E-4</v>
      </c>
      <c r="E44" s="21">
        <v>1.782716049421297E-4</v>
      </c>
      <c r="F44" s="3">
        <v>8.0900294174768522E-4</v>
      </c>
      <c r="G44" s="7"/>
      <c r="H44" s="2" t="s">
        <v>1</v>
      </c>
      <c r="I44" s="21">
        <v>8.6101707175925926E-5</v>
      </c>
      <c r="J44" s="21">
        <v>2.7647183642361112E-4</v>
      </c>
      <c r="K44" s="21">
        <v>1.2656249999999994E-4</v>
      </c>
      <c r="L44" s="21">
        <v>8.073109568287041E-5</v>
      </c>
      <c r="M44" s="21">
        <v>6.0864197523148105E-5</v>
      </c>
      <c r="N44" s="21">
        <v>6.2716049386574122E-5</v>
      </c>
      <c r="O44" s="21">
        <v>1.1555555555555558E-4</v>
      </c>
      <c r="P44" s="3">
        <v>8.0900294174768511E-4</v>
      </c>
      <c r="AA44" s="5" t="s">
        <v>41</v>
      </c>
      <c r="AB44" s="2" t="s">
        <v>1</v>
      </c>
      <c r="AC44" s="2" t="s">
        <v>2</v>
      </c>
      <c r="AD44" s="2" t="s">
        <v>3</v>
      </c>
      <c r="AE44" s="2" t="s">
        <v>4</v>
      </c>
      <c r="AF44" s="2" t="s">
        <v>5</v>
      </c>
      <c r="AG44" s="2" t="s">
        <v>6</v>
      </c>
      <c r="AH44" s="2" t="s">
        <v>7</v>
      </c>
      <c r="AI44" s="2" t="s">
        <v>8</v>
      </c>
      <c r="AJ44" s="2" t="s">
        <v>9</v>
      </c>
      <c r="AK44" s="2" t="s">
        <v>10</v>
      </c>
      <c r="AL44" s="24" t="s">
        <v>11</v>
      </c>
      <c r="AM44" s="24" t="s">
        <v>12</v>
      </c>
      <c r="AN44" s="24" t="s">
        <v>13</v>
      </c>
      <c r="AO44" s="24" t="s">
        <v>14</v>
      </c>
    </row>
    <row r="45" spans="1:55" x14ac:dyDescent="0.3">
      <c r="B45" s="3" t="s">
        <v>2</v>
      </c>
      <c r="C45" s="21">
        <f>C15</f>
        <v>3.3287977430555555E-4</v>
      </c>
      <c r="D45" s="21">
        <v>2.3241801697916671E-4</v>
      </c>
      <c r="E45" s="21">
        <v>1.6702353394675921E-4</v>
      </c>
      <c r="F45" s="3">
        <v>7.3232132523148147E-4</v>
      </c>
      <c r="G45" s="7"/>
      <c r="H45" s="3" t="s">
        <v>2</v>
      </c>
      <c r="I45" s="21">
        <v>7.687837577546297E-5</v>
      </c>
      <c r="J45" s="21">
        <v>2.5600139853009256E-4</v>
      </c>
      <c r="K45" s="21">
        <v>1.0669367284722222E-4</v>
      </c>
      <c r="L45" s="21">
        <v>6.8828125000000015E-5</v>
      </c>
      <c r="M45" s="21">
        <v>5.6896219131944468E-5</v>
      </c>
      <c r="N45" s="21">
        <v>5.5928096064814771E-5</v>
      </c>
      <c r="O45" s="21">
        <v>1.1109543788194443E-4</v>
      </c>
      <c r="P45" s="3">
        <v>7.3232132523148147E-4</v>
      </c>
      <c r="V45" s="6"/>
      <c r="W45" s="5"/>
      <c r="Y45" s="6"/>
      <c r="Z45" s="5"/>
      <c r="AA45" s="1" t="s">
        <v>25</v>
      </c>
      <c r="AB45" s="28">
        <v>0.40614583300000001</v>
      </c>
      <c r="AC45" s="28">
        <v>2.0607708329999999</v>
      </c>
      <c r="AD45" s="28">
        <v>0.24</v>
      </c>
      <c r="AE45" s="28">
        <v>0.45860416700000001</v>
      </c>
      <c r="AF45" s="28">
        <v>0.27600000000000002</v>
      </c>
      <c r="AG45" s="28">
        <v>1.0142500000000001</v>
      </c>
      <c r="AH45" s="28">
        <v>3.0122499999999999</v>
      </c>
      <c r="AI45" s="28">
        <v>5.8193333330000003</v>
      </c>
      <c r="AJ45" s="28">
        <v>0.33600000000000002</v>
      </c>
      <c r="AK45" s="28">
        <v>3.067354167</v>
      </c>
      <c r="AL45" s="28">
        <v>1.1626666670000001</v>
      </c>
      <c r="AM45" s="28">
        <v>1.8013333330000001</v>
      </c>
      <c r="AN45" s="16">
        <v>1.26</v>
      </c>
      <c r="AO45" s="28">
        <v>0.16800000000000001</v>
      </c>
    </row>
    <row r="46" spans="1:55" x14ac:dyDescent="0.3">
      <c r="B46" s="3" t="s">
        <v>3</v>
      </c>
      <c r="C46" s="21">
        <v>3.076581790162037E-4</v>
      </c>
      <c r="D46" s="21">
        <v>2.1104552468749997E-4</v>
      </c>
      <c r="E46" s="21">
        <v>1.6296296296296303E-4</v>
      </c>
      <c r="F46" s="3">
        <v>6.8166666666666679E-4</v>
      </c>
      <c r="G46" s="7"/>
      <c r="H46" s="3" t="s">
        <v>3</v>
      </c>
      <c r="I46" s="21">
        <v>7.2407407407407411E-5</v>
      </c>
      <c r="J46" s="21">
        <v>2.3525077160879631E-4</v>
      </c>
      <c r="K46" s="21">
        <v>8.907793209490743E-5</v>
      </c>
      <c r="L46" s="21">
        <v>6.0671296296296264E-5</v>
      </c>
      <c r="M46" s="21">
        <v>6.1296296296296286E-5</v>
      </c>
      <c r="N46" s="21">
        <v>5.5555555555555606E-5</v>
      </c>
      <c r="O46" s="21">
        <v>1.0740740740740742E-4</v>
      </c>
      <c r="P46" s="3">
        <v>6.8166666666666679E-4</v>
      </c>
      <c r="V46" s="6"/>
      <c r="W46" s="5"/>
      <c r="Y46" s="6"/>
      <c r="Z46" s="5"/>
      <c r="AA46" s="1" t="s">
        <v>26</v>
      </c>
      <c r="AB46" s="28">
        <v>7.8453333330000001</v>
      </c>
      <c r="AC46" s="28">
        <v>8.7030624999999997</v>
      </c>
      <c r="AD46" s="28">
        <v>6.4960000000000004</v>
      </c>
      <c r="AE46" s="28">
        <v>6.0894374999999998</v>
      </c>
      <c r="AF46" s="28">
        <v>7.404270833</v>
      </c>
      <c r="AG46" s="28">
        <v>7.6479999999999997</v>
      </c>
      <c r="AH46" s="28">
        <v>10.248979167</v>
      </c>
      <c r="AI46" s="28">
        <v>12.74</v>
      </c>
      <c r="AJ46" s="28">
        <v>7.5659999999999998</v>
      </c>
      <c r="AK46" s="28">
        <v>9.8755000000000006</v>
      </c>
      <c r="AL46" s="28">
        <v>7.9428541670000001</v>
      </c>
      <c r="AM46" s="28">
        <v>9.0333333329999999</v>
      </c>
      <c r="AN46" s="16">
        <v>8.0879999999999992</v>
      </c>
      <c r="AO46" s="28">
        <v>6.8529999999999998</v>
      </c>
    </row>
    <row r="47" spans="1:55" x14ac:dyDescent="0.3">
      <c r="B47" s="3" t="s">
        <v>4</v>
      </c>
      <c r="C47" s="21">
        <v>2.7321059991898154E-4</v>
      </c>
      <c r="D47" s="21">
        <v>2.1315875771990743E-4</v>
      </c>
      <c r="E47" s="21">
        <v>1.4005111881944447E-4</v>
      </c>
      <c r="F47" s="3">
        <v>6.2642047645833344E-4</v>
      </c>
      <c r="G47" s="7"/>
      <c r="H47" s="3" t="s">
        <v>4</v>
      </c>
      <c r="I47" s="21">
        <v>6.5171682094907401E-5</v>
      </c>
      <c r="J47" s="21">
        <v>2.0803891782407408E-4</v>
      </c>
      <c r="K47" s="21">
        <v>9.1234567905092582E-5</v>
      </c>
      <c r="L47" s="21">
        <v>6.3788580243055555E-5</v>
      </c>
      <c r="M47" s="21">
        <v>5.8135609571759305E-5</v>
      </c>
      <c r="N47" s="21">
        <v>5.0088011180555558E-5</v>
      </c>
      <c r="O47" s="21">
        <v>8.9963107638888897E-5</v>
      </c>
      <c r="P47" s="3">
        <v>6.2642047645833344E-4</v>
      </c>
      <c r="V47" s="6"/>
      <c r="W47" s="5"/>
      <c r="Y47" s="6"/>
      <c r="Z47" s="5"/>
      <c r="AA47" s="1" t="s">
        <v>27</v>
      </c>
      <c r="AB47" s="28">
        <v>31.732500000000002</v>
      </c>
      <c r="AC47" s="28">
        <v>30.821583333</v>
      </c>
      <c r="AD47" s="28">
        <v>26.821666666999999</v>
      </c>
      <c r="AE47" s="28">
        <v>24.064</v>
      </c>
      <c r="AF47" s="28">
        <v>27.898770833</v>
      </c>
      <c r="AG47" s="28">
        <v>26.602666667000001</v>
      </c>
      <c r="AH47" s="28">
        <v>31.665312499999999</v>
      </c>
      <c r="AI47" s="28">
        <v>34.7436875</v>
      </c>
      <c r="AJ47" s="28">
        <v>29.269333332999999</v>
      </c>
      <c r="AK47" s="28">
        <v>31.198916666999999</v>
      </c>
      <c r="AL47" s="28">
        <v>28.476666667</v>
      </c>
      <c r="AM47" s="28">
        <v>29.408000000000001</v>
      </c>
      <c r="AN47" s="16">
        <v>28.94</v>
      </c>
      <c r="AO47" s="28">
        <v>27.477333333000001</v>
      </c>
    </row>
    <row r="48" spans="1:55" x14ac:dyDescent="0.3">
      <c r="B48" s="3" t="s">
        <v>5</v>
      </c>
      <c r="C48" s="21">
        <v>3.1970799575231488E-4</v>
      </c>
      <c r="D48" s="21">
        <v>2.1459659530092591E-4</v>
      </c>
      <c r="E48" s="21">
        <v>1.3620466820601852E-4</v>
      </c>
      <c r="F48" s="3">
        <v>6.7050925925925926E-4</v>
      </c>
      <c r="G48" s="7"/>
      <c r="H48" s="3" t="s">
        <v>5</v>
      </c>
      <c r="I48" s="21">
        <v>8.250313464120371E-5</v>
      </c>
      <c r="J48" s="21">
        <v>2.3720486111111113E-4</v>
      </c>
      <c r="K48" s="21">
        <v>9.8702498078703693E-5</v>
      </c>
      <c r="L48" s="21">
        <v>6.6527777777777752E-5</v>
      </c>
      <c r="M48" s="21">
        <v>4.9366319444444463E-5</v>
      </c>
      <c r="N48" s="21">
        <v>4.827377506944442E-5</v>
      </c>
      <c r="O48" s="21">
        <v>8.7930893136574091E-5</v>
      </c>
      <c r="P48" s="3">
        <v>6.7050925925925926E-4</v>
      </c>
      <c r="V48" s="6"/>
      <c r="W48" s="5"/>
      <c r="Y48" s="6"/>
      <c r="Z48" s="5"/>
      <c r="AA48" s="1" t="s">
        <v>29</v>
      </c>
      <c r="AB48" s="28">
        <v>42.667499999999997</v>
      </c>
      <c r="AC48" s="28">
        <v>40.039916667</v>
      </c>
      <c r="AD48" s="28">
        <v>34.518000000000001</v>
      </c>
      <c r="AE48" s="28">
        <v>31.946666666999999</v>
      </c>
      <c r="AF48" s="28">
        <v>36.426666666999999</v>
      </c>
      <c r="AG48" s="28">
        <v>34.726666667000003</v>
      </c>
      <c r="AH48" s="28">
        <v>40.553333332999998</v>
      </c>
      <c r="AI48" s="28">
        <v>43.498666667000002</v>
      </c>
      <c r="AJ48" s="28">
        <v>38.256</v>
      </c>
      <c r="AK48" s="28">
        <v>40.444000000000003</v>
      </c>
      <c r="AL48" s="28">
        <v>37.17</v>
      </c>
      <c r="AM48" s="28">
        <v>37.813333333000003</v>
      </c>
      <c r="AN48" s="16">
        <v>37.792000000000002</v>
      </c>
      <c r="AO48" s="28">
        <v>36.206666667</v>
      </c>
    </row>
    <row r="49" spans="1:54" x14ac:dyDescent="0.3">
      <c r="B49" s="2" t="s">
        <v>6</v>
      </c>
      <c r="C49" s="21">
        <v>2.9616222994212962E-4</v>
      </c>
      <c r="D49" s="21">
        <v>2.0381751542824071E-4</v>
      </c>
      <c r="E49" s="21">
        <v>1.7124421296296302E-4</v>
      </c>
      <c r="F49" s="3">
        <v>6.7122395833333335E-4</v>
      </c>
      <c r="G49" s="7"/>
      <c r="H49" s="2" t="s">
        <v>6</v>
      </c>
      <c r="I49" s="21">
        <v>7.6779513888888885E-5</v>
      </c>
      <c r="J49" s="21">
        <v>2.1938271605324077E-4</v>
      </c>
      <c r="K49" s="21">
        <v>9.4027777777777811E-5</v>
      </c>
      <c r="L49" s="21">
        <v>6.0648148148148086E-5</v>
      </c>
      <c r="M49" s="21">
        <v>4.9141589502314818E-5</v>
      </c>
      <c r="N49" s="21">
        <v>4.800347222222223E-5</v>
      </c>
      <c r="O49" s="21">
        <v>1.2324074074074076E-4</v>
      </c>
      <c r="P49" s="3">
        <v>6.7122395833333335E-4</v>
      </c>
      <c r="V49" s="6"/>
      <c r="W49" s="5"/>
      <c r="Y49" s="6"/>
      <c r="Z49" s="5"/>
      <c r="AA49" s="1" t="s">
        <v>30</v>
      </c>
      <c r="AB49" s="28">
        <v>49.642666667</v>
      </c>
      <c r="AC49" s="28">
        <v>45.986666667000001</v>
      </c>
      <c r="AD49" s="28">
        <v>39.76</v>
      </c>
      <c r="AE49" s="28">
        <v>37.457999999999998</v>
      </c>
      <c r="AF49" s="28">
        <v>42.174666666999997</v>
      </c>
      <c r="AG49" s="28">
        <v>39.966666666999998</v>
      </c>
      <c r="AH49" s="28">
        <v>46.4</v>
      </c>
      <c r="AI49" s="28">
        <v>49.24</v>
      </c>
      <c r="AJ49" s="28">
        <v>44.463999999999999</v>
      </c>
      <c r="AK49" s="28">
        <v>46.436958333</v>
      </c>
      <c r="AL49" s="28">
        <v>43.265999999999998</v>
      </c>
      <c r="AM49" s="28">
        <v>43.466666666999998</v>
      </c>
      <c r="AN49" s="16">
        <v>43.62</v>
      </c>
      <c r="AO49" s="28">
        <v>41.866666666999997</v>
      </c>
    </row>
    <row r="50" spans="1:54" x14ac:dyDescent="0.3">
      <c r="B50" s="3" t="s">
        <v>7</v>
      </c>
      <c r="C50" s="21">
        <v>3.3163266782407403E-4</v>
      </c>
      <c r="D50" s="21">
        <v>2.3049672068287038E-4</v>
      </c>
      <c r="E50" s="21">
        <v>1.5671031056712969E-4</v>
      </c>
      <c r="F50" s="3">
        <v>7.1883969907407411E-4</v>
      </c>
      <c r="G50" s="7"/>
      <c r="H50" s="3" t="s">
        <v>7</v>
      </c>
      <c r="I50" s="21">
        <v>8.3758439432870375E-5</v>
      </c>
      <c r="J50" s="21">
        <v>2.4787422839120366E-4</v>
      </c>
      <c r="K50" s="21">
        <v>1.0287061149305554E-4</v>
      </c>
      <c r="L50" s="21">
        <v>6.7669753090277793E-5</v>
      </c>
      <c r="M50" s="21">
        <v>5.9956356099537038E-5</v>
      </c>
      <c r="N50" s="21">
        <v>5.4421778541666661E-5</v>
      </c>
      <c r="O50" s="21">
        <v>1.0228853202546304E-4</v>
      </c>
      <c r="P50" s="3">
        <v>7.1883969907407411E-4</v>
      </c>
      <c r="V50" s="6"/>
      <c r="W50" s="5"/>
      <c r="Y50" s="6"/>
      <c r="Z50" s="5"/>
      <c r="AA50" s="1" t="s">
        <v>31</v>
      </c>
      <c r="AB50" s="28">
        <v>54.901333332999997</v>
      </c>
      <c r="AC50" s="28">
        <v>50.902500000000003</v>
      </c>
      <c r="AD50" s="28">
        <v>45.055999999999997</v>
      </c>
      <c r="AE50" s="28">
        <v>42.480916667000002</v>
      </c>
      <c r="AF50" s="28">
        <v>46.439916666999999</v>
      </c>
      <c r="AG50" s="28">
        <v>44.212499999999999</v>
      </c>
      <c r="AH50" s="28">
        <v>51.580229166999999</v>
      </c>
      <c r="AI50" s="28">
        <v>54.749749999999999</v>
      </c>
      <c r="AJ50" s="28">
        <v>49.103999999999999</v>
      </c>
      <c r="AK50" s="28">
        <v>51.467354167000003</v>
      </c>
      <c r="AL50" s="28">
        <v>48.304666666999999</v>
      </c>
      <c r="AM50" s="28">
        <v>48.586666667000003</v>
      </c>
      <c r="AN50" s="16">
        <v>48.887999999999998</v>
      </c>
      <c r="AO50" s="28">
        <v>47.066666667</v>
      </c>
    </row>
    <row r="51" spans="1:54" s="30" customFormat="1" x14ac:dyDescent="0.3">
      <c r="A51" s="5"/>
      <c r="B51" s="3" t="s">
        <v>8</v>
      </c>
      <c r="C51" s="21">
        <v>3.347726176736111E-4</v>
      </c>
      <c r="D51" s="21">
        <v>2.3155164930555554E-4</v>
      </c>
      <c r="E51" s="21">
        <v>1.6743344907407402E-4</v>
      </c>
      <c r="F51" s="3">
        <v>7.337577160532406E-4</v>
      </c>
      <c r="G51" s="7"/>
      <c r="H51" s="3" t="s">
        <v>8</v>
      </c>
      <c r="I51" s="21">
        <v>8.0100308645833333E-5</v>
      </c>
      <c r="J51" s="21">
        <v>2.5467230902777776E-4</v>
      </c>
      <c r="K51" s="21">
        <v>1.0133077739583336E-4</v>
      </c>
      <c r="L51" s="21">
        <v>6.645061728009259E-5</v>
      </c>
      <c r="M51" s="21">
        <v>6.3770254629629591E-5</v>
      </c>
      <c r="N51" s="21">
        <v>5.678964120370368E-5</v>
      </c>
      <c r="O51" s="21">
        <v>1.1064380787037034E-4</v>
      </c>
      <c r="P51" s="3">
        <v>7.337577160532406E-4</v>
      </c>
      <c r="Q51" s="6"/>
      <c r="R51" s="6"/>
      <c r="S51" s="6"/>
      <c r="T51" s="6"/>
      <c r="U51" s="6"/>
      <c r="V51" s="6"/>
      <c r="W51" s="5"/>
      <c r="X51" s="6"/>
      <c r="Y51" s="6"/>
      <c r="Z51" s="5"/>
      <c r="AA51" s="5" t="s">
        <v>37</v>
      </c>
      <c r="AB51" s="28">
        <v>60.32</v>
      </c>
      <c r="AC51" s="28">
        <v>55.7346875</v>
      </c>
      <c r="AD51" s="28">
        <v>49.856000000000002</v>
      </c>
      <c r="AE51" s="28">
        <v>46.808520833000003</v>
      </c>
      <c r="AF51" s="28">
        <v>50.610770832999997</v>
      </c>
      <c r="AG51" s="28">
        <v>48.36</v>
      </c>
      <c r="AH51" s="28">
        <v>56.282270832999998</v>
      </c>
      <c r="AI51" s="28">
        <v>59.656374999999997</v>
      </c>
      <c r="AJ51" s="28">
        <v>53.731999999999999</v>
      </c>
      <c r="AK51" s="28">
        <v>56.145125</v>
      </c>
      <c r="AL51" s="28">
        <v>53.000999999999998</v>
      </c>
      <c r="AM51" s="28">
        <v>52.892000000000003</v>
      </c>
      <c r="AN51" s="16">
        <v>53.693333332999998</v>
      </c>
      <c r="AO51" s="28">
        <v>51.984000000000002</v>
      </c>
      <c r="AP51"/>
      <c r="AQ51"/>
      <c r="AR51"/>
      <c r="AS51"/>
      <c r="AT51" s="6"/>
      <c r="AU51" s="6"/>
      <c r="AV51" s="12"/>
      <c r="AW51" s="12"/>
      <c r="AX51" s="12"/>
      <c r="AY51" s="12"/>
      <c r="AZ51" s="12"/>
      <c r="BA51" s="12"/>
      <c r="BB51" s="12"/>
    </row>
    <row r="52" spans="1:54" x14ac:dyDescent="0.3">
      <c r="B52" s="3" t="s">
        <v>9</v>
      </c>
      <c r="C52" s="21">
        <v>3.3487654320601853E-4</v>
      </c>
      <c r="D52" s="21">
        <v>2.2956790123842592E-4</v>
      </c>
      <c r="E52" s="21">
        <v>1.5233386380787039E-4</v>
      </c>
      <c r="F52" s="3">
        <v>7.1677830825231479E-4</v>
      </c>
      <c r="G52" s="7"/>
      <c r="H52" s="3" t="s">
        <v>9</v>
      </c>
      <c r="I52" s="21">
        <v>8.3680555555555551E-5</v>
      </c>
      <c r="J52" s="21">
        <v>2.5119598765046294E-4</v>
      </c>
      <c r="K52" s="21">
        <v>1.0401234568287038E-4</v>
      </c>
      <c r="L52" s="21">
        <v>7.1851851851851835E-5</v>
      </c>
      <c r="M52" s="21">
        <v>5.3703703703703711E-5</v>
      </c>
      <c r="N52" s="21">
        <v>5.3564814814814813E-5</v>
      </c>
      <c r="O52" s="21">
        <v>9.8769048993055573E-5</v>
      </c>
      <c r="P52" s="3">
        <v>7.1677830825231479E-4</v>
      </c>
      <c r="V52" s="6"/>
      <c r="W52" s="5"/>
      <c r="Y52" s="6"/>
      <c r="Z52" s="5"/>
      <c r="AB52" s="28">
        <v>70.304000000000002</v>
      </c>
      <c r="AC52" s="28">
        <v>65.333333332999999</v>
      </c>
      <c r="AD52" s="28">
        <v>59.136000000000003</v>
      </c>
      <c r="AE52" s="28">
        <v>54.581333333000003</v>
      </c>
      <c r="AF52" s="28">
        <v>58.207999999999998</v>
      </c>
      <c r="AG52" s="28">
        <v>59.008000000000003</v>
      </c>
      <c r="AH52" s="28">
        <v>65.12</v>
      </c>
      <c r="AI52" s="28">
        <v>69.215999999999994</v>
      </c>
      <c r="AJ52" s="28">
        <v>62.265645833000001</v>
      </c>
      <c r="AK52" s="28">
        <v>65.28</v>
      </c>
      <c r="AL52" s="28">
        <v>62.463999999999999</v>
      </c>
      <c r="AM52" s="28">
        <v>61.12</v>
      </c>
      <c r="AN52" s="16">
        <v>62.811562500000001</v>
      </c>
      <c r="AO52" s="28">
        <v>61.322666667</v>
      </c>
    </row>
    <row r="53" spans="1:54" x14ac:dyDescent="0.3">
      <c r="B53" s="3" t="s">
        <v>10</v>
      </c>
      <c r="C53" s="21">
        <v>3.2559678819444444E-4</v>
      </c>
      <c r="D53" s="21">
        <v>2.345883969907408E-4</v>
      </c>
      <c r="E53" s="21">
        <v>1.5986858603009256E-4</v>
      </c>
      <c r="F53" s="3">
        <v>7.2005377121527785E-4</v>
      </c>
      <c r="G53" s="7"/>
      <c r="H53" s="3" t="s">
        <v>10</v>
      </c>
      <c r="I53" s="21">
        <v>7.879798417824076E-5</v>
      </c>
      <c r="J53" s="21">
        <v>2.4679880401620366E-4</v>
      </c>
      <c r="K53" s="21">
        <v>1.0700327931712968E-4</v>
      </c>
      <c r="L53" s="21">
        <v>6.9362943668981449E-5</v>
      </c>
      <c r="M53" s="21">
        <v>5.8222174004629674E-5</v>
      </c>
      <c r="N53" s="21">
        <v>5.4140866122685149E-5</v>
      </c>
      <c r="O53" s="21">
        <v>1.0572771990740742E-4</v>
      </c>
      <c r="P53" s="3">
        <v>7.2005377121527774E-4</v>
      </c>
      <c r="V53" s="6"/>
      <c r="W53" s="5"/>
      <c r="Y53" s="6"/>
      <c r="Z53" s="5"/>
      <c r="AB53" s="2" t="s">
        <v>1</v>
      </c>
      <c r="AC53" s="3" t="s">
        <v>2</v>
      </c>
      <c r="AD53" s="3" t="s">
        <v>3</v>
      </c>
      <c r="AE53" s="3" t="s">
        <v>4</v>
      </c>
      <c r="AF53" s="3" t="s">
        <v>5</v>
      </c>
      <c r="AG53" s="2" t="s">
        <v>6</v>
      </c>
      <c r="AH53" s="3" t="s">
        <v>7</v>
      </c>
      <c r="AI53" s="3" t="s">
        <v>8</v>
      </c>
      <c r="AJ53" s="3" t="s">
        <v>9</v>
      </c>
      <c r="AK53" s="3" t="s">
        <v>10</v>
      </c>
      <c r="AL53" s="4" t="s">
        <v>11</v>
      </c>
      <c r="AM53" s="4" t="s">
        <v>12</v>
      </c>
      <c r="AN53" s="4" t="s">
        <v>13</v>
      </c>
      <c r="AO53" s="4" t="s">
        <v>14</v>
      </c>
      <c r="BB53"/>
    </row>
    <row r="54" spans="1:54" x14ac:dyDescent="0.3">
      <c r="B54" s="4" t="s">
        <v>11</v>
      </c>
      <c r="C54" s="21">
        <v>3.1613425925925928E-4</v>
      </c>
      <c r="D54" s="21">
        <v>2.2949074074074075E-4</v>
      </c>
      <c r="E54" s="21">
        <v>1.6388117283564814E-4</v>
      </c>
      <c r="F54" s="3">
        <v>7.0950617283564808E-4</v>
      </c>
      <c r="G54" s="7"/>
      <c r="H54" s="4" t="s">
        <v>11</v>
      </c>
      <c r="I54" s="21">
        <v>7.8474392361111111E-5</v>
      </c>
      <c r="J54" s="21">
        <v>2.3765986689814814E-4</v>
      </c>
      <c r="K54" s="21">
        <v>1.0061728394675928E-4</v>
      </c>
      <c r="L54" s="21">
        <v>7.0555555555555516E-5</v>
      </c>
      <c r="M54" s="21">
        <v>5.831790123842594E-5</v>
      </c>
      <c r="N54" s="21">
        <v>5.4355709872685167E-5</v>
      </c>
      <c r="O54" s="21">
        <v>1.0952546296296298E-4</v>
      </c>
      <c r="P54" s="3">
        <v>7.0950617283564818E-4</v>
      </c>
      <c r="V54" s="6"/>
      <c r="W54" s="5"/>
      <c r="Y54" s="6"/>
      <c r="Z54" s="5"/>
      <c r="BB54"/>
    </row>
    <row r="55" spans="1:54" x14ac:dyDescent="0.3">
      <c r="B55" s="4" t="s">
        <v>12</v>
      </c>
      <c r="C55" s="21">
        <v>3.1952160494212961E-4</v>
      </c>
      <c r="D55" s="21">
        <v>2.2197530864583335E-4</v>
      </c>
      <c r="E55" s="21">
        <v>1.4506172839120365E-4</v>
      </c>
      <c r="F55" s="3">
        <v>6.8655864197916664E-4</v>
      </c>
      <c r="G55" s="7"/>
      <c r="H55" s="4" t="s">
        <v>12</v>
      </c>
      <c r="I55" s="21">
        <v>8.3703703703703701E-5</v>
      </c>
      <c r="J55" s="21">
        <v>2.3581790123842591E-4</v>
      </c>
      <c r="K55" s="21">
        <v>9.7283950613425945E-5</v>
      </c>
      <c r="L55" s="21">
        <v>6.5432098773148101E-5</v>
      </c>
      <c r="M55" s="21">
        <v>5.9259259259259314E-5</v>
      </c>
      <c r="N55" s="21">
        <v>4.9830246909722224E-5</v>
      </c>
      <c r="O55" s="21">
        <v>9.5231481481481418E-5</v>
      </c>
      <c r="P55" s="3">
        <v>6.8655864197916664E-4</v>
      </c>
      <c r="V55" s="6"/>
      <c r="W55" s="5"/>
      <c r="Y55" s="6"/>
      <c r="Z55" s="5"/>
      <c r="AA55" s="11"/>
      <c r="AB55" s="6"/>
      <c r="AT55"/>
    </row>
    <row r="56" spans="1:54" x14ac:dyDescent="0.3">
      <c r="B56" s="4" t="s">
        <v>13</v>
      </c>
      <c r="C56" s="21">
        <v>3.2037037037037038E-4</v>
      </c>
      <c r="D56" s="21">
        <v>2.308796296296296E-4</v>
      </c>
      <c r="E56" s="21">
        <v>1.6115234375000003E-4</v>
      </c>
      <c r="F56" s="3">
        <v>7.1240234375000004E-4</v>
      </c>
      <c r="G56" s="7"/>
      <c r="H56" s="4" t="s">
        <v>13</v>
      </c>
      <c r="I56" s="21">
        <v>7.9027777777777771E-5</v>
      </c>
      <c r="J56" s="21">
        <v>2.4134259259259264E-4</v>
      </c>
      <c r="K56" s="21">
        <v>1.0245370370370371E-4</v>
      </c>
      <c r="L56" s="21">
        <v>6.7453703703703659E-5</v>
      </c>
      <c r="M56" s="21">
        <v>6.097222222222223E-5</v>
      </c>
      <c r="N56" s="21">
        <v>5.5617283946759259E-5</v>
      </c>
      <c r="O56" s="21">
        <v>1.0553505980324077E-4</v>
      </c>
      <c r="P56" s="3">
        <v>7.1240234375000004E-4</v>
      </c>
      <c r="V56" s="6"/>
      <c r="W56" s="5"/>
      <c r="Y56" s="6"/>
      <c r="Z56" s="5"/>
      <c r="AA56" s="11"/>
      <c r="AB56" s="6"/>
      <c r="AT56"/>
    </row>
    <row r="57" spans="1:54" x14ac:dyDescent="0.3">
      <c r="B57" s="4" t="s">
        <v>14</v>
      </c>
      <c r="C57" s="21">
        <v>3.1608024690972226E-4</v>
      </c>
      <c r="D57" s="21">
        <v>2.2672839506944443E-4</v>
      </c>
      <c r="E57" s="21">
        <v>1.65E-4</v>
      </c>
      <c r="F57" s="3">
        <v>7.0780864197916664E-4</v>
      </c>
      <c r="G57" s="7"/>
      <c r="H57" s="4" t="s">
        <v>14</v>
      </c>
      <c r="I57" s="21">
        <v>7.7372685185185178E-5</v>
      </c>
      <c r="J57" s="21">
        <v>2.3870756172453706E-4</v>
      </c>
      <c r="K57" s="21">
        <v>1.01033950625E-4</v>
      </c>
      <c r="L57" s="21">
        <v>6.5509259259259215E-5</v>
      </c>
      <c r="M57" s="21">
        <v>6.0185185185185221E-5</v>
      </c>
      <c r="N57" s="21">
        <v>5.6913580243055578E-5</v>
      </c>
      <c r="O57" s="21">
        <v>1.0808641975694442E-4</v>
      </c>
      <c r="P57" s="3">
        <v>7.0780864197916664E-4</v>
      </c>
      <c r="V57" s="6"/>
      <c r="W57" s="5"/>
      <c r="Y57" s="6"/>
      <c r="Z57" s="5"/>
      <c r="AA57" s="11"/>
      <c r="AB57" s="6"/>
      <c r="AT57"/>
    </row>
    <row r="58" spans="1:54" x14ac:dyDescent="0.3">
      <c r="B58" s="1" t="s">
        <v>15</v>
      </c>
      <c r="C58" s="21">
        <v>3.20798387208168E-4</v>
      </c>
      <c r="D58" s="21">
        <v>2.2703378183035715E-4</v>
      </c>
      <c r="E58" s="21">
        <v>1.5908568259259261E-4</v>
      </c>
      <c r="F58" s="3">
        <v>7.0691785163111778E-4</v>
      </c>
      <c r="G58" s="7"/>
      <c r="H58" s="1" t="s">
        <v>15</v>
      </c>
      <c r="I58" s="21">
        <v>7.8911261987433867E-5</v>
      </c>
      <c r="J58" s="21">
        <v>2.4188712522073416E-4</v>
      </c>
      <c r="K58" s="21">
        <v>1.0163606082010582E-4</v>
      </c>
      <c r="L58" s="21">
        <v>6.7534343309358448E-5</v>
      </c>
      <c r="M58" s="21">
        <v>5.7863377700892872E-5</v>
      </c>
      <c r="N58" s="21">
        <v>5.4014205795304227E-5</v>
      </c>
      <c r="O58" s="21">
        <v>1.0507147679728833E-4</v>
      </c>
      <c r="P58" s="3">
        <v>7.0691785163111778E-4</v>
      </c>
      <c r="V58" s="6"/>
      <c r="W58" s="5"/>
      <c r="Y58" s="6"/>
      <c r="Z58" s="5"/>
      <c r="AA58" s="11"/>
      <c r="AB58" s="6"/>
      <c r="AT58"/>
    </row>
    <row r="59" spans="1:54" x14ac:dyDescent="0.3">
      <c r="B59" s="5" t="s">
        <v>16</v>
      </c>
      <c r="C59" s="21">
        <v>2.7321059991898154E-4</v>
      </c>
      <c r="D59" s="21">
        <v>2.0381751542824071E-4</v>
      </c>
      <c r="E59" s="21">
        <v>1.3620466820601852E-4</v>
      </c>
      <c r="F59" s="3">
        <v>6.2642047645833344E-4</v>
      </c>
      <c r="G59" s="29" t="s">
        <v>42</v>
      </c>
      <c r="H59" s="5" t="s">
        <v>16</v>
      </c>
      <c r="I59" s="21">
        <v>6.5171682094907401E-5</v>
      </c>
      <c r="J59" s="21">
        <v>2.0803891782407408E-4</v>
      </c>
      <c r="K59" s="21">
        <v>8.907793209490743E-5</v>
      </c>
      <c r="L59" s="21">
        <v>6.0648148148148086E-5</v>
      </c>
      <c r="M59" s="21">
        <v>4.9141589502314818E-5</v>
      </c>
      <c r="N59" s="21">
        <v>4.800347222222223E-5</v>
      </c>
      <c r="O59" s="21">
        <v>8.7930893136574091E-5</v>
      </c>
      <c r="P59" s="3">
        <v>6.2642047645833344E-4</v>
      </c>
      <c r="V59" s="6"/>
      <c r="W59" s="5"/>
      <c r="Y59" s="6"/>
      <c r="Z59" s="5"/>
      <c r="AA59" s="11"/>
      <c r="AB59" s="6"/>
      <c r="AT59"/>
    </row>
    <row r="60" spans="1:54" x14ac:dyDescent="0.3">
      <c r="B60" s="1" t="s">
        <v>17</v>
      </c>
      <c r="C60" s="21">
        <v>3.6257354359953706E-4</v>
      </c>
      <c r="D60" s="21">
        <v>2.6815779320601843E-4</v>
      </c>
      <c r="E60" s="21">
        <v>1.782716049421297E-4</v>
      </c>
      <c r="F60" s="3">
        <v>8.0900294174768522E-4</v>
      </c>
      <c r="G60" s="29" t="s">
        <v>43</v>
      </c>
      <c r="H60" s="1" t="s">
        <v>17</v>
      </c>
      <c r="I60" s="21">
        <v>8.6101707175925926E-5</v>
      </c>
      <c r="J60" s="21">
        <v>2.7647183642361112E-4</v>
      </c>
      <c r="K60" s="21">
        <v>1.2656249999999994E-4</v>
      </c>
      <c r="L60" s="21">
        <v>8.073109568287041E-5</v>
      </c>
      <c r="M60" s="21">
        <v>6.3770254629629591E-5</v>
      </c>
      <c r="N60" s="21">
        <v>6.2716049386574122E-5</v>
      </c>
      <c r="O60" s="21">
        <v>1.2324074074074076E-4</v>
      </c>
      <c r="P60" s="3">
        <v>8.0900294174768511E-4</v>
      </c>
      <c r="V60" s="6"/>
      <c r="W60" s="5"/>
      <c r="Y60" s="6"/>
      <c r="Z60" s="5"/>
      <c r="AA60" s="9"/>
      <c r="AB60" s="12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12"/>
      <c r="AV60" s="12"/>
    </row>
    <row r="61" spans="1:54" x14ac:dyDescent="0.3">
      <c r="A61" s="17"/>
      <c r="B61" s="18" t="s">
        <v>18</v>
      </c>
      <c r="C61" s="9">
        <v>6.4212130142309736</v>
      </c>
      <c r="D61" s="9">
        <v>6.6960187680696279</v>
      </c>
      <c r="E61" s="9">
        <v>7.5194423457143929</v>
      </c>
      <c r="F61" s="9">
        <v>5.8677880704014962</v>
      </c>
      <c r="G61" s="18"/>
      <c r="H61" s="18" t="s">
        <v>18</v>
      </c>
      <c r="I61" s="9">
        <v>6.8294354067918439</v>
      </c>
      <c r="J61" s="9">
        <v>6.7724032280545412</v>
      </c>
      <c r="K61" s="9">
        <v>8.7849524104785726</v>
      </c>
      <c r="L61" s="9">
        <v>7.41758311244255</v>
      </c>
      <c r="M61" s="9">
        <v>7.4869410936143206</v>
      </c>
      <c r="N61" s="9">
        <v>7.3148792028952441</v>
      </c>
      <c r="O61" s="9">
        <v>9.1772717659546235</v>
      </c>
      <c r="P61" s="9">
        <v>5.8677880704014926</v>
      </c>
      <c r="Y61" s="6"/>
      <c r="Z61" s="5"/>
      <c r="AA61" s="11"/>
      <c r="AB61" s="6"/>
      <c r="AT61"/>
    </row>
    <row r="62" spans="1:54" x14ac:dyDescent="0.3">
      <c r="B62" s="1"/>
      <c r="C62" s="7"/>
      <c r="D62" s="7"/>
      <c r="E62" s="7"/>
      <c r="F62" s="7"/>
      <c r="G62" s="4"/>
      <c r="H62" s="5"/>
      <c r="I62" s="8"/>
      <c r="J62" s="8"/>
      <c r="K62" s="8"/>
      <c r="L62" s="8"/>
      <c r="M62" s="8"/>
      <c r="N62" s="8"/>
      <c r="O62" s="8"/>
      <c r="P62" s="8"/>
      <c r="V62" s="6"/>
      <c r="W62" s="5"/>
      <c r="Y62" s="6"/>
      <c r="Z62" s="5"/>
    </row>
    <row r="63" spans="1:54" x14ac:dyDescent="0.3">
      <c r="B63" s="27" t="s">
        <v>44</v>
      </c>
      <c r="C63" s="1">
        <v>1</v>
      </c>
      <c r="D63" s="1">
        <v>2</v>
      </c>
      <c r="E63" s="1">
        <v>3</v>
      </c>
      <c r="F63" s="1" t="s">
        <v>28</v>
      </c>
      <c r="G63" s="31"/>
      <c r="H63" s="27" t="s">
        <v>45</v>
      </c>
      <c r="I63" s="1" t="s">
        <v>25</v>
      </c>
      <c r="J63" s="1" t="s">
        <v>26</v>
      </c>
      <c r="K63" s="1" t="s">
        <v>27</v>
      </c>
      <c r="L63" s="1" t="s">
        <v>29</v>
      </c>
      <c r="M63" s="1" t="s">
        <v>30</v>
      </c>
      <c r="N63" s="1" t="s">
        <v>31</v>
      </c>
      <c r="O63" s="1" t="s">
        <v>37</v>
      </c>
      <c r="P63" s="14" t="s">
        <v>28</v>
      </c>
      <c r="Q63" s="12"/>
      <c r="R63" s="12"/>
      <c r="S63" s="12"/>
      <c r="T63" s="12"/>
      <c r="U63" s="12"/>
      <c r="V63" s="12"/>
      <c r="W63" s="17"/>
      <c r="X63" s="12"/>
      <c r="Y63" s="12"/>
      <c r="Z63" s="17"/>
    </row>
    <row r="64" spans="1:54" x14ac:dyDescent="0.3">
      <c r="B64" s="3" t="s">
        <v>2</v>
      </c>
      <c r="C64" s="21">
        <v>3.3287977430555555E-4</v>
      </c>
      <c r="D64" s="21">
        <v>2.3241801697916671E-4</v>
      </c>
      <c r="E64" s="21">
        <v>1.6702353394675921E-4</v>
      </c>
      <c r="F64" s="3">
        <v>7.3232132523148147E-4</v>
      </c>
      <c r="G64" s="31"/>
      <c r="H64" s="3" t="s">
        <v>2</v>
      </c>
      <c r="I64" s="21">
        <v>7.687837577546297E-5</v>
      </c>
      <c r="J64" s="21">
        <v>2.5600139853009256E-4</v>
      </c>
      <c r="K64" s="21">
        <v>1.0669367284722222E-4</v>
      </c>
      <c r="L64" s="21">
        <v>6.8828125000000015E-5</v>
      </c>
      <c r="M64" s="21">
        <v>5.6896219131944468E-5</v>
      </c>
      <c r="N64" s="21">
        <v>5.5928096064814771E-5</v>
      </c>
      <c r="O64" s="21">
        <v>1.1109543788194443E-4</v>
      </c>
      <c r="P64" s="3">
        <v>7.3232132523148147E-4</v>
      </c>
      <c r="V64" s="6"/>
      <c r="W64" s="5"/>
      <c r="Y64" s="6"/>
      <c r="Z64" s="5"/>
    </row>
    <row r="65" spans="1:54" s="30" customFormat="1" x14ac:dyDescent="0.3">
      <c r="A65" s="5"/>
      <c r="B65" s="3" t="s">
        <v>4</v>
      </c>
      <c r="C65" s="21">
        <v>2.7321059991898154E-4</v>
      </c>
      <c r="D65" s="21">
        <v>2.1315875771990743E-4</v>
      </c>
      <c r="E65" s="21">
        <v>1.4005111881944447E-4</v>
      </c>
      <c r="F65" s="3">
        <v>6.2642047645833344E-4</v>
      </c>
      <c r="G65" s="31"/>
      <c r="H65" s="3" t="s">
        <v>4</v>
      </c>
      <c r="I65" s="21">
        <v>6.5171682094907401E-5</v>
      </c>
      <c r="J65" s="21">
        <v>2.0803891782407408E-4</v>
      </c>
      <c r="K65" s="21">
        <v>9.1234567905092582E-5</v>
      </c>
      <c r="L65" s="21">
        <v>6.3788580243055555E-5</v>
      </c>
      <c r="M65" s="21">
        <v>5.8135609571759305E-5</v>
      </c>
      <c r="N65" s="21">
        <v>5.0088011180555558E-5</v>
      </c>
      <c r="O65" s="21">
        <v>8.9963107638888897E-5</v>
      </c>
      <c r="P65" s="3">
        <v>6.2642047645833344E-4</v>
      </c>
      <c r="Q65" s="6"/>
      <c r="R65" s="6"/>
      <c r="S65" s="6"/>
      <c r="T65" s="6"/>
      <c r="U65" s="6"/>
      <c r="V65" s="5"/>
      <c r="W65" s="6"/>
      <c r="X65" s="6"/>
      <c r="Y65" s="5"/>
      <c r="Z65" s="11"/>
      <c r="AA65" s="6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 s="6"/>
      <c r="AU65" s="6"/>
      <c r="AV65" s="6"/>
      <c r="AW65" s="12"/>
      <c r="AX65" s="12"/>
      <c r="AY65" s="12"/>
      <c r="AZ65" s="12"/>
      <c r="BA65" s="12"/>
      <c r="BB65" s="12"/>
    </row>
    <row r="66" spans="1:54" x14ac:dyDescent="0.3">
      <c r="B66" s="3" t="s">
        <v>5</v>
      </c>
      <c r="C66" s="21">
        <v>3.1970799575231488E-4</v>
      </c>
      <c r="D66" s="21">
        <v>2.1459659530092591E-4</v>
      </c>
      <c r="E66" s="21">
        <v>1.3620466820601852E-4</v>
      </c>
      <c r="F66" s="3">
        <v>6.7050925925925926E-4</v>
      </c>
      <c r="G66" s="31"/>
      <c r="H66" s="3" t="s">
        <v>5</v>
      </c>
      <c r="I66" s="21">
        <v>8.250313464120371E-5</v>
      </c>
      <c r="J66" s="21">
        <v>2.3720486111111113E-4</v>
      </c>
      <c r="K66" s="21">
        <v>9.8702498078703693E-5</v>
      </c>
      <c r="L66" s="21">
        <v>6.6527777777777752E-5</v>
      </c>
      <c r="M66" s="21">
        <v>4.9366319444444463E-5</v>
      </c>
      <c r="N66" s="21">
        <v>4.827377506944442E-5</v>
      </c>
      <c r="O66" s="21">
        <v>8.7930893136574091E-5</v>
      </c>
      <c r="P66" s="3">
        <v>6.7050925925925926E-4</v>
      </c>
    </row>
    <row r="67" spans="1:54" x14ac:dyDescent="0.3">
      <c r="B67" s="2" t="s">
        <v>6</v>
      </c>
      <c r="C67" s="21">
        <v>2.9616222994212962E-4</v>
      </c>
      <c r="D67" s="21">
        <v>2.0381751542824071E-4</v>
      </c>
      <c r="E67" s="21">
        <v>1.7124421296296302E-4</v>
      </c>
      <c r="F67" s="3">
        <v>6.7122395833333335E-4</v>
      </c>
      <c r="G67" s="31"/>
      <c r="H67" s="2" t="s">
        <v>6</v>
      </c>
      <c r="I67" s="21">
        <v>7.6779513888888885E-5</v>
      </c>
      <c r="J67" s="21">
        <v>2.1938271605324077E-4</v>
      </c>
      <c r="K67" s="21">
        <v>9.4027777777777811E-5</v>
      </c>
      <c r="L67" s="21">
        <v>6.0648148148148086E-5</v>
      </c>
      <c r="M67" s="21">
        <v>4.9141589502314818E-5</v>
      </c>
      <c r="N67" s="21">
        <v>4.800347222222223E-5</v>
      </c>
      <c r="O67" s="21">
        <v>1.2324074074074076E-4</v>
      </c>
      <c r="P67" s="3">
        <v>6.7122395833333335E-4</v>
      </c>
    </row>
    <row r="68" spans="1:54" s="1" customFormat="1" x14ac:dyDescent="0.3">
      <c r="A68" s="5"/>
      <c r="B68" s="3" t="s">
        <v>7</v>
      </c>
      <c r="C68" s="21">
        <v>3.3163266782407403E-4</v>
      </c>
      <c r="D68" s="21">
        <v>2.3049672068287038E-4</v>
      </c>
      <c r="E68" s="21">
        <v>1.5671031056712969E-4</v>
      </c>
      <c r="F68" s="3">
        <v>7.1883969907407411E-4</v>
      </c>
      <c r="G68" s="31"/>
      <c r="H68" s="3" t="s">
        <v>7</v>
      </c>
      <c r="I68" s="21">
        <v>8.3758439432870375E-5</v>
      </c>
      <c r="J68" s="21">
        <v>2.4787422839120366E-4</v>
      </c>
      <c r="K68" s="21">
        <v>1.0287061149305554E-4</v>
      </c>
      <c r="L68" s="21">
        <v>6.7669753090277793E-5</v>
      </c>
      <c r="M68" s="21">
        <v>5.9956356099537038E-5</v>
      </c>
      <c r="N68" s="21">
        <v>5.4421778541666661E-5</v>
      </c>
      <c r="O68" s="21">
        <v>1.0228853202546304E-4</v>
      </c>
      <c r="P68" s="3">
        <v>7.1883969907407411E-4</v>
      </c>
      <c r="Q68" s="6"/>
      <c r="R68" s="6"/>
      <c r="S68" s="6"/>
      <c r="T68" s="6"/>
      <c r="U68" s="6"/>
      <c r="V68" s="5"/>
      <c r="W68" s="6"/>
      <c r="X68" s="6"/>
      <c r="Y68" s="5"/>
      <c r="Z68" s="11"/>
      <c r="AA68" s="6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 s="6"/>
      <c r="AU68" s="6"/>
      <c r="AV68" s="6"/>
    </row>
    <row r="69" spans="1:54" s="11" customFormat="1" x14ac:dyDescent="0.3">
      <c r="A69" s="5"/>
      <c r="B69" s="3" t="s">
        <v>8</v>
      </c>
      <c r="C69" s="21">
        <v>3.347726176736111E-4</v>
      </c>
      <c r="D69" s="21">
        <v>2.3155164930555554E-4</v>
      </c>
      <c r="E69" s="21">
        <v>1.6743344907407402E-4</v>
      </c>
      <c r="F69" s="3">
        <v>7.337577160532406E-4</v>
      </c>
      <c r="G69" s="31"/>
      <c r="H69" s="3" t="s">
        <v>8</v>
      </c>
      <c r="I69" s="21">
        <v>8.0100308645833333E-5</v>
      </c>
      <c r="J69" s="21">
        <v>2.5467230902777776E-4</v>
      </c>
      <c r="K69" s="21">
        <v>1.0133077739583336E-4</v>
      </c>
      <c r="L69" s="21">
        <v>6.645061728009259E-5</v>
      </c>
      <c r="M69" s="21">
        <v>6.3770254629629591E-5</v>
      </c>
      <c r="N69" s="21">
        <v>5.678964120370368E-5</v>
      </c>
      <c r="O69" s="21">
        <v>1.1064380787037034E-4</v>
      </c>
      <c r="P69" s="3">
        <v>7.337577160532406E-4</v>
      </c>
      <c r="Q69" s="6"/>
      <c r="R69" s="6"/>
      <c r="S69" s="6"/>
      <c r="T69" s="6"/>
      <c r="U69" s="6"/>
      <c r="V69" s="5"/>
      <c r="W69" s="6"/>
      <c r="X69" s="6"/>
      <c r="Y69" s="5"/>
      <c r="AA69" s="6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 s="6"/>
      <c r="AU69" s="6"/>
      <c r="AV69" s="6"/>
    </row>
    <row r="70" spans="1:54" s="11" customFormat="1" x14ac:dyDescent="0.3">
      <c r="A70" s="5"/>
      <c r="B70" s="3" t="s">
        <v>10</v>
      </c>
      <c r="C70" s="21">
        <v>3.2559678819444444E-4</v>
      </c>
      <c r="D70" s="21">
        <v>2.345883969907408E-4</v>
      </c>
      <c r="E70" s="21">
        <v>1.5986858603009256E-4</v>
      </c>
      <c r="F70" s="3">
        <v>7.2005377121527785E-4</v>
      </c>
      <c r="G70" s="31"/>
      <c r="H70" s="3" t="s">
        <v>10</v>
      </c>
      <c r="I70" s="21">
        <v>7.879798417824076E-5</v>
      </c>
      <c r="J70" s="21">
        <v>2.4679880401620366E-4</v>
      </c>
      <c r="K70" s="21">
        <v>1.0700327931712968E-4</v>
      </c>
      <c r="L70" s="21">
        <v>6.9362943668981449E-5</v>
      </c>
      <c r="M70" s="21">
        <v>5.8222174004629674E-5</v>
      </c>
      <c r="N70" s="21">
        <v>5.4140866122685149E-5</v>
      </c>
      <c r="O70" s="21">
        <v>1.0572771990740742E-4</v>
      </c>
      <c r="P70" s="3">
        <v>7.2005377121527774E-4</v>
      </c>
      <c r="Q70" s="6"/>
      <c r="R70" s="6"/>
      <c r="S70" s="6"/>
      <c r="T70" s="6"/>
      <c r="U70" s="6"/>
      <c r="V70" s="5"/>
      <c r="W70" s="6"/>
      <c r="X70" s="6"/>
      <c r="Y70" s="5"/>
      <c r="AA70" s="6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 s="6"/>
      <c r="AU70" s="6"/>
      <c r="AV70" s="6"/>
    </row>
    <row r="71" spans="1:54" s="11" customFormat="1" x14ac:dyDescent="0.3">
      <c r="A71" s="5"/>
      <c r="B71" s="4" t="s">
        <v>12</v>
      </c>
      <c r="C71" s="21">
        <v>3.1952160494212961E-4</v>
      </c>
      <c r="D71" s="21">
        <v>2.2197530864583335E-4</v>
      </c>
      <c r="E71" s="21">
        <v>1.4506172839120365E-4</v>
      </c>
      <c r="F71" s="3">
        <v>6.8655864197916664E-4</v>
      </c>
      <c r="G71" s="31"/>
      <c r="H71" s="4" t="s">
        <v>12</v>
      </c>
      <c r="I71" s="21">
        <v>8.3703703703703701E-5</v>
      </c>
      <c r="J71" s="21">
        <v>2.3581790123842591E-4</v>
      </c>
      <c r="K71" s="21">
        <v>9.7283950613425945E-5</v>
      </c>
      <c r="L71" s="21">
        <v>6.5432098773148101E-5</v>
      </c>
      <c r="M71" s="21">
        <v>5.9259259259259314E-5</v>
      </c>
      <c r="N71" s="21">
        <v>4.9830246909722224E-5</v>
      </c>
      <c r="O71" s="21">
        <v>9.5231481481481418E-5</v>
      </c>
      <c r="P71" s="3">
        <v>6.8655864197916664E-4</v>
      </c>
      <c r="Q71" s="6"/>
      <c r="R71" s="6"/>
      <c r="S71" s="6"/>
      <c r="T71" s="6"/>
      <c r="U71" s="6"/>
      <c r="V71" s="5"/>
      <c r="W71" s="6"/>
      <c r="X71" s="6"/>
      <c r="Y71" s="5"/>
      <c r="AA71" s="6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 s="6"/>
      <c r="AU71" s="6"/>
      <c r="AV71" s="6"/>
    </row>
    <row r="72" spans="1:54" s="11" customFormat="1" x14ac:dyDescent="0.3">
      <c r="A72" s="5"/>
      <c r="B72" s="1" t="s">
        <v>19</v>
      </c>
      <c r="C72" s="21">
        <v>3.1668553481915503E-4</v>
      </c>
      <c r="D72" s="21">
        <v>2.2282537013165512E-4</v>
      </c>
      <c r="E72" s="21">
        <v>1.5544970099971067E-4</v>
      </c>
      <c r="F72" s="3">
        <v>6.9496060595052077E-4</v>
      </c>
      <c r="G72" s="31"/>
      <c r="H72" s="1" t="s">
        <v>19</v>
      </c>
      <c r="I72" s="21">
        <v>7.8461642795138887E-5</v>
      </c>
      <c r="J72" s="21">
        <v>2.3822389202401618E-4</v>
      </c>
      <c r="K72" s="21">
        <v>9.9893391928530117E-5</v>
      </c>
      <c r="L72" s="21">
        <v>6.6088505497685168E-5</v>
      </c>
      <c r="M72" s="21">
        <v>5.6843472705439832E-5</v>
      </c>
      <c r="N72" s="21">
        <v>5.218448591435184E-5</v>
      </c>
      <c r="O72" s="21">
        <v>1.0326521508535881E-4</v>
      </c>
      <c r="P72" s="3">
        <v>6.9496060595052077E-4</v>
      </c>
      <c r="Q72" s="6"/>
      <c r="R72" s="6"/>
      <c r="S72" s="6"/>
      <c r="T72" s="6"/>
      <c r="U72" s="6"/>
      <c r="V72" s="5"/>
      <c r="W72" s="6"/>
      <c r="X72" s="6"/>
      <c r="Y72" s="5"/>
      <c r="AA72" s="6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 s="6"/>
      <c r="AU72" s="6"/>
      <c r="AV72" s="6"/>
    </row>
    <row r="73" spans="1:54" s="11" customFormat="1" x14ac:dyDescent="0.3">
      <c r="A73" s="5"/>
      <c r="B73" s="1" t="s">
        <v>20</v>
      </c>
      <c r="C73" s="21">
        <v>2.7321059991898154E-4</v>
      </c>
      <c r="D73" s="21">
        <v>2.0381751542824071E-4</v>
      </c>
      <c r="E73" s="21">
        <v>1.3620466820601852E-4</v>
      </c>
      <c r="F73" s="3">
        <v>6.2642047645833344E-4</v>
      </c>
      <c r="G73" s="31" t="s">
        <v>42</v>
      </c>
      <c r="H73" s="1" t="s">
        <v>20</v>
      </c>
      <c r="I73" s="26">
        <v>6.5171682094907401E-5</v>
      </c>
      <c r="J73" s="26">
        <v>2.0803891782407408E-4</v>
      </c>
      <c r="K73" s="26">
        <v>9.1234567905092582E-5</v>
      </c>
      <c r="L73" s="26">
        <v>6.0648148148148086E-5</v>
      </c>
      <c r="M73" s="26">
        <v>4.9141589502314818E-5</v>
      </c>
      <c r="N73" s="26">
        <v>4.800347222222223E-5</v>
      </c>
      <c r="O73" s="26">
        <v>8.7930893136574091E-5</v>
      </c>
      <c r="P73" s="2">
        <v>6.2642047645833344E-4</v>
      </c>
      <c r="Q73" s="6"/>
      <c r="R73" s="6"/>
      <c r="S73" s="6"/>
      <c r="T73" s="6"/>
      <c r="U73" s="6"/>
      <c r="V73" s="5"/>
      <c r="W73" s="6"/>
      <c r="X73" s="6"/>
      <c r="Y73" s="5"/>
      <c r="AA73" s="6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 s="6"/>
      <c r="AU73" s="6"/>
      <c r="AV73" s="6"/>
    </row>
    <row r="74" spans="1:54" s="11" customFormat="1" x14ac:dyDescent="0.3">
      <c r="A74" s="5"/>
      <c r="B74" s="1" t="s">
        <v>21</v>
      </c>
      <c r="C74" s="21">
        <v>3.347726176736111E-4</v>
      </c>
      <c r="D74" s="21">
        <v>2.345883969907408E-4</v>
      </c>
      <c r="E74" s="21">
        <v>1.7124421296296302E-4</v>
      </c>
      <c r="F74" s="3">
        <v>7.337577160532406E-4</v>
      </c>
      <c r="G74" s="31" t="s">
        <v>46</v>
      </c>
      <c r="H74" s="1" t="s">
        <v>21</v>
      </c>
      <c r="I74" s="26">
        <v>8.3758439432870375E-5</v>
      </c>
      <c r="J74" s="26">
        <v>2.5600139853009256E-4</v>
      </c>
      <c r="K74" s="26">
        <v>1.0700327931712968E-4</v>
      </c>
      <c r="L74" s="26">
        <v>6.9362943668981449E-5</v>
      </c>
      <c r="M74" s="26">
        <v>6.3770254629629591E-5</v>
      </c>
      <c r="N74" s="26">
        <v>5.678964120370368E-5</v>
      </c>
      <c r="O74" s="26">
        <v>1.2324074074074076E-4</v>
      </c>
      <c r="P74" s="2">
        <v>7.337577160532406E-4</v>
      </c>
      <c r="Q74" s="6"/>
      <c r="R74" s="6"/>
      <c r="S74" s="6"/>
      <c r="T74" s="6"/>
      <c r="U74" s="6"/>
      <c r="V74" s="5"/>
      <c r="W74" s="6"/>
      <c r="X74" s="6"/>
      <c r="Y74" s="5"/>
      <c r="AA74" s="12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12"/>
      <c r="AU74" s="12"/>
      <c r="AV74" s="12"/>
    </row>
    <row r="75" spans="1:54" s="11" customFormat="1" x14ac:dyDescent="0.3">
      <c r="A75" s="17"/>
      <c r="B75" s="1" t="s">
        <v>22</v>
      </c>
      <c r="C75" s="9">
        <v>6.7732388379714088</v>
      </c>
      <c r="D75" s="9">
        <v>5.0562709462959212</v>
      </c>
      <c r="E75" s="9">
        <v>8.6428350471186874</v>
      </c>
      <c r="F75" s="9">
        <v>5.4469489148684023</v>
      </c>
      <c r="G75" s="30"/>
      <c r="H75" s="18" t="s">
        <v>22</v>
      </c>
      <c r="I75" s="12">
        <v>7.7169276499787651</v>
      </c>
      <c r="J75" s="12">
        <v>7.141782373474542</v>
      </c>
      <c r="K75" s="12">
        <v>5.6797072582957071</v>
      </c>
      <c r="L75" s="12">
        <v>4.2938680494111514</v>
      </c>
      <c r="M75" s="12">
        <v>8.9778295824554348</v>
      </c>
      <c r="N75" s="12">
        <v>6.7466355890692329</v>
      </c>
      <c r="O75" s="12">
        <v>11.565233356534465</v>
      </c>
      <c r="P75" s="12">
        <v>5.4469489148684023</v>
      </c>
      <c r="Q75" s="6"/>
      <c r="R75" s="6"/>
      <c r="S75" s="6"/>
      <c r="T75" s="6"/>
      <c r="U75" s="6"/>
      <c r="V75" s="5"/>
      <c r="W75" s="6"/>
      <c r="X75" s="6"/>
      <c r="Y75" s="5"/>
      <c r="AA75" s="6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 s="6"/>
      <c r="AU75" s="6"/>
      <c r="AV75" s="6"/>
    </row>
    <row r="76" spans="1:54" s="11" customFormat="1" x14ac:dyDescent="0.3">
      <c r="A76" s="5"/>
      <c r="B76" s="6"/>
      <c r="C76" s="6"/>
      <c r="D76" s="6"/>
      <c r="E76"/>
      <c r="F76"/>
      <c r="G76"/>
      <c r="H76"/>
      <c r="I76"/>
      <c r="J76"/>
      <c r="K76"/>
      <c r="L76"/>
      <c r="M76"/>
      <c r="N76"/>
      <c r="O76"/>
      <c r="P76" s="6"/>
      <c r="Q76" s="6"/>
      <c r="R76" s="6"/>
      <c r="S76" s="6"/>
      <c r="T76" s="6"/>
      <c r="U76" s="6"/>
      <c r="V76" s="5"/>
      <c r="W76" s="6"/>
      <c r="X76" s="6"/>
      <c r="Y76" s="5"/>
      <c r="AA76" s="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 s="6"/>
      <c r="AU76" s="6"/>
      <c r="AV76" s="6"/>
    </row>
    <row r="77" spans="1:54" s="11" customFormat="1" x14ac:dyDescent="0.3">
      <c r="A77" s="5"/>
      <c r="B77" s="6"/>
      <c r="C77" s="6"/>
      <c r="D77" s="6"/>
      <c r="E77"/>
      <c r="F77"/>
      <c r="G77"/>
      <c r="H77"/>
      <c r="I77"/>
      <c r="J77"/>
      <c r="K77"/>
      <c r="L77"/>
      <c r="M77"/>
      <c r="N77"/>
      <c r="O77"/>
      <c r="P77" s="6"/>
      <c r="Q77" s="12"/>
      <c r="R77" s="12"/>
      <c r="S77" s="12"/>
      <c r="T77" s="12"/>
      <c r="U77" s="12"/>
      <c r="V77" s="17"/>
      <c r="W77" s="12"/>
      <c r="X77" s="12"/>
      <c r="Y77" s="17"/>
      <c r="Z77" s="9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54" s="11" customFormat="1" x14ac:dyDescent="0.3">
      <c r="A78" s="1"/>
      <c r="B78" s="27" t="s">
        <v>47</v>
      </c>
      <c r="C78" s="1">
        <v>1</v>
      </c>
      <c r="D78" s="1">
        <v>2</v>
      </c>
      <c r="E78" s="1">
        <v>3</v>
      </c>
      <c r="F78" s="1"/>
      <c r="G78" s="1"/>
      <c r="H78" s="27" t="s">
        <v>48</v>
      </c>
      <c r="I78" s="1" t="s">
        <v>25</v>
      </c>
      <c r="J78" s="1" t="s">
        <v>26</v>
      </c>
      <c r="K78" s="1" t="s">
        <v>27</v>
      </c>
      <c r="L78" s="1" t="s">
        <v>29</v>
      </c>
      <c r="M78" s="1" t="s">
        <v>30</v>
      </c>
      <c r="N78" s="1" t="s">
        <v>31</v>
      </c>
      <c r="O78" s="1" t="s">
        <v>37</v>
      </c>
      <c r="P78" s="1"/>
      <c r="Q78" s="6"/>
      <c r="R78" s="6"/>
      <c r="S78" s="6"/>
      <c r="T78" s="6"/>
      <c r="U78" s="6"/>
      <c r="V78" s="5"/>
      <c r="W78" s="6"/>
      <c r="X78" s="6"/>
      <c r="Y78" s="5"/>
    </row>
    <row r="79" spans="1:54" s="11" customFormat="1" x14ac:dyDescent="0.3">
      <c r="A79" s="1"/>
      <c r="B79" s="1" t="s">
        <v>34</v>
      </c>
      <c r="C79" s="9">
        <v>46.153846153846203</v>
      </c>
      <c r="D79" s="9">
        <v>32.692307692307693</v>
      </c>
      <c r="E79" s="9">
        <v>21.153846153846153</v>
      </c>
      <c r="H79" s="3" t="s">
        <v>1</v>
      </c>
      <c r="I79" s="9">
        <v>10.642941172737991</v>
      </c>
      <c r="J79" s="9">
        <v>34.174391977654665</v>
      </c>
      <c r="K79" s="9">
        <v>15.644257081017232</v>
      </c>
      <c r="L79" s="9">
        <v>9.9790855529483515</v>
      </c>
      <c r="M79" s="9">
        <v>7.5233592342276872</v>
      </c>
      <c r="N79" s="9">
        <v>7.7522646890614446</v>
      </c>
      <c r="O79" s="9">
        <v>14.283700292352645</v>
      </c>
      <c r="Q79" s="6"/>
      <c r="R79" s="6"/>
      <c r="S79" s="6"/>
      <c r="T79" s="6"/>
      <c r="U79" s="6"/>
      <c r="V79" s="5"/>
      <c r="W79" s="6"/>
      <c r="X79" s="6"/>
      <c r="Y79" s="5"/>
    </row>
    <row r="80" spans="1:54" s="11" customFormat="1" x14ac:dyDescent="0.3">
      <c r="A80" s="1"/>
      <c r="B80" s="3" t="s">
        <v>1</v>
      </c>
      <c r="C80" s="9">
        <v>44.817333150392649</v>
      </c>
      <c r="D80" s="9">
        <v>33.146701868193269</v>
      </c>
      <c r="E80" s="9">
        <v>22.035964981414082</v>
      </c>
      <c r="H80" s="3" t="s">
        <v>2</v>
      </c>
      <c r="I80" s="9">
        <v>10.497902099349936</v>
      </c>
      <c r="J80" s="9">
        <v>34.957523386222896</v>
      </c>
      <c r="K80" s="9">
        <v>14.569242922633329</v>
      </c>
      <c r="L80" s="9">
        <v>9.3986236135133634</v>
      </c>
      <c r="M80" s="9">
        <v>7.7692970519409617</v>
      </c>
      <c r="N80" s="9">
        <v>7.6370978336779016</v>
      </c>
      <c r="O80" s="9">
        <v>15.170313092661608</v>
      </c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48" s="11" customFormat="1" x14ac:dyDescent="0.3">
      <c r="A81" s="1"/>
      <c r="B81" s="3" t="s">
        <v>2</v>
      </c>
      <c r="C81" s="9">
        <v>45.455425485572839</v>
      </c>
      <c r="D81" s="9">
        <v>31.737163588087654</v>
      </c>
      <c r="E81" s="9">
        <v>22.807410926339511</v>
      </c>
      <c r="H81" s="3" t="s">
        <v>3</v>
      </c>
      <c r="I81" s="9">
        <v>10.622113556098885</v>
      </c>
      <c r="J81" s="9">
        <v>34.511115639432219</v>
      </c>
      <c r="K81" s="9">
        <v>13.067667299986418</v>
      </c>
      <c r="L81" s="9">
        <v>8.9004346644933374</v>
      </c>
      <c r="M81" s="9">
        <v>8.9921217060581338</v>
      </c>
      <c r="N81" s="9">
        <v>8.1499592502037554</v>
      </c>
      <c r="O81" s="9">
        <v>15.756587883727246</v>
      </c>
      <c r="V81" s="1"/>
      <c r="Y81" s="1"/>
    </row>
    <row r="82" spans="1:48" s="11" customFormat="1" x14ac:dyDescent="0.3">
      <c r="A82" s="1"/>
      <c r="B82" s="3" t="s">
        <v>3</v>
      </c>
      <c r="C82" s="9">
        <v>45.133229195531101</v>
      </c>
      <c r="D82" s="9">
        <v>30.960223670537889</v>
      </c>
      <c r="E82" s="9">
        <v>23.906547133931003</v>
      </c>
      <c r="H82" s="3" t="s">
        <v>4</v>
      </c>
      <c r="I82" s="9">
        <v>10.403823716519637</v>
      </c>
      <c r="J82" s="9">
        <v>33.210746717650103</v>
      </c>
      <c r="K82" s="9">
        <v>14.564429378317278</v>
      </c>
      <c r="L82" s="9">
        <v>10.183029233607511</v>
      </c>
      <c r="M82" s="9">
        <v>9.2806049221838016</v>
      </c>
      <c r="N82" s="9">
        <v>7.9959089881199281</v>
      </c>
      <c r="O82" s="9">
        <v>14.361457043601739</v>
      </c>
      <c r="V82" s="1"/>
      <c r="Y82" s="1"/>
    </row>
    <row r="83" spans="1:48" s="11" customFormat="1" x14ac:dyDescent="0.3">
      <c r="A83" s="1"/>
      <c r="B83" s="3" t="s">
        <v>4</v>
      </c>
      <c r="C83" s="9">
        <v>43.614570434169742</v>
      </c>
      <c r="D83" s="9">
        <v>34.02806353410859</v>
      </c>
      <c r="E83" s="9">
        <v>22.357366031721668</v>
      </c>
      <c r="H83" s="3" t="s">
        <v>5</v>
      </c>
      <c r="I83" s="9">
        <v>12.304548147828488</v>
      </c>
      <c r="J83" s="9">
        <v>35.376821100600708</v>
      </c>
      <c r="K83" s="9">
        <v>14.720527228474761</v>
      </c>
      <c r="L83" s="9">
        <v>9.9219774908513383</v>
      </c>
      <c r="M83" s="9">
        <v>7.3625112200510978</v>
      </c>
      <c r="N83" s="9">
        <v>7.1995687461161317</v>
      </c>
      <c r="O83" s="9">
        <v>13.114046066077472</v>
      </c>
      <c r="V83" s="1"/>
      <c r="Y83" s="1"/>
    </row>
    <row r="84" spans="1:48" s="11" customFormat="1" x14ac:dyDescent="0.3">
      <c r="A84" s="1"/>
      <c r="B84" s="3" t="s">
        <v>5</v>
      </c>
      <c r="C84" s="9">
        <v>47.681369248429199</v>
      </c>
      <c r="D84" s="9">
        <v>32.005015939377195</v>
      </c>
      <c r="E84" s="9">
        <v>20.313614812193606</v>
      </c>
      <c r="H84" s="3" t="s">
        <v>6</v>
      </c>
      <c r="I84" s="9">
        <v>11.438732622049788</v>
      </c>
      <c r="J84" s="9">
        <v>32.683981751481845</v>
      </c>
      <c r="K84" s="9">
        <v>14.008406078241196</v>
      </c>
      <c r="L84" s="9">
        <v>9.0354564069403942</v>
      </c>
      <c r="M84" s="9">
        <v>7.3211912197435076</v>
      </c>
      <c r="N84" s="9">
        <v>7.1516327190430022</v>
      </c>
      <c r="O84" s="9">
        <v>18.360599202500275</v>
      </c>
      <c r="V84" s="1"/>
      <c r="Y84" s="1"/>
    </row>
    <row r="85" spans="1:48" s="11" customFormat="1" x14ac:dyDescent="0.3">
      <c r="A85" s="1"/>
      <c r="B85" s="3" t="s">
        <v>6</v>
      </c>
      <c r="C85" s="9">
        <v>44.122714373531629</v>
      </c>
      <c r="D85" s="9">
        <v>30.365053704925092</v>
      </c>
      <c r="E85" s="9">
        <v>25.512231921543275</v>
      </c>
      <c r="H85" s="3" t="s">
        <v>7</v>
      </c>
      <c r="I85" s="9">
        <v>11.651893953653127</v>
      </c>
      <c r="J85" s="9">
        <v>34.482545790179159</v>
      </c>
      <c r="K85" s="9">
        <v>14.310646953077514</v>
      </c>
      <c r="L85" s="9">
        <v>9.4137473455406138</v>
      </c>
      <c r="M85" s="9">
        <v>8.340712981874244</v>
      </c>
      <c r="N85" s="9">
        <v>7.5707808864433161</v>
      </c>
      <c r="O85" s="9">
        <v>14.229672089232029</v>
      </c>
      <c r="V85" s="1"/>
      <c r="Y85" s="1"/>
    </row>
    <row r="86" spans="1:48" s="11" customFormat="1" x14ac:dyDescent="0.3">
      <c r="A86" s="1"/>
      <c r="B86" s="3" t="s">
        <v>7</v>
      </c>
      <c r="C86" s="9">
        <v>46.134439743832282</v>
      </c>
      <c r="D86" s="9">
        <v>32.06510728049237</v>
      </c>
      <c r="E86" s="9">
        <v>21.800452975675348</v>
      </c>
      <c r="H86" s="3" t="s">
        <v>8</v>
      </c>
      <c r="I86" s="9">
        <v>10.916451969551941</v>
      </c>
      <c r="J86" s="9">
        <v>34.707956516984559</v>
      </c>
      <c r="K86" s="9">
        <v>13.809841474768342</v>
      </c>
      <c r="L86" s="9">
        <v>9.0562069503703881</v>
      </c>
      <c r="M86" s="9">
        <v>8.6909143487633855</v>
      </c>
      <c r="N86" s="9">
        <v>7.7395630684697414</v>
      </c>
      <c r="O86" s="9">
        <v>15.079065671091648</v>
      </c>
      <c r="V86" s="1"/>
      <c r="Y86" s="1"/>
    </row>
    <row r="87" spans="1:48" s="11" customFormat="1" x14ac:dyDescent="0.3">
      <c r="A87" s="1"/>
      <c r="B87" s="3" t="s">
        <v>8</v>
      </c>
      <c r="C87" s="9">
        <v>45.624408486536495</v>
      </c>
      <c r="D87" s="9">
        <v>31.556962773902114</v>
      </c>
      <c r="E87" s="9">
        <v>22.81862873956139</v>
      </c>
      <c r="H87" s="3" t="s">
        <v>9</v>
      </c>
      <c r="I87" s="9">
        <v>11.674537941806543</v>
      </c>
      <c r="J87" s="9">
        <v>35.045143632058526</v>
      </c>
      <c r="K87" s="9">
        <v>14.511090037933563</v>
      </c>
      <c r="L87" s="9">
        <v>10.024278221678424</v>
      </c>
      <c r="M87" s="9">
        <v>7.4923728976462476</v>
      </c>
      <c r="N87" s="9">
        <v>7.4729960711868157</v>
      </c>
      <c r="O87" s="9">
        <v>13.779581197689877</v>
      </c>
      <c r="V87" s="1"/>
      <c r="Y87" s="1"/>
    </row>
    <row r="88" spans="1:48" x14ac:dyDescent="0.3">
      <c r="A88" s="1"/>
      <c r="B88" s="3" t="s">
        <v>9</v>
      </c>
      <c r="C88" s="9">
        <v>46.719681573865074</v>
      </c>
      <c r="D88" s="9">
        <v>32.027741157258234</v>
      </c>
      <c r="E88" s="9">
        <v>21.252577268876692</v>
      </c>
      <c r="F88" s="11"/>
      <c r="G88" s="11"/>
      <c r="H88" s="3" t="s">
        <v>10</v>
      </c>
      <c r="I88" s="9">
        <v>10.943347195480788</v>
      </c>
      <c r="J88" s="9">
        <v>34.275051931144887</v>
      </c>
      <c r="K88" s="9">
        <v>14.860456759574198</v>
      </c>
      <c r="L88" s="9">
        <v>9.6330227604965479</v>
      </c>
      <c r="M88" s="9">
        <v>8.0858091898282307</v>
      </c>
      <c r="N88" s="9">
        <v>7.519003203234166</v>
      </c>
      <c r="O88" s="9">
        <v>14.683308960241181</v>
      </c>
      <c r="P88" s="11"/>
      <c r="Q88" s="11"/>
      <c r="R88" s="11"/>
      <c r="S88" s="11"/>
      <c r="T88" s="11"/>
      <c r="U88" s="11"/>
      <c r="V88" s="1"/>
      <c r="W88" s="11"/>
      <c r="X88" s="11"/>
      <c r="Y88" s="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</row>
    <row r="89" spans="1:48" x14ac:dyDescent="0.3">
      <c r="A89" s="1"/>
      <c r="B89" s="3" t="s">
        <v>10</v>
      </c>
      <c r="C89" s="9">
        <v>45.218399126625677</v>
      </c>
      <c r="D89" s="9">
        <v>32.579288709898975</v>
      </c>
      <c r="E89" s="9">
        <v>22.202312163475348</v>
      </c>
      <c r="F89" s="11"/>
      <c r="G89" s="11"/>
      <c r="H89" s="4" t="s">
        <v>11</v>
      </c>
      <c r="I89" s="9">
        <v>11.060424188767294</v>
      </c>
      <c r="J89" s="9">
        <v>33.496518564215549</v>
      </c>
      <c r="K89" s="9">
        <v>14.181311988397107</v>
      </c>
      <c r="L89" s="9">
        <v>9.9443187750671171</v>
      </c>
      <c r="M89" s="9">
        <v>8.2195058297166987</v>
      </c>
      <c r="N89" s="9">
        <v>7.6610622928683467</v>
      </c>
      <c r="O89" s="9">
        <v>15.43685836096788</v>
      </c>
      <c r="P89" s="11"/>
      <c r="Q89" s="11"/>
      <c r="R89" s="11"/>
      <c r="S89" s="11"/>
      <c r="T89" s="11"/>
      <c r="U89" s="11"/>
      <c r="V89" s="1"/>
      <c r="W89" s="11"/>
      <c r="X89" s="11"/>
      <c r="Y89" s="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</row>
    <row r="90" spans="1:48" x14ac:dyDescent="0.3">
      <c r="A90" s="1"/>
      <c r="B90" s="4" t="s">
        <v>11</v>
      </c>
      <c r="C90" s="9">
        <v>44.556942752982849</v>
      </c>
      <c r="D90" s="9">
        <v>32.345136593180932</v>
      </c>
      <c r="E90" s="9">
        <v>23.09792065383623</v>
      </c>
      <c r="F90" s="11"/>
      <c r="G90" s="11"/>
      <c r="H90" s="4" t="s">
        <v>12</v>
      </c>
      <c r="I90" s="9">
        <v>12.191777742744319</v>
      </c>
      <c r="J90" s="9">
        <v>34.347816314513999</v>
      </c>
      <c r="K90" s="9">
        <v>14.169794780090758</v>
      </c>
      <c r="L90" s="9">
        <v>9.530445729227834</v>
      </c>
      <c r="M90" s="9">
        <v>8.6313470745092609</v>
      </c>
      <c r="N90" s="9">
        <v>7.2579738805813925</v>
      </c>
      <c r="O90" s="9">
        <v>13.870844478332438</v>
      </c>
      <c r="P90" s="11"/>
      <c r="Q90" s="11"/>
      <c r="R90" s="11"/>
      <c r="S90" s="11"/>
      <c r="T90" s="11"/>
      <c r="U90" s="11"/>
      <c r="V90" s="1"/>
      <c r="W90" s="11"/>
      <c r="X90" s="11"/>
      <c r="Y90" s="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</row>
    <row r="91" spans="1:48" x14ac:dyDescent="0.3">
      <c r="A91" s="1"/>
      <c r="B91" s="4" t="s">
        <v>12</v>
      </c>
      <c r="C91" s="9">
        <v>46.539594057258313</v>
      </c>
      <c r="D91" s="9">
        <v>32.331587583827854</v>
      </c>
      <c r="E91" s="9">
        <v>21.128818358913833</v>
      </c>
      <c r="F91" s="11"/>
      <c r="G91" s="11"/>
      <c r="H91" s="4" t="s">
        <v>13</v>
      </c>
      <c r="I91" s="9">
        <v>11.093138374838167</v>
      </c>
      <c r="J91" s="9">
        <v>33.877287843017797</v>
      </c>
      <c r="K91" s="9">
        <v>14.381438326606249</v>
      </c>
      <c r="L91" s="9">
        <v>9.4684842484705332</v>
      </c>
      <c r="M91" s="9">
        <v>8.5586779377046689</v>
      </c>
      <c r="N91" s="9">
        <v>7.8070046280303602</v>
      </c>
      <c r="O91" s="9">
        <v>14.81396864133222</v>
      </c>
      <c r="P91" s="11"/>
      <c r="Q91" s="11"/>
      <c r="R91" s="11"/>
      <c r="S91" s="11"/>
      <c r="T91" s="11"/>
      <c r="U91" s="11"/>
      <c r="V91" s="1"/>
      <c r="W91" s="11"/>
      <c r="X91" s="11"/>
      <c r="Y91" s="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</row>
    <row r="92" spans="1:48" x14ac:dyDescent="0.3">
      <c r="A92" s="1"/>
      <c r="B92" s="4" t="s">
        <v>13</v>
      </c>
      <c r="C92" s="9">
        <v>44.970426217855966</v>
      </c>
      <c r="D92" s="9">
        <v>32.408600512781454</v>
      </c>
      <c r="E92" s="9">
        <v>22.62097326936258</v>
      </c>
      <c r="F92" s="11"/>
      <c r="G92" s="11"/>
      <c r="H92" s="4" t="s">
        <v>14</v>
      </c>
      <c r="I92" s="9">
        <v>10.93129987348509</v>
      </c>
      <c r="J92" s="9">
        <v>33.724872453812601</v>
      </c>
      <c r="K92" s="9">
        <v>14.274190032844187</v>
      </c>
      <c r="L92" s="9">
        <v>9.2552217328235731</v>
      </c>
      <c r="M92" s="9">
        <v>8.5030305672584134</v>
      </c>
      <c r="N92" s="9">
        <v>8.0408145461341718</v>
      </c>
      <c r="O92" s="9">
        <v>15.27057079364196</v>
      </c>
      <c r="P92" s="11"/>
      <c r="Q92" s="11"/>
      <c r="R92" s="11"/>
      <c r="S92" s="11"/>
      <c r="T92" s="11"/>
      <c r="U92" s="11"/>
      <c r="V92" s="1"/>
      <c r="W92" s="11"/>
      <c r="X92" s="11"/>
      <c r="Y92" s="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</row>
    <row r="93" spans="1:48" x14ac:dyDescent="0.3">
      <c r="A93" s="1"/>
      <c r="B93" s="4" t="s">
        <v>14</v>
      </c>
      <c r="C93" s="9">
        <v>44.656172327297696</v>
      </c>
      <c r="D93" s="9">
        <v>32.032442332926166</v>
      </c>
      <c r="E93" s="9">
        <v>23.311385339776134</v>
      </c>
      <c r="F93" s="11"/>
      <c r="G93" s="11"/>
      <c r="H93" s="1" t="s">
        <v>15</v>
      </c>
      <c r="I93" s="9">
        <v>11.169495182493716</v>
      </c>
      <c r="J93" s="9">
        <v>34.205126687069253</v>
      </c>
      <c r="K93" s="9">
        <v>14.362378595854439</v>
      </c>
      <c r="L93" s="9">
        <v>9.5531666232878099</v>
      </c>
      <c r="M93" s="9">
        <v>8.1979611558218828</v>
      </c>
      <c r="N93" s="9">
        <v>7.6396879145121757</v>
      </c>
      <c r="O93" s="9">
        <v>14.87218384096073</v>
      </c>
      <c r="P93" s="11"/>
      <c r="Q93" s="11"/>
      <c r="R93" s="11"/>
      <c r="S93" s="11"/>
      <c r="T93" s="11"/>
      <c r="U93" s="11"/>
      <c r="V93" s="1"/>
      <c r="W93" s="11"/>
      <c r="X93" s="11"/>
      <c r="Y93" s="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</row>
    <row r="94" spans="1:48" x14ac:dyDescent="0.3">
      <c r="A94" s="1"/>
      <c r="B94" s="1" t="s">
        <v>15</v>
      </c>
      <c r="C94" s="9">
        <v>45.374621869562965</v>
      </c>
      <c r="D94" s="9">
        <v>32.113506374964125</v>
      </c>
      <c r="E94" s="9">
        <v>22.511871755472903</v>
      </c>
      <c r="F94" s="11"/>
      <c r="G94" s="11"/>
      <c r="H94" s="1" t="s">
        <v>16</v>
      </c>
      <c r="I94" s="9">
        <v>10.403823716519637</v>
      </c>
      <c r="J94" s="9">
        <v>32.683981751481845</v>
      </c>
      <c r="K94" s="9">
        <v>13.067667299986418</v>
      </c>
      <c r="L94" s="9">
        <v>8.9004346644933374</v>
      </c>
      <c r="M94" s="9">
        <v>7.3211912197435076</v>
      </c>
      <c r="N94" s="9">
        <v>7.1516327190430022</v>
      </c>
      <c r="O94" s="9">
        <v>13.114046066077472</v>
      </c>
      <c r="P94" s="11"/>
      <c r="Q94" s="11"/>
      <c r="R94" s="11"/>
      <c r="S94" s="11"/>
      <c r="T94" s="11"/>
      <c r="U94" s="11"/>
      <c r="V94" s="1"/>
      <c r="W94" s="11"/>
      <c r="X94" s="11"/>
      <c r="Y94" s="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</row>
    <row r="95" spans="1:48" x14ac:dyDescent="0.3">
      <c r="A95" s="1"/>
      <c r="B95" s="1" t="s">
        <v>16</v>
      </c>
      <c r="C95" s="9">
        <v>43.614570434169742</v>
      </c>
      <c r="D95" s="9">
        <v>30.365053704925092</v>
      </c>
      <c r="E95" s="9">
        <v>20.313614812193606</v>
      </c>
      <c r="F95" s="11"/>
      <c r="G95" s="11"/>
      <c r="H95" s="1" t="s">
        <v>17</v>
      </c>
      <c r="I95" s="9">
        <v>12.304548147828488</v>
      </c>
      <c r="J95" s="9">
        <v>35.376821100600708</v>
      </c>
      <c r="K95" s="9">
        <v>15.644257081017232</v>
      </c>
      <c r="L95" s="9">
        <v>10.183029233607511</v>
      </c>
      <c r="M95" s="9">
        <v>9.2806049221838016</v>
      </c>
      <c r="N95" s="9">
        <v>8.1499592502037554</v>
      </c>
      <c r="O95" s="9">
        <v>18.360599202500275</v>
      </c>
      <c r="P95" s="11"/>
      <c r="Q95" s="11"/>
      <c r="R95" s="11"/>
      <c r="S95" s="11"/>
      <c r="T95" s="11"/>
      <c r="U95" s="11"/>
      <c r="V95" s="1"/>
      <c r="W95" s="11"/>
      <c r="X95" s="11"/>
      <c r="Y95" s="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</row>
    <row r="96" spans="1:48" x14ac:dyDescent="0.3">
      <c r="A96" s="1"/>
      <c r="B96" s="1" t="s">
        <v>17</v>
      </c>
      <c r="C96" s="9">
        <v>47.681369248429199</v>
      </c>
      <c r="D96" s="9">
        <v>34.02806353410859</v>
      </c>
      <c r="E96" s="9">
        <v>25.512231921543275</v>
      </c>
      <c r="F96" s="11"/>
      <c r="G96" s="11"/>
      <c r="H96" s="1" t="s">
        <v>33</v>
      </c>
      <c r="I96" s="9">
        <v>0.60111984540281094</v>
      </c>
      <c r="J96" s="9">
        <v>0.74612544488742538</v>
      </c>
      <c r="K96" s="9">
        <v>0.5759846864061352</v>
      </c>
      <c r="L96" s="9">
        <v>0.40915579298166355</v>
      </c>
      <c r="M96" s="9">
        <v>0.6259538287715356</v>
      </c>
      <c r="N96" s="9">
        <v>0.30684340835263485</v>
      </c>
      <c r="O96" s="9">
        <v>1.2374605257364337</v>
      </c>
      <c r="P96" s="11"/>
      <c r="Q96" s="11"/>
      <c r="R96" s="11"/>
      <c r="S96" s="11"/>
      <c r="T96" s="11"/>
      <c r="U96" s="11"/>
      <c r="V96" s="11"/>
      <c r="W96" s="11"/>
      <c r="X96" s="11"/>
      <c r="Y96" s="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</row>
    <row r="97" spans="1:25" x14ac:dyDescent="0.3">
      <c r="A97" s="1"/>
      <c r="B97" s="1" t="s">
        <v>33</v>
      </c>
      <c r="C97" s="9">
        <v>1.0933406177247553</v>
      </c>
      <c r="D97" s="9">
        <v>0.87726979691251439</v>
      </c>
      <c r="E97" s="9">
        <v>1.2802222822982459</v>
      </c>
      <c r="F97" s="11"/>
      <c r="G97" s="11"/>
      <c r="H97" s="1"/>
      <c r="I97" s="9"/>
      <c r="J97" s="9"/>
      <c r="K97" s="9"/>
      <c r="L97" s="9"/>
      <c r="M97" s="9"/>
      <c r="N97" s="9"/>
      <c r="O97" s="9"/>
      <c r="P97" s="11"/>
      <c r="Q97" s="11"/>
      <c r="R97" s="11"/>
      <c r="S97" s="11"/>
      <c r="T97" s="11"/>
      <c r="U97" s="11"/>
      <c r="V97" s="1"/>
      <c r="W97" s="11"/>
      <c r="X97" s="11"/>
      <c r="Y97" s="1"/>
    </row>
    <row r="98" spans="1:25" x14ac:dyDescent="0.3">
      <c r="Q98" s="11"/>
      <c r="R98" s="11"/>
      <c r="S98" s="11"/>
      <c r="T98" s="11"/>
      <c r="U98" s="11"/>
      <c r="V98" s="1"/>
      <c r="W98" s="11"/>
      <c r="X98" s="11"/>
      <c r="Y98" s="1"/>
    </row>
    <row r="99" spans="1:25" x14ac:dyDescent="0.3">
      <c r="B99" s="27" t="s">
        <v>49</v>
      </c>
      <c r="C99" s="1">
        <v>1</v>
      </c>
      <c r="D99" s="1">
        <v>2</v>
      </c>
      <c r="E99" s="1">
        <v>3</v>
      </c>
      <c r="H99" s="27" t="s">
        <v>50</v>
      </c>
      <c r="I99" s="1" t="s">
        <v>25</v>
      </c>
      <c r="J99" s="1" t="s">
        <v>26</v>
      </c>
      <c r="K99" s="1" t="s">
        <v>27</v>
      </c>
      <c r="L99" s="1" t="s">
        <v>29</v>
      </c>
      <c r="M99" s="1" t="s">
        <v>30</v>
      </c>
      <c r="N99" s="1" t="s">
        <v>31</v>
      </c>
      <c r="O99" s="1" t="s">
        <v>37</v>
      </c>
      <c r="Q99" s="11"/>
      <c r="R99" s="11"/>
      <c r="S99" s="11"/>
      <c r="T99" s="11"/>
      <c r="U99" s="11"/>
      <c r="V99" s="1"/>
      <c r="W99" s="11"/>
      <c r="X99" s="11"/>
      <c r="Y99" s="1"/>
    </row>
    <row r="100" spans="1:25" x14ac:dyDescent="0.3">
      <c r="B100" s="1" t="s">
        <v>34</v>
      </c>
      <c r="C100" s="9">
        <v>46.153846153846203</v>
      </c>
      <c r="D100" s="9">
        <v>32.692307692307693</v>
      </c>
      <c r="E100" s="9">
        <v>21.153846153846153</v>
      </c>
      <c r="H100" s="3" t="s">
        <v>2</v>
      </c>
      <c r="I100" s="9">
        <v>10.497902099349936</v>
      </c>
      <c r="J100" s="9">
        <v>34.957523386222896</v>
      </c>
      <c r="K100" s="9">
        <v>14.569242922633329</v>
      </c>
      <c r="L100" s="9">
        <v>9.3986236135133634</v>
      </c>
      <c r="M100" s="9">
        <v>7.7692970519409617</v>
      </c>
      <c r="N100" s="9">
        <v>7.6370978336779016</v>
      </c>
      <c r="O100" s="9">
        <v>15.170313092661608</v>
      </c>
    </row>
    <row r="101" spans="1:25" x14ac:dyDescent="0.3">
      <c r="B101" s="3" t="s">
        <v>2</v>
      </c>
      <c r="C101" s="9">
        <v>45.455425485572839</v>
      </c>
      <c r="D101" s="9">
        <v>31.737163588087654</v>
      </c>
      <c r="E101" s="9">
        <v>22.807410926339511</v>
      </c>
      <c r="H101" s="3" t="s">
        <v>4</v>
      </c>
      <c r="I101" s="9">
        <v>10.403823716519637</v>
      </c>
      <c r="J101" s="9">
        <v>33.210746717650103</v>
      </c>
      <c r="K101" s="9">
        <v>14.564429378317278</v>
      </c>
      <c r="L101" s="9">
        <v>10.183029233607511</v>
      </c>
      <c r="M101" s="9">
        <v>9.2806049221838016</v>
      </c>
      <c r="N101" s="9">
        <v>7.9959089881199281</v>
      </c>
      <c r="O101" s="9">
        <v>14.361457043601739</v>
      </c>
    </row>
    <row r="102" spans="1:25" x14ac:dyDescent="0.3">
      <c r="B102" s="3" t="s">
        <v>4</v>
      </c>
      <c r="C102" s="9">
        <v>43.614570434169742</v>
      </c>
      <c r="D102" s="9">
        <v>34.02806353410859</v>
      </c>
      <c r="E102" s="9">
        <v>22.357366031721668</v>
      </c>
      <c r="H102" s="3" t="s">
        <v>5</v>
      </c>
      <c r="I102" s="9">
        <v>12.304548147828488</v>
      </c>
      <c r="J102" s="9">
        <v>35.376821100600708</v>
      </c>
      <c r="K102" s="9">
        <v>14.720527228474761</v>
      </c>
      <c r="L102" s="9">
        <v>9.9219774908513383</v>
      </c>
      <c r="M102" s="9">
        <v>7.3625112200510978</v>
      </c>
      <c r="N102" s="9">
        <v>7.1995687461161317</v>
      </c>
      <c r="O102" s="9">
        <v>13.114046066077472</v>
      </c>
    </row>
    <row r="103" spans="1:25" x14ac:dyDescent="0.3">
      <c r="B103" s="3" t="s">
        <v>5</v>
      </c>
      <c r="C103" s="9">
        <v>47.681369248429199</v>
      </c>
      <c r="D103" s="9">
        <v>32.005015939377195</v>
      </c>
      <c r="E103" s="9">
        <v>20.313614812193606</v>
      </c>
      <c r="H103" s="3" t="s">
        <v>6</v>
      </c>
      <c r="I103" s="9">
        <v>11.438732622049788</v>
      </c>
      <c r="J103" s="9">
        <v>32.683981751481845</v>
      </c>
      <c r="K103" s="9">
        <v>14.008406078241196</v>
      </c>
      <c r="L103" s="9">
        <v>9.0354564069403942</v>
      </c>
      <c r="M103" s="9">
        <v>7.3211912197435076</v>
      </c>
      <c r="N103" s="9">
        <v>7.1516327190430022</v>
      </c>
      <c r="O103" s="9">
        <v>18.360599202500275</v>
      </c>
    </row>
    <row r="104" spans="1:25" x14ac:dyDescent="0.3">
      <c r="B104" s="3" t="s">
        <v>6</v>
      </c>
      <c r="C104" s="9">
        <v>44.122714373531629</v>
      </c>
      <c r="D104" s="9">
        <v>30.365053704925092</v>
      </c>
      <c r="E104" s="9">
        <v>25.512231921543275</v>
      </c>
      <c r="H104" s="3" t="s">
        <v>7</v>
      </c>
      <c r="I104" s="9">
        <v>11.651893953653127</v>
      </c>
      <c r="J104" s="9">
        <v>34.482545790179159</v>
      </c>
      <c r="K104" s="9">
        <v>14.310646953077514</v>
      </c>
      <c r="L104" s="9">
        <v>9.4137473455406138</v>
      </c>
      <c r="M104" s="9">
        <v>8.340712981874244</v>
      </c>
      <c r="N104" s="9">
        <v>7.5707808864433161</v>
      </c>
      <c r="O104" s="9">
        <v>14.229672089232029</v>
      </c>
    </row>
    <row r="105" spans="1:25" x14ac:dyDescent="0.3">
      <c r="B105" s="3" t="s">
        <v>7</v>
      </c>
      <c r="C105" s="9">
        <v>46.134439743832282</v>
      </c>
      <c r="D105" s="9">
        <v>32.06510728049237</v>
      </c>
      <c r="E105" s="9">
        <v>21.800452975675348</v>
      </c>
      <c r="H105" s="3" t="s">
        <v>8</v>
      </c>
      <c r="I105" s="9">
        <v>10.916451969551941</v>
      </c>
      <c r="J105" s="9">
        <v>34.707956516984559</v>
      </c>
      <c r="K105" s="9">
        <v>13.809841474768342</v>
      </c>
      <c r="L105" s="9">
        <v>9.0562069503703881</v>
      </c>
      <c r="M105" s="9">
        <v>8.6909143487633855</v>
      </c>
      <c r="N105" s="9">
        <v>7.7395630684697414</v>
      </c>
      <c r="O105" s="9">
        <v>15.079065671091648</v>
      </c>
    </row>
    <row r="106" spans="1:25" x14ac:dyDescent="0.3">
      <c r="B106" s="3" t="s">
        <v>8</v>
      </c>
      <c r="C106" s="9">
        <v>45.624408486536495</v>
      </c>
      <c r="D106" s="9">
        <v>31.556962773902114</v>
      </c>
      <c r="E106" s="9">
        <v>22.81862873956139</v>
      </c>
      <c r="H106" s="3" t="s">
        <v>10</v>
      </c>
      <c r="I106" s="9">
        <v>10.943347195480788</v>
      </c>
      <c r="J106" s="9">
        <v>34.275051931144887</v>
      </c>
      <c r="K106" s="9">
        <v>14.860456759574198</v>
      </c>
      <c r="L106" s="9">
        <v>9.6330227604965479</v>
      </c>
      <c r="M106" s="9">
        <v>8.0858091898282307</v>
      </c>
      <c r="N106" s="9">
        <v>7.519003203234166</v>
      </c>
      <c r="O106" s="9">
        <v>14.683308960241181</v>
      </c>
    </row>
    <row r="107" spans="1:25" x14ac:dyDescent="0.3">
      <c r="B107" s="3" t="s">
        <v>10</v>
      </c>
      <c r="C107" s="9">
        <v>45.218399126625677</v>
      </c>
      <c r="D107" s="9">
        <v>32.579288709898975</v>
      </c>
      <c r="E107" s="9">
        <v>22.202312163475348</v>
      </c>
      <c r="H107" s="4" t="s">
        <v>12</v>
      </c>
      <c r="I107" s="9">
        <v>12.191777742744319</v>
      </c>
      <c r="J107" s="9">
        <v>34.347816314513999</v>
      </c>
      <c r="K107" s="9">
        <v>14.169794780090758</v>
      </c>
      <c r="L107" s="9">
        <v>9.530445729227834</v>
      </c>
      <c r="M107" s="9">
        <v>8.6313470745092609</v>
      </c>
      <c r="N107" s="9">
        <v>7.2579738805813925</v>
      </c>
      <c r="O107" s="9">
        <v>13.870844478332438</v>
      </c>
    </row>
    <row r="108" spans="1:25" x14ac:dyDescent="0.3">
      <c r="B108" s="4" t="s">
        <v>12</v>
      </c>
      <c r="C108" s="9">
        <v>46.539594057258313</v>
      </c>
      <c r="D108" s="9">
        <v>32.331587583827854</v>
      </c>
      <c r="E108" s="9">
        <v>21.128818358913833</v>
      </c>
      <c r="H108" s="1" t="s">
        <v>19</v>
      </c>
      <c r="I108" s="9">
        <v>11.293559680897253</v>
      </c>
      <c r="J108" s="9">
        <v>34.255305438597269</v>
      </c>
      <c r="K108" s="9">
        <v>14.376668196897173</v>
      </c>
      <c r="L108" s="9">
        <v>9.5215636913184998</v>
      </c>
      <c r="M108" s="9">
        <v>8.1852985011118111</v>
      </c>
      <c r="N108" s="9">
        <v>7.5089411657106968</v>
      </c>
      <c r="O108" s="9">
        <v>14.858663325467298</v>
      </c>
    </row>
    <row r="109" spans="1:25" x14ac:dyDescent="0.3">
      <c r="B109" s="1" t="s">
        <v>19</v>
      </c>
      <c r="C109" s="7">
        <v>45.548865119494522</v>
      </c>
      <c r="D109" s="7">
        <v>32.083530389327478</v>
      </c>
      <c r="E109" s="7">
        <v>22.367604491178</v>
      </c>
      <c r="H109" s="1" t="s">
        <v>20</v>
      </c>
      <c r="I109" s="9">
        <v>10.403823716519637</v>
      </c>
      <c r="J109" s="9">
        <v>32.683981751481845</v>
      </c>
      <c r="K109" s="9">
        <v>13.809841474768342</v>
      </c>
      <c r="L109" s="9">
        <v>9.0354564069403942</v>
      </c>
      <c r="M109" s="9">
        <v>7.3211912197435076</v>
      </c>
      <c r="N109" s="9">
        <v>7.1516327190430022</v>
      </c>
      <c r="O109" s="9">
        <v>13.114046066077472</v>
      </c>
    </row>
    <row r="110" spans="1:25" x14ac:dyDescent="0.3">
      <c r="B110" s="1" t="s">
        <v>20</v>
      </c>
      <c r="C110" s="7">
        <v>43.614570434169742</v>
      </c>
      <c r="D110" s="7">
        <v>30.365053704925092</v>
      </c>
      <c r="E110" s="7">
        <v>20.313614812193606</v>
      </c>
      <c r="H110" s="1" t="s">
        <v>21</v>
      </c>
      <c r="I110" s="9">
        <v>12.304548147828488</v>
      </c>
      <c r="J110" s="9">
        <v>35.376821100600708</v>
      </c>
      <c r="K110" s="9">
        <v>14.860456759574198</v>
      </c>
      <c r="L110" s="9">
        <v>10.183029233607511</v>
      </c>
      <c r="M110" s="9">
        <v>9.2806049221838016</v>
      </c>
      <c r="N110" s="9">
        <v>7.9959089881199281</v>
      </c>
      <c r="O110" s="9">
        <v>18.360599202500275</v>
      </c>
    </row>
    <row r="111" spans="1:25" x14ac:dyDescent="0.3">
      <c r="B111" s="1" t="s">
        <v>21</v>
      </c>
      <c r="C111" s="7">
        <v>47.681369248429199</v>
      </c>
      <c r="D111" s="7">
        <v>34.02806353410859</v>
      </c>
      <c r="E111" s="7">
        <v>25.512231921543275</v>
      </c>
      <c r="H111" s="1" t="s">
        <v>36</v>
      </c>
      <c r="I111" s="9">
        <v>0.72387174130790732</v>
      </c>
      <c r="J111" s="9">
        <v>0.89255234656944826</v>
      </c>
      <c r="K111" s="9">
        <v>0.36423984040899043</v>
      </c>
      <c r="L111" s="9">
        <v>0.39460028683836046</v>
      </c>
      <c r="M111" s="9">
        <v>0.68505184000497765</v>
      </c>
      <c r="N111" s="9">
        <v>0.29204668109472531</v>
      </c>
      <c r="O111" s="9">
        <v>1.5630705280727153</v>
      </c>
    </row>
    <row r="112" spans="1:25" x14ac:dyDescent="0.3">
      <c r="B112" s="1" t="s">
        <v>36</v>
      </c>
      <c r="C112" s="9">
        <v>1.2967576459624639</v>
      </c>
      <c r="D112" s="9">
        <v>1.0313255890601747</v>
      </c>
      <c r="E112" s="9">
        <v>1.5300833848844306</v>
      </c>
    </row>
  </sheetData>
  <conditionalFormatting sqref="C44:C57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:D57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:E57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4:G57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4:I57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:J57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:K57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4:L57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:M57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4:N57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:O57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4:P57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U2 U3:U5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10:AX11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:C60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:D6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">
      <colorScale>
        <cfvo type="min"/>
        <cfvo type="max"/>
        <color rgb="FFFCFCFF"/>
        <color rgb="FF63BE7B"/>
      </colorScale>
    </cfRule>
  </conditionalFormatting>
  <conditionalFormatting sqref="E44:E60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4:G60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4:I60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:J60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:K60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4:L60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:M60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4:N60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:O60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4:P60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2:C74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2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2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2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2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2:I74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2:N74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2:O74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2:P74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0:C96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:D96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0:E96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9:C96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:D96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9:E96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1:C108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1:D108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1:E108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0:C108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0:D108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0:E108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0:C111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0:D111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0:E111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9:I95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9:J95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9:K95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9:L95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9:M95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9:N95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:O95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0:I110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0:J110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0:K110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0:L110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0:M110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0:N110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:O110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4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4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4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4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5:I69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5:N69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:O69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5:P69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5:I69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5:N69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:O69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5:P69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0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0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0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0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0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0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1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1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1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1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1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1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1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1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4:I74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2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2:J7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4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4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5:J69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5:J69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0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0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4:J74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2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2:K74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4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4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5:K6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5:K6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4:K7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2:L7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4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5:L6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5:L6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1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1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4:L7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2:M7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:M6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:M6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:M7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4:C6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4:C6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7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7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4:C7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2:E7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4:E6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4:E6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7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7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4:E7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:F7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:F6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:F6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:F7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:F7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:F7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:D7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:D6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:D6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D7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D7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:D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8</vt:i4>
      </vt:variant>
      <vt:variant>
        <vt:lpstr>Benannte Bereiche</vt:lpstr>
      </vt:variant>
      <vt:variant>
        <vt:i4>15</vt:i4>
      </vt:variant>
    </vt:vector>
  </HeadingPairs>
  <TitlesOfParts>
    <vt:vector size="25" baseType="lpstr">
      <vt:lpstr>score</vt:lpstr>
      <vt:lpstr>KF_01_dur+rat</vt:lpstr>
      <vt:lpstr>diag dur sec 14</vt:lpstr>
      <vt:lpstr>diag dur sec 8</vt:lpstr>
      <vt:lpstr>perc sec 14</vt:lpstr>
      <vt:lpstr>perc sec 8</vt:lpstr>
      <vt:lpstr>dur sec rel dev (%) 14</vt:lpstr>
      <vt:lpstr>dur rel dev (%) 8</vt:lpstr>
      <vt:lpstr>perc dev 14</vt:lpstr>
      <vt:lpstr>perc dev 8</vt:lpstr>
      <vt:lpstr>'KF_01_dur+rat'!Arnold_Pogassian_2004_01_dur</vt:lpstr>
      <vt:lpstr>'KF_01_dur+rat'!Arnold_Pogossian_2006__live_DVD__01_dur</vt:lpstr>
      <vt:lpstr>'KF_01_dur+rat'!Banse_Keller_2005_01_dur</vt:lpstr>
      <vt:lpstr>'KF_01_dur+rat'!CK_1990_32_dur</vt:lpstr>
      <vt:lpstr>'KF_01_dur+rat'!Csengery_Keller_1987_01__Die_Guten_gehn_im_gleichen_Schritt__dur_1</vt:lpstr>
      <vt:lpstr>'KF_01_dur+rat'!Csengery_Keller_1990_01_dur_1</vt:lpstr>
      <vt:lpstr>'KF_01_dur+rat'!Kammer_Widmann_2017_01_dur</vt:lpstr>
      <vt:lpstr>'KF_01_dur+rat'!Komsi_Oramo_1994_01_dur_1</vt:lpstr>
      <vt:lpstr>'KF_01_dur+rat'!Komsi_Oramo_1995_01_dur</vt:lpstr>
      <vt:lpstr>'KF_01_dur+rat'!Melzer_Stark_2012_01_dur</vt:lpstr>
      <vt:lpstr>'KF_01_dur+rat'!Melzer_Stark_2013_01_dur</vt:lpstr>
      <vt:lpstr>'KF_01_dur+rat'!Melzer_Stark_2017_Wien_modern_01_dur_1</vt:lpstr>
      <vt:lpstr>'KF_01_dur+rat'!Melzer_Stark_2019_01_dur</vt:lpstr>
      <vt:lpstr>'KF_01_dur+rat'!Pammer_Kopachinskaja_2004_01_dur</vt:lpstr>
      <vt:lpstr>'KF_01_dur+rat'!Whttlesey_Sallaberger_1997_01_dur_1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Author2</dc:creator>
  <cp:lastModifiedBy>Author2</cp:lastModifiedBy>
  <dcterms:created xsi:type="dcterms:W3CDTF">2020-05-07T10:09:23Z</dcterms:created>
  <dcterms:modified xsi:type="dcterms:W3CDTF">2020-12-06T16:23:45Z</dcterms:modified>
</cp:coreProperties>
</file>