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70" windowHeight="9470" tabRatio="895" activeTab="1"/>
  </bookViews>
  <sheets>
    <sheet name="score" sheetId="1" r:id="rId1"/>
    <sheet name="KF_37_dur+rat" sheetId="3" r:id="rId2"/>
    <sheet name="diag dur sec 14" sheetId="12" r:id="rId3"/>
    <sheet name="diag dur sec 8" sheetId="20" r:id="rId4"/>
    <sheet name="perc sec 14" sheetId="10" r:id="rId5"/>
    <sheet name="perc sec 8" sheetId="21" r:id="rId6"/>
    <sheet name="dur rel dev (%) 14" sheetId="16" r:id="rId7"/>
    <sheet name="dur rel dev (%) 8" sheetId="22" r:id="rId8"/>
    <sheet name="perc dev 14" sheetId="17" r:id="rId9"/>
    <sheet name="perc dev 8" sheetId="23" r:id="rId10"/>
  </sheets>
  <definedNames>
    <definedName name="_xlnm._FilterDatabase" localSheetId="0" hidden="1">score!$E$1:$E$17</definedName>
    <definedName name="AP_2009_37" localSheetId="1">'KF_37_dur+rat'!#REF!</definedName>
    <definedName name="AP_2009_38" localSheetId="1">'KF_37_dur+rat'!$AH$64:$AH$76</definedName>
    <definedName name="Arnold_Pogossian_2006__live_DVD__37_dur" localSheetId="1">'KF_37_dur+rat'!$AJ$64:$AJ$76</definedName>
    <definedName name="BK_2005_32_dur" localSheetId="1">'KF_37_dur+rat'!#REF!</definedName>
    <definedName name="BK_2005_37" localSheetId="1">'KF_37_dur+rat'!#REF!</definedName>
    <definedName name="BK_2005_38" localSheetId="1">'KF_37_dur+rat'!$AI$64:$AI$76</definedName>
    <definedName name="CK_1987_37" localSheetId="1">'KF_37_dur+rat'!$AB$64:$AB$76</definedName>
    <definedName name="CK_1987_38" localSheetId="1">'KF_37_dur+rat'!#REF!</definedName>
    <definedName name="CK_1987_39" localSheetId="1">'KF_37_dur+rat'!$AB$64:$AB$76</definedName>
    <definedName name="CK_1990_32_dur" localSheetId="1">'KF_37_dur+rat'!$AA$2:$AA$16</definedName>
    <definedName name="CK_1990_37" localSheetId="1">'KF_37_dur+rat'!#REF!</definedName>
    <definedName name="CK_1990_38" localSheetId="1">'KF_37_dur+rat'!$AC$64:$AC$76</definedName>
    <definedName name="Kammer_Widmann_2017_37_Abschnitte_Dauern" localSheetId="1">'KF_37_dur+rat'!$AM$64:$AM$76</definedName>
    <definedName name="KO_1994_37" localSheetId="1">'KF_37_dur+rat'!$AD$64:$AD$76</definedName>
    <definedName name="KO_1996_37" localSheetId="1">'KF_37_dur+rat'!#REF!</definedName>
    <definedName name="KO_1996_38" localSheetId="1">'KF_37_dur+rat'!$AE$64:$AE$76</definedName>
    <definedName name="Melzer_Stark_2017_Wien_modern_37_dur" localSheetId="1">'KF_37_dur+rat'!$AN$64:$AN$76</definedName>
    <definedName name="MS_2012_37" localSheetId="1">'KF_37_dur+rat'!#REF!</definedName>
    <definedName name="MS_2012_38" localSheetId="1">'KF_37_dur+rat'!$AK$64:$AK$76</definedName>
    <definedName name="MS_2013_37" localSheetId="1">'KF_37_dur+rat'!#REF!</definedName>
    <definedName name="MS_2013_38" localSheetId="1">'KF_37_dur+rat'!$AL$64:$AL$76</definedName>
    <definedName name="MS_2019_37" localSheetId="1">'KF_37_dur+rat'!$AO$64:$AO$76</definedName>
    <definedName name="PK_2004_37" localSheetId="1">'KF_37_dur+rat'!#REF!</definedName>
    <definedName name="PK_2004_38" localSheetId="1">'KF_37_dur+rat'!$AG$64:$AG$76</definedName>
    <definedName name="WS_1997_37" localSheetId="1">'KF_37_dur+rat'!#REF!</definedName>
    <definedName name="WS_1997_38" localSheetId="1">'KF_37_dur+rat'!$AF$64:$AF$76</definedName>
  </definedNames>
  <calcPr calcId="145621" concurrentCalc="0"/>
</workbook>
</file>

<file path=xl/calcChain.xml><?xml version="1.0" encoding="utf-8"?>
<calcChain xmlns="http://schemas.openxmlformats.org/spreadsheetml/2006/main">
  <c r="T18" i="3" l="1"/>
  <c r="AC2" i="3"/>
  <c r="AD2" i="3"/>
  <c r="AD34" i="3"/>
  <c r="AE2" i="3"/>
  <c r="AF2" i="3"/>
  <c r="AG2" i="3"/>
  <c r="AG34" i="3"/>
  <c r="AH2" i="3"/>
  <c r="AH34" i="3"/>
  <c r="AI2" i="3"/>
  <c r="AI34" i="3"/>
  <c r="AJ2" i="3"/>
  <c r="AK2" i="3"/>
  <c r="AK34" i="3"/>
  <c r="AL2" i="3"/>
  <c r="AM2" i="3"/>
  <c r="AN2" i="3"/>
  <c r="AO2" i="3"/>
  <c r="AO34" i="3"/>
  <c r="AC3" i="3"/>
  <c r="AD3" i="3"/>
  <c r="AD35" i="3"/>
  <c r="AE3" i="3"/>
  <c r="AE35" i="3"/>
  <c r="AF3" i="3"/>
  <c r="AF35" i="3"/>
  <c r="AG3" i="3"/>
  <c r="AG35" i="3"/>
  <c r="AH3" i="3"/>
  <c r="AH35" i="3"/>
  <c r="AI3" i="3"/>
  <c r="AI35" i="3"/>
  <c r="AJ3" i="3"/>
  <c r="AJ35" i="3"/>
  <c r="AK3" i="3"/>
  <c r="AK35" i="3"/>
  <c r="AL3" i="3"/>
  <c r="AL35" i="3"/>
  <c r="AM3" i="3"/>
  <c r="AM35" i="3"/>
  <c r="AN3" i="3"/>
  <c r="AN35" i="3"/>
  <c r="AO3" i="3"/>
  <c r="AO35" i="3"/>
  <c r="AC4" i="3"/>
  <c r="AD4" i="3"/>
  <c r="AD36" i="3"/>
  <c r="AE4" i="3"/>
  <c r="AE36" i="3"/>
  <c r="AF4" i="3"/>
  <c r="AF36" i="3"/>
  <c r="AG4" i="3"/>
  <c r="AG36" i="3"/>
  <c r="AH4" i="3"/>
  <c r="AH36" i="3"/>
  <c r="AI4" i="3"/>
  <c r="AI36" i="3"/>
  <c r="AJ4" i="3"/>
  <c r="AJ36" i="3"/>
  <c r="AK4" i="3"/>
  <c r="AK36" i="3"/>
  <c r="AL4" i="3"/>
  <c r="AL36" i="3"/>
  <c r="AM4" i="3"/>
  <c r="AM36" i="3"/>
  <c r="AN4" i="3"/>
  <c r="AN36" i="3"/>
  <c r="AO4" i="3"/>
  <c r="AO36" i="3"/>
  <c r="AC5" i="3"/>
  <c r="AD5" i="3"/>
  <c r="AD37" i="3"/>
  <c r="AE5" i="3"/>
  <c r="AE37" i="3"/>
  <c r="AF5" i="3"/>
  <c r="AF37" i="3"/>
  <c r="AG5" i="3"/>
  <c r="AG37" i="3"/>
  <c r="AH5" i="3"/>
  <c r="AH37" i="3"/>
  <c r="AI5" i="3"/>
  <c r="AI37" i="3"/>
  <c r="AJ5" i="3"/>
  <c r="AJ37" i="3"/>
  <c r="AK5" i="3"/>
  <c r="AK37" i="3"/>
  <c r="AL5" i="3"/>
  <c r="AL37" i="3"/>
  <c r="AM5" i="3"/>
  <c r="AM37" i="3"/>
  <c r="AN5" i="3"/>
  <c r="AN37" i="3"/>
  <c r="AO5" i="3"/>
  <c r="AO37" i="3"/>
  <c r="AC6" i="3"/>
  <c r="AD6" i="3"/>
  <c r="AD38" i="3"/>
  <c r="AE6" i="3"/>
  <c r="AE38" i="3"/>
  <c r="AF6" i="3"/>
  <c r="AG6" i="3"/>
  <c r="AG38" i="3"/>
  <c r="AH6" i="3"/>
  <c r="AH38" i="3"/>
  <c r="AI6" i="3"/>
  <c r="AJ6" i="3"/>
  <c r="AJ38" i="3"/>
  <c r="AK6" i="3"/>
  <c r="AK38" i="3"/>
  <c r="AL6" i="3"/>
  <c r="AL38" i="3"/>
  <c r="AM6" i="3"/>
  <c r="AN6" i="3"/>
  <c r="AO6" i="3"/>
  <c r="AO38" i="3"/>
  <c r="AC7" i="3"/>
  <c r="AD7" i="3"/>
  <c r="AE7" i="3"/>
  <c r="AE39" i="3"/>
  <c r="AF7" i="3"/>
  <c r="AF39" i="3"/>
  <c r="AG7" i="3"/>
  <c r="AG39" i="3"/>
  <c r="AH7" i="3"/>
  <c r="AH39" i="3"/>
  <c r="AI7" i="3"/>
  <c r="AI39" i="3"/>
  <c r="AJ7" i="3"/>
  <c r="AJ39" i="3"/>
  <c r="AK7" i="3"/>
  <c r="AK39" i="3"/>
  <c r="AL7" i="3"/>
  <c r="AM7" i="3"/>
  <c r="AM39" i="3"/>
  <c r="AN7" i="3"/>
  <c r="AN39" i="3"/>
  <c r="AO7" i="3"/>
  <c r="AO39" i="3"/>
  <c r="AC8" i="3"/>
  <c r="AD8" i="3"/>
  <c r="AD40" i="3"/>
  <c r="AE8" i="3"/>
  <c r="AE40" i="3"/>
  <c r="AF8" i="3"/>
  <c r="AF40" i="3"/>
  <c r="AG8" i="3"/>
  <c r="AG40" i="3"/>
  <c r="AH8" i="3"/>
  <c r="AH40" i="3"/>
  <c r="AI8" i="3"/>
  <c r="AI40" i="3"/>
  <c r="AJ8" i="3"/>
  <c r="AJ40" i="3"/>
  <c r="AK8" i="3"/>
  <c r="AK40" i="3"/>
  <c r="AL8" i="3"/>
  <c r="AL40" i="3"/>
  <c r="AM8" i="3"/>
  <c r="AM40" i="3"/>
  <c r="AN8" i="3"/>
  <c r="AN40" i="3"/>
  <c r="AO8" i="3"/>
  <c r="AO40" i="3"/>
  <c r="AC9" i="3"/>
  <c r="AD9" i="3"/>
  <c r="AD41" i="3"/>
  <c r="AE9" i="3"/>
  <c r="AE41" i="3"/>
  <c r="AF9" i="3"/>
  <c r="AF41" i="3"/>
  <c r="AG9" i="3"/>
  <c r="AG41" i="3"/>
  <c r="AH9" i="3"/>
  <c r="AH41" i="3"/>
  <c r="AI9" i="3"/>
  <c r="AI41" i="3"/>
  <c r="AJ9" i="3"/>
  <c r="AJ41" i="3"/>
  <c r="AK9" i="3"/>
  <c r="AK41" i="3"/>
  <c r="AL9" i="3"/>
  <c r="AL41" i="3"/>
  <c r="AM9" i="3"/>
  <c r="AM41" i="3"/>
  <c r="AN9" i="3"/>
  <c r="AO9" i="3"/>
  <c r="AO41" i="3"/>
  <c r="AC10" i="3"/>
  <c r="AD10" i="3"/>
  <c r="AD42" i="3"/>
  <c r="AE10" i="3"/>
  <c r="AE42" i="3"/>
  <c r="AF10" i="3"/>
  <c r="AF42" i="3"/>
  <c r="AG10" i="3"/>
  <c r="AG42" i="3"/>
  <c r="AH10" i="3"/>
  <c r="AH42" i="3"/>
  <c r="AI10" i="3"/>
  <c r="AI42" i="3"/>
  <c r="AJ10" i="3"/>
  <c r="AJ42" i="3"/>
  <c r="AK10" i="3"/>
  <c r="AK42" i="3"/>
  <c r="AL10" i="3"/>
  <c r="AL42" i="3"/>
  <c r="AM10" i="3"/>
  <c r="AM42" i="3"/>
  <c r="AN10" i="3"/>
  <c r="AN42" i="3"/>
  <c r="AO10" i="3"/>
  <c r="AO42" i="3"/>
  <c r="AC11" i="3"/>
  <c r="AD11" i="3"/>
  <c r="AD43" i="3"/>
  <c r="AE11" i="3"/>
  <c r="AE43" i="3"/>
  <c r="AF11" i="3"/>
  <c r="AF43" i="3"/>
  <c r="AG11" i="3"/>
  <c r="AG43" i="3"/>
  <c r="AH11" i="3"/>
  <c r="AI11" i="3"/>
  <c r="AI43" i="3"/>
  <c r="AJ11" i="3"/>
  <c r="AJ43" i="3"/>
  <c r="AK11" i="3"/>
  <c r="AK43" i="3"/>
  <c r="AL11" i="3"/>
  <c r="AL43" i="3"/>
  <c r="AM11" i="3"/>
  <c r="AM43" i="3"/>
  <c r="AN11" i="3"/>
  <c r="AN43" i="3"/>
  <c r="AO11" i="3"/>
  <c r="AO43" i="3"/>
  <c r="AC12" i="3"/>
  <c r="AD12" i="3"/>
  <c r="AD44" i="3"/>
  <c r="AE12" i="3"/>
  <c r="AE44" i="3"/>
  <c r="AF12" i="3"/>
  <c r="AF44" i="3"/>
  <c r="AG12" i="3"/>
  <c r="AG44" i="3"/>
  <c r="AH12" i="3"/>
  <c r="AH44" i="3"/>
  <c r="AI12" i="3"/>
  <c r="AI44" i="3"/>
  <c r="AJ12" i="3"/>
  <c r="AJ44" i="3"/>
  <c r="AK12" i="3"/>
  <c r="AK44" i="3"/>
  <c r="AL12" i="3"/>
  <c r="AL44" i="3"/>
  <c r="AM12" i="3"/>
  <c r="AM44" i="3"/>
  <c r="AN12" i="3"/>
  <c r="AN44" i="3"/>
  <c r="AO12" i="3"/>
  <c r="AO44" i="3"/>
  <c r="AC13" i="3"/>
  <c r="AD13" i="3"/>
  <c r="AD45" i="3"/>
  <c r="AE13" i="3"/>
  <c r="AE45" i="3"/>
  <c r="AF13" i="3"/>
  <c r="AG13" i="3"/>
  <c r="AH13" i="3"/>
  <c r="AI13" i="3"/>
  <c r="AI45" i="3"/>
  <c r="AJ13" i="3"/>
  <c r="AK13" i="3"/>
  <c r="AL13" i="3"/>
  <c r="AL45" i="3"/>
  <c r="AM13" i="3"/>
  <c r="AM45" i="3"/>
  <c r="AN13" i="3"/>
  <c r="AO13" i="3"/>
  <c r="AB5" i="3"/>
  <c r="AB3" i="3"/>
  <c r="AB2" i="3"/>
  <c r="AB4" i="3"/>
  <c r="AB6" i="3"/>
  <c r="AB7" i="3"/>
  <c r="AB8" i="3"/>
  <c r="AB9" i="3"/>
  <c r="AB10" i="3"/>
  <c r="AB11" i="3"/>
  <c r="AB12" i="3"/>
  <c r="AB13" i="3"/>
  <c r="E10" i="1"/>
  <c r="E7" i="1"/>
  <c r="E6" i="1"/>
  <c r="E3" i="1"/>
  <c r="E2" i="1"/>
  <c r="E13" i="1"/>
  <c r="E14" i="1"/>
  <c r="F3" i="1"/>
  <c r="B14" i="1"/>
  <c r="F10" i="1"/>
  <c r="F13" i="1"/>
  <c r="F7" i="1"/>
  <c r="F6" i="1"/>
  <c r="F2" i="1"/>
  <c r="C3" i="1"/>
  <c r="C4" i="1"/>
  <c r="C5" i="1"/>
  <c r="C10" i="1"/>
  <c r="C6" i="1"/>
  <c r="C12" i="1"/>
  <c r="C11" i="1"/>
  <c r="C7" i="1"/>
  <c r="C13" i="1"/>
  <c r="C2" i="1"/>
  <c r="C8" i="1"/>
  <c r="C9" i="1"/>
  <c r="F14" i="1"/>
  <c r="C14" i="1"/>
  <c r="AP13" i="3"/>
  <c r="AI60" i="3"/>
  <c r="AQ13" i="3"/>
  <c r="AQ45" i="3"/>
  <c r="AR13" i="3"/>
  <c r="AR45" i="3"/>
  <c r="AB36" i="3"/>
  <c r="AP4" i="3"/>
  <c r="AF51" i="3"/>
  <c r="AQ4" i="3"/>
  <c r="AQ36" i="3"/>
  <c r="AR4" i="3"/>
  <c r="AR36" i="3"/>
  <c r="AT13" i="3"/>
  <c r="AU13" i="3"/>
  <c r="AU45" i="3"/>
  <c r="AV13" i="3"/>
  <c r="AV45" i="3"/>
  <c r="AC37" i="3"/>
  <c r="AT5" i="3"/>
  <c r="AU5" i="3"/>
  <c r="AU37" i="3"/>
  <c r="AV5" i="3"/>
  <c r="AV37" i="3"/>
  <c r="AB38" i="3"/>
  <c r="AQ6" i="3"/>
  <c r="AQ38" i="3"/>
  <c r="AR6" i="3"/>
  <c r="AR38" i="3"/>
  <c r="AP6" i="3"/>
  <c r="AG53" i="3"/>
  <c r="AB44" i="3"/>
  <c r="AP12" i="3"/>
  <c r="AQ12" i="3"/>
  <c r="AQ44" i="3"/>
  <c r="AR12" i="3"/>
  <c r="AR44" i="3"/>
  <c r="AB34" i="3"/>
  <c r="AR2" i="3"/>
  <c r="AR34" i="3"/>
  <c r="AQ2" i="3"/>
  <c r="AQ34" i="3"/>
  <c r="AP2" i="3"/>
  <c r="AB49" i="3"/>
  <c r="AC40" i="3"/>
  <c r="AV8" i="3"/>
  <c r="AV40" i="3"/>
  <c r="AU8" i="3"/>
  <c r="AU40" i="3"/>
  <c r="AT8" i="3"/>
  <c r="AB43" i="3"/>
  <c r="AP11" i="3"/>
  <c r="AN58" i="3"/>
  <c r="AQ11" i="3"/>
  <c r="AQ43" i="3"/>
  <c r="AR11" i="3"/>
  <c r="AR43" i="3"/>
  <c r="AB35" i="3"/>
  <c r="AR3" i="3"/>
  <c r="AR35" i="3"/>
  <c r="AP3" i="3"/>
  <c r="AF50" i="3"/>
  <c r="AQ3" i="3"/>
  <c r="AQ35" i="3"/>
  <c r="AC43" i="3"/>
  <c r="AT11" i="3"/>
  <c r="AU11" i="3"/>
  <c r="AU43" i="3"/>
  <c r="AV11" i="3"/>
  <c r="AV43" i="3"/>
  <c r="AC35" i="3"/>
  <c r="AT3" i="3"/>
  <c r="AU3" i="3"/>
  <c r="AU35" i="3"/>
  <c r="AV3" i="3"/>
  <c r="AV35" i="3"/>
  <c r="AB41" i="3"/>
  <c r="AP9" i="3"/>
  <c r="AM56" i="3"/>
  <c r="AR9" i="3"/>
  <c r="AR41" i="3"/>
  <c r="AQ9" i="3"/>
  <c r="AQ41" i="3"/>
  <c r="AC41" i="3"/>
  <c r="AT9" i="3"/>
  <c r="AU9" i="3"/>
  <c r="AU41" i="3"/>
  <c r="AV9" i="3"/>
  <c r="AV41" i="3"/>
  <c r="AB37" i="3"/>
  <c r="AR5" i="3"/>
  <c r="AR37" i="3"/>
  <c r="AP5" i="3"/>
  <c r="AB52" i="3"/>
  <c r="AQ5" i="3"/>
  <c r="AQ37" i="3"/>
  <c r="AC38" i="3"/>
  <c r="AU6" i="3"/>
  <c r="AU38" i="3"/>
  <c r="AT6" i="3"/>
  <c r="AV6" i="3"/>
  <c r="AV38" i="3"/>
  <c r="AP8" i="3"/>
  <c r="AE55" i="3"/>
  <c r="AQ8" i="3"/>
  <c r="AQ40" i="3"/>
  <c r="AR8" i="3"/>
  <c r="AR40" i="3"/>
  <c r="AC44" i="3"/>
  <c r="AV12" i="3"/>
  <c r="AV44" i="3"/>
  <c r="AU12" i="3"/>
  <c r="AU44" i="3"/>
  <c r="AT12" i="3"/>
  <c r="AC36" i="3"/>
  <c r="AV4" i="3"/>
  <c r="AV36" i="3"/>
  <c r="AT4" i="3"/>
  <c r="AU4" i="3"/>
  <c r="AU36" i="3"/>
  <c r="AB42" i="3"/>
  <c r="AQ10" i="3"/>
  <c r="AQ42" i="3"/>
  <c r="AR10" i="3"/>
  <c r="AR42" i="3"/>
  <c r="AP10" i="3"/>
  <c r="AG57" i="3"/>
  <c r="AB39" i="3"/>
  <c r="AP7" i="3"/>
  <c r="AG54" i="3"/>
  <c r="AQ7" i="3"/>
  <c r="AQ39" i="3"/>
  <c r="AR7" i="3"/>
  <c r="AR39" i="3"/>
  <c r="AC39" i="3"/>
  <c r="AT7" i="3"/>
  <c r="AU7" i="3"/>
  <c r="AU39" i="3"/>
  <c r="AV7" i="3"/>
  <c r="AV39" i="3"/>
  <c r="AC42" i="3"/>
  <c r="AU10" i="3"/>
  <c r="AU42" i="3"/>
  <c r="AT10" i="3"/>
  <c r="AV10" i="3"/>
  <c r="AV42" i="3"/>
  <c r="AC34" i="3"/>
  <c r="AU2" i="3"/>
  <c r="AU34" i="3"/>
  <c r="AT2" i="3"/>
  <c r="AT34" i="3"/>
  <c r="AV2" i="3"/>
  <c r="AV34" i="3"/>
  <c r="AB40" i="3"/>
  <c r="N7" i="3"/>
  <c r="AN45" i="3"/>
  <c r="F7" i="3"/>
  <c r="AF45" i="3"/>
  <c r="H6" i="3"/>
  <c r="AH43" i="3"/>
  <c r="L5" i="3"/>
  <c r="L24" i="3"/>
  <c r="AL39" i="3"/>
  <c r="D5" i="3"/>
  <c r="AD39" i="3"/>
  <c r="I4" i="3"/>
  <c r="AI38" i="3"/>
  <c r="M2" i="3"/>
  <c r="AM34" i="3"/>
  <c r="E2" i="3"/>
  <c r="AE34" i="3"/>
  <c r="L2" i="3"/>
  <c r="AL34" i="3"/>
  <c r="B7" i="3"/>
  <c r="AB45" i="3"/>
  <c r="K7" i="3"/>
  <c r="AK45" i="3"/>
  <c r="C7" i="3"/>
  <c r="AC45" i="3"/>
  <c r="N4" i="3"/>
  <c r="AN38" i="3"/>
  <c r="F4" i="3"/>
  <c r="AF38" i="3"/>
  <c r="J2" i="3"/>
  <c r="AJ34" i="3"/>
  <c r="J7" i="3"/>
  <c r="AJ45" i="3"/>
  <c r="N5" i="3"/>
  <c r="AN41" i="3"/>
  <c r="M4" i="3"/>
  <c r="AM38" i="3"/>
  <c r="H7" i="3"/>
  <c r="AH45" i="3"/>
  <c r="O7" i="3"/>
  <c r="AO45" i="3"/>
  <c r="G7" i="3"/>
  <c r="AG45" i="3"/>
  <c r="N2" i="3"/>
  <c r="AN34" i="3"/>
  <c r="F2" i="3"/>
  <c r="AF34" i="3"/>
  <c r="G3" i="3"/>
  <c r="G22" i="3"/>
  <c r="O6" i="3"/>
  <c r="M6" i="3"/>
  <c r="AC14" i="3"/>
  <c r="AC20" i="3"/>
  <c r="N3" i="3"/>
  <c r="I7" i="3"/>
  <c r="B5" i="3"/>
  <c r="L7" i="3"/>
  <c r="D7" i="3"/>
  <c r="I6" i="3"/>
  <c r="K6" i="3"/>
  <c r="C6" i="3"/>
  <c r="H5" i="3"/>
  <c r="M5" i="3"/>
  <c r="J5" i="3"/>
  <c r="O4" i="3"/>
  <c r="G4" i="3"/>
  <c r="L3" i="3"/>
  <c r="AK14" i="3"/>
  <c r="AK22" i="3"/>
  <c r="B6" i="3"/>
  <c r="O5" i="3"/>
  <c r="L4" i="3"/>
  <c r="C3" i="3"/>
  <c r="G6" i="3"/>
  <c r="F5" i="3"/>
  <c r="K4" i="3"/>
  <c r="C4" i="3"/>
  <c r="AM14" i="3"/>
  <c r="J3" i="3"/>
  <c r="AO14" i="3"/>
  <c r="AO28" i="3"/>
  <c r="O2" i="3"/>
  <c r="AG14" i="3"/>
  <c r="G2" i="3"/>
  <c r="G5" i="3"/>
  <c r="D4" i="3"/>
  <c r="K3" i="3"/>
  <c r="AH14" i="3"/>
  <c r="H2" i="3"/>
  <c r="H3" i="3"/>
  <c r="AB14" i="3"/>
  <c r="M7" i="3"/>
  <c r="E7" i="3"/>
  <c r="L6" i="3"/>
  <c r="D6" i="3"/>
  <c r="K5" i="3"/>
  <c r="C5" i="3"/>
  <c r="H4" i="3"/>
  <c r="O3" i="3"/>
  <c r="AL14" i="3"/>
  <c r="AD14" i="3"/>
  <c r="AD24" i="3"/>
  <c r="D2" i="3"/>
  <c r="I5" i="3"/>
  <c r="B3" i="3"/>
  <c r="AI14" i="3"/>
  <c r="F3" i="3"/>
  <c r="K2" i="3"/>
  <c r="C2" i="3"/>
  <c r="B4" i="3"/>
  <c r="B2" i="3"/>
  <c r="E4" i="3"/>
  <c r="D3" i="3"/>
  <c r="I2" i="3"/>
  <c r="E5" i="3"/>
  <c r="E6" i="3"/>
  <c r="AE14" i="3"/>
  <c r="N6" i="3"/>
  <c r="F6" i="3"/>
  <c r="I3" i="3"/>
  <c r="AN14" i="3"/>
  <c r="AF14" i="3"/>
  <c r="J6" i="3"/>
  <c r="M3" i="3"/>
  <c r="E3" i="3"/>
  <c r="AJ14" i="3"/>
  <c r="J4" i="3"/>
  <c r="AC24" i="3"/>
  <c r="AJ51" i="3"/>
  <c r="I23" i="3"/>
  <c r="M25" i="3"/>
  <c r="G26" i="3"/>
  <c r="N24" i="3"/>
  <c r="N23" i="3"/>
  <c r="L21" i="3"/>
  <c r="D24" i="3"/>
  <c r="N26" i="3"/>
  <c r="N22" i="3"/>
  <c r="O25" i="3"/>
  <c r="N21" i="3"/>
  <c r="F26" i="3"/>
  <c r="F23" i="3"/>
  <c r="O26" i="3"/>
  <c r="J26" i="3"/>
  <c r="C26" i="3"/>
  <c r="E21" i="3"/>
  <c r="M23" i="3"/>
  <c r="F21" i="3"/>
  <c r="H26" i="3"/>
  <c r="J21" i="3"/>
  <c r="K26" i="3"/>
  <c r="M21" i="3"/>
  <c r="H25" i="3"/>
  <c r="AC26" i="3"/>
  <c r="AH49" i="3"/>
  <c r="AC27" i="3"/>
  <c r="AC28" i="3"/>
  <c r="AC25" i="3"/>
  <c r="P4" i="3"/>
  <c r="P23" i="3"/>
  <c r="Q4" i="3"/>
  <c r="Q23" i="3"/>
  <c r="R4" i="3"/>
  <c r="R23" i="3"/>
  <c r="P6" i="3"/>
  <c r="P25" i="3"/>
  <c r="R6" i="3"/>
  <c r="R25" i="3"/>
  <c r="Q6" i="3"/>
  <c r="Q25" i="3"/>
  <c r="AW10" i="3"/>
  <c r="AW42" i="3"/>
  <c r="AT42" i="3"/>
  <c r="AW4" i="3"/>
  <c r="AW36" i="3"/>
  <c r="AT36" i="3"/>
  <c r="AS9" i="3"/>
  <c r="AS41" i="3"/>
  <c r="AP41" i="3"/>
  <c r="AW11" i="3"/>
  <c r="AW43" i="3"/>
  <c r="AT43" i="3"/>
  <c r="AS11" i="3"/>
  <c r="AS43" i="3"/>
  <c r="AP43" i="3"/>
  <c r="AW13" i="3"/>
  <c r="AW45" i="3"/>
  <c r="AT45" i="3"/>
  <c r="W6" i="3"/>
  <c r="W25" i="3"/>
  <c r="Y6" i="3"/>
  <c r="Y25" i="3"/>
  <c r="X6" i="3"/>
  <c r="X25" i="3"/>
  <c r="R5" i="3"/>
  <c r="R24" i="3"/>
  <c r="P5" i="3"/>
  <c r="P24" i="3"/>
  <c r="Q5" i="3"/>
  <c r="Q24" i="3"/>
  <c r="AS7" i="3"/>
  <c r="AS39" i="3"/>
  <c r="AP39" i="3"/>
  <c r="AS8" i="3"/>
  <c r="AS40" i="3"/>
  <c r="AP40" i="3"/>
  <c r="AQ14" i="3"/>
  <c r="AQ46" i="3"/>
  <c r="AR14" i="3"/>
  <c r="AR46" i="3"/>
  <c r="AP14" i="3"/>
  <c r="W3" i="3"/>
  <c r="W22" i="3"/>
  <c r="X3" i="3"/>
  <c r="X22" i="3"/>
  <c r="Y3" i="3"/>
  <c r="Y22" i="3"/>
  <c r="W7" i="3"/>
  <c r="W26" i="3"/>
  <c r="X7" i="3"/>
  <c r="X26" i="3"/>
  <c r="Y7" i="3"/>
  <c r="Y26" i="3"/>
  <c r="AW8" i="3"/>
  <c r="AW40" i="3"/>
  <c r="AT40" i="3"/>
  <c r="Q2" i="3"/>
  <c r="Q21" i="3"/>
  <c r="R2" i="3"/>
  <c r="R21" i="3"/>
  <c r="P2" i="3"/>
  <c r="P21" i="3"/>
  <c r="R3" i="3"/>
  <c r="R22" i="3"/>
  <c r="P3" i="3"/>
  <c r="P22" i="3"/>
  <c r="Q3" i="3"/>
  <c r="Q22" i="3"/>
  <c r="W5" i="3"/>
  <c r="W24" i="3"/>
  <c r="Y5" i="3"/>
  <c r="Y24" i="3"/>
  <c r="X5" i="3"/>
  <c r="X24" i="3"/>
  <c r="AW2" i="3"/>
  <c r="AW34" i="3"/>
  <c r="AS10" i="3"/>
  <c r="AS42" i="3"/>
  <c r="AP42" i="3"/>
  <c r="AW12" i="3"/>
  <c r="AW44" i="3"/>
  <c r="AT44" i="3"/>
  <c r="AW6" i="3"/>
  <c r="AW38" i="3"/>
  <c r="AT38" i="3"/>
  <c r="AS3" i="3"/>
  <c r="AS35" i="3"/>
  <c r="AP35" i="3"/>
  <c r="AS4" i="3"/>
  <c r="AS36" i="3"/>
  <c r="AP36" i="3"/>
  <c r="Y4" i="3"/>
  <c r="Y23" i="3"/>
  <c r="W4" i="3"/>
  <c r="W23" i="3"/>
  <c r="X4" i="3"/>
  <c r="X23" i="3"/>
  <c r="AW9" i="3"/>
  <c r="AW41" i="3"/>
  <c r="AT41" i="3"/>
  <c r="AW3" i="3"/>
  <c r="AW35" i="3"/>
  <c r="AT35" i="3"/>
  <c r="AS12" i="3"/>
  <c r="AS44" i="3"/>
  <c r="AP44" i="3"/>
  <c r="AW5" i="3"/>
  <c r="AW37" i="3"/>
  <c r="AT37" i="3"/>
  <c r="AW7" i="3"/>
  <c r="AW39" i="3"/>
  <c r="AT39" i="3"/>
  <c r="AC15" i="3"/>
  <c r="AU14" i="3"/>
  <c r="AU46" i="3"/>
  <c r="AT14" i="3"/>
  <c r="AV14" i="3"/>
  <c r="AV46" i="3"/>
  <c r="B26" i="3"/>
  <c r="P7" i="3"/>
  <c r="P26" i="3"/>
  <c r="Q7" i="3"/>
  <c r="Q26" i="3"/>
  <c r="R7" i="3"/>
  <c r="R26" i="3"/>
  <c r="AS2" i="3"/>
  <c r="AS34" i="3"/>
  <c r="AP34" i="3"/>
  <c r="AS6" i="3"/>
  <c r="AS38" i="3"/>
  <c r="AP38" i="3"/>
  <c r="W2" i="3"/>
  <c r="W21" i="3"/>
  <c r="Y2" i="3"/>
  <c r="Y21" i="3"/>
  <c r="X2" i="3"/>
  <c r="X21" i="3"/>
  <c r="AS5" i="3"/>
  <c r="AS37" i="3"/>
  <c r="AP37" i="3"/>
  <c r="AS13" i="3"/>
  <c r="AS45" i="3"/>
  <c r="AP45" i="3"/>
  <c r="AE28" i="3"/>
  <c r="AE46" i="3"/>
  <c r="AF28" i="3"/>
  <c r="AF46" i="3"/>
  <c r="AN29" i="3"/>
  <c r="AN46" i="3"/>
  <c r="AI19" i="3"/>
  <c r="AI46" i="3"/>
  <c r="AG24" i="3"/>
  <c r="AG46" i="3"/>
  <c r="AB29" i="3"/>
  <c r="AB46" i="3"/>
  <c r="AC21" i="3"/>
  <c r="AK27" i="3"/>
  <c r="AK46" i="3"/>
  <c r="AO20" i="3"/>
  <c r="AO46" i="3"/>
  <c r="AJ21" i="3"/>
  <c r="AJ46" i="3"/>
  <c r="AH22" i="3"/>
  <c r="AH46" i="3"/>
  <c r="AD22" i="3"/>
  <c r="AD46" i="3"/>
  <c r="AM20" i="3"/>
  <c r="AM46" i="3"/>
  <c r="AC22" i="3"/>
  <c r="AC46" i="3"/>
  <c r="AC30" i="3"/>
  <c r="AL26" i="3"/>
  <c r="AL46" i="3"/>
  <c r="AC23" i="3"/>
  <c r="AL28" i="3"/>
  <c r="E8" i="3"/>
  <c r="E15" i="3"/>
  <c r="AH25" i="3"/>
  <c r="AC29" i="3"/>
  <c r="AF30" i="3"/>
  <c r="AI55" i="3"/>
  <c r="AM55" i="3"/>
  <c r="AM26" i="3"/>
  <c r="AC19" i="3"/>
  <c r="AL19" i="3"/>
  <c r="AM51" i="3"/>
  <c r="AD26" i="3"/>
  <c r="AJ23" i="3"/>
  <c r="AG21" i="3"/>
  <c r="AD19" i="3"/>
  <c r="AD27" i="3"/>
  <c r="L8" i="3"/>
  <c r="L27" i="3"/>
  <c r="AD29" i="3"/>
  <c r="AG19" i="3"/>
  <c r="AN21" i="3"/>
  <c r="AN54" i="3"/>
  <c r="AG26" i="3"/>
  <c r="AD23" i="3"/>
  <c r="AJ54" i="3"/>
  <c r="AH52" i="3"/>
  <c r="AG27" i="3"/>
  <c r="AF21" i="3"/>
  <c r="AK23" i="3"/>
  <c r="AL56" i="3"/>
  <c r="AN28" i="3"/>
  <c r="AE56" i="3"/>
  <c r="AH23" i="3"/>
  <c r="AH20" i="3"/>
  <c r="AG50" i="3"/>
  <c r="AL23" i="3"/>
  <c r="AM25" i="3"/>
  <c r="AK28" i="3"/>
  <c r="AJ20" i="3"/>
  <c r="AL27" i="3"/>
  <c r="AF22" i="3"/>
  <c r="AL21" i="3"/>
  <c r="AG20" i="3"/>
  <c r="AG28" i="3"/>
  <c r="AF54" i="3"/>
  <c r="AO24" i="3"/>
  <c r="AJ24" i="3"/>
  <c r="AH26" i="3"/>
  <c r="AD30" i="3"/>
  <c r="AK19" i="3"/>
  <c r="AO50" i="3"/>
  <c r="AK24" i="3"/>
  <c r="AN24" i="3"/>
  <c r="AJ28" i="3"/>
  <c r="AC50" i="3"/>
  <c r="AD60" i="3"/>
  <c r="F8" i="3"/>
  <c r="F13" i="3"/>
  <c r="AI26" i="3"/>
  <c r="AB60" i="3"/>
  <c r="AK50" i="3"/>
  <c r="AH30" i="3"/>
  <c r="AN30" i="3"/>
  <c r="AF27" i="3"/>
  <c r="AN50" i="3"/>
  <c r="AN22" i="3"/>
  <c r="AK20" i="3"/>
  <c r="AO19" i="3"/>
  <c r="AD56" i="3"/>
  <c r="AJ55" i="3"/>
  <c r="AL22" i="3"/>
  <c r="AL20" i="3"/>
  <c r="I22" i="3"/>
  <c r="B21" i="3"/>
  <c r="B8" i="3"/>
  <c r="AD49" i="3"/>
  <c r="H23" i="3"/>
  <c r="K23" i="3"/>
  <c r="J23" i="3"/>
  <c r="AE20" i="3"/>
  <c r="AE19" i="3"/>
  <c r="AE15" i="3"/>
  <c r="AE27" i="3"/>
  <c r="AE29" i="3"/>
  <c r="AE24" i="3"/>
  <c r="I21" i="3"/>
  <c r="I8" i="3"/>
  <c r="I13" i="3"/>
  <c r="AB19" i="3"/>
  <c r="AI27" i="3"/>
  <c r="AI23" i="3"/>
  <c r="AI28" i="3"/>
  <c r="AI15" i="3"/>
  <c r="AI20" i="3"/>
  <c r="AI25" i="3"/>
  <c r="D21" i="3"/>
  <c r="D8" i="3"/>
  <c r="D17" i="3"/>
  <c r="D25" i="3"/>
  <c r="AE30" i="3"/>
  <c r="G21" i="3"/>
  <c r="G8" i="3"/>
  <c r="G14" i="3"/>
  <c r="AK53" i="3"/>
  <c r="C22" i="3"/>
  <c r="AB22" i="3"/>
  <c r="K25" i="3"/>
  <c r="D26" i="3"/>
  <c r="AK58" i="3"/>
  <c r="AD59" i="3"/>
  <c r="AL59" i="3"/>
  <c r="AH59" i="3"/>
  <c r="AE59" i="3"/>
  <c r="AO59" i="3"/>
  <c r="AG59" i="3"/>
  <c r="AJ59" i="3"/>
  <c r="AK59" i="3"/>
  <c r="AB59" i="3"/>
  <c r="AI59" i="3"/>
  <c r="AM59" i="3"/>
  <c r="AN59" i="3"/>
  <c r="AC59" i="3"/>
  <c r="AJ15" i="3"/>
  <c r="AJ30" i="3"/>
  <c r="AJ19" i="3"/>
  <c r="AJ22" i="3"/>
  <c r="AJ27" i="3"/>
  <c r="N25" i="3"/>
  <c r="D22" i="3"/>
  <c r="AB26" i="3"/>
  <c r="AK49" i="3"/>
  <c r="AI21" i="3"/>
  <c r="C24" i="3"/>
  <c r="M26" i="3"/>
  <c r="AG49" i="3"/>
  <c r="AM23" i="3"/>
  <c r="AM28" i="3"/>
  <c r="AM27" i="3"/>
  <c r="AM19" i="3"/>
  <c r="AM24" i="3"/>
  <c r="AM29" i="3"/>
  <c r="AM21" i="3"/>
  <c r="AM15" i="3"/>
  <c r="O24" i="3"/>
  <c r="AK15" i="3"/>
  <c r="AK29" i="3"/>
  <c r="AK21" i="3"/>
  <c r="AK26" i="3"/>
  <c r="AK25" i="3"/>
  <c r="AK30" i="3"/>
  <c r="L22" i="3"/>
  <c r="J24" i="3"/>
  <c r="H24" i="3"/>
  <c r="AF58" i="3"/>
  <c r="AL30" i="3"/>
  <c r="AE54" i="3"/>
  <c r="AM54" i="3"/>
  <c r="AI54" i="3"/>
  <c r="AL54" i="3"/>
  <c r="AD54" i="3"/>
  <c r="AO54" i="3"/>
  <c r="AB54" i="3"/>
  <c r="AC54" i="3"/>
  <c r="AH54" i="3"/>
  <c r="AK54" i="3"/>
  <c r="AJ25" i="3"/>
  <c r="AF29" i="3"/>
  <c r="AH24" i="3"/>
  <c r="E22" i="3"/>
  <c r="E25" i="3"/>
  <c r="AC56" i="3"/>
  <c r="AK56" i="3"/>
  <c r="AG56" i="3"/>
  <c r="AO56" i="3"/>
  <c r="AF56" i="3"/>
  <c r="AJ56" i="3"/>
  <c r="AI56" i="3"/>
  <c r="AN56" i="3"/>
  <c r="K8" i="3"/>
  <c r="K14" i="3"/>
  <c r="K21" i="3"/>
  <c r="AD21" i="3"/>
  <c r="AD20" i="3"/>
  <c r="AD25" i="3"/>
  <c r="AD15" i="3"/>
  <c r="L25" i="3"/>
  <c r="AM30" i="3"/>
  <c r="AF24" i="3"/>
  <c r="AH19" i="3"/>
  <c r="D23" i="3"/>
  <c r="AG25" i="3"/>
  <c r="AG30" i="3"/>
  <c r="AG22" i="3"/>
  <c r="AG15" i="3"/>
  <c r="AG29" i="3"/>
  <c r="F24" i="3"/>
  <c r="AG23" i="3"/>
  <c r="G23" i="3"/>
  <c r="AH55" i="3"/>
  <c r="AD55" i="3"/>
  <c r="AL55" i="3"/>
  <c r="AO55" i="3"/>
  <c r="AC55" i="3"/>
  <c r="AB55" i="3"/>
  <c r="AG55" i="3"/>
  <c r="AF55" i="3"/>
  <c r="AK55" i="3"/>
  <c r="AN55" i="3"/>
  <c r="AH56" i="3"/>
  <c r="L26" i="3"/>
  <c r="B24" i="3"/>
  <c r="AE26" i="3"/>
  <c r="AD28" i="3"/>
  <c r="M22" i="3"/>
  <c r="E23" i="3"/>
  <c r="K24" i="3"/>
  <c r="AB28" i="3"/>
  <c r="AB23" i="3"/>
  <c r="AB30" i="3"/>
  <c r="AB15" i="3"/>
  <c r="H22" i="3"/>
  <c r="AG52" i="3"/>
  <c r="AO52" i="3"/>
  <c r="AC52" i="3"/>
  <c r="AK52" i="3"/>
  <c r="AF52" i="3"/>
  <c r="AJ52" i="3"/>
  <c r="AN52" i="3"/>
  <c r="AI52" i="3"/>
  <c r="AM52" i="3"/>
  <c r="AE52" i="3"/>
  <c r="C25" i="3"/>
  <c r="AE23" i="3"/>
  <c r="F22" i="3"/>
  <c r="M8" i="3"/>
  <c r="M17" i="3"/>
  <c r="AB21" i="3"/>
  <c r="H8" i="3"/>
  <c r="H21" i="3"/>
  <c r="AJ53" i="3"/>
  <c r="AF53" i="3"/>
  <c r="AN53" i="3"/>
  <c r="AI53" i="3"/>
  <c r="AB53" i="3"/>
  <c r="AM53" i="3"/>
  <c r="AE53" i="3"/>
  <c r="AH53" i="3"/>
  <c r="AL53" i="3"/>
  <c r="AI58" i="3"/>
  <c r="AE58" i="3"/>
  <c r="AM58" i="3"/>
  <c r="AG58" i="3"/>
  <c r="AJ58" i="3"/>
  <c r="AL58" i="3"/>
  <c r="AB58" i="3"/>
  <c r="AC58" i="3"/>
  <c r="AD58" i="3"/>
  <c r="AH58" i="3"/>
  <c r="AO58" i="3"/>
  <c r="J25" i="3"/>
  <c r="E24" i="3"/>
  <c r="B23" i="3"/>
  <c r="B22" i="3"/>
  <c r="AL49" i="3"/>
  <c r="O21" i="3"/>
  <c r="O8" i="3"/>
  <c r="O15" i="3"/>
  <c r="AF57" i="3"/>
  <c r="AN57" i="3"/>
  <c r="AJ57" i="3"/>
  <c r="AE57" i="3"/>
  <c r="AI57" i="3"/>
  <c r="AM57" i="3"/>
  <c r="AO57" i="3"/>
  <c r="AL57" i="3"/>
  <c r="AB57" i="3"/>
  <c r="AD57" i="3"/>
  <c r="AO53" i="3"/>
  <c r="AE25" i="3"/>
  <c r="AB24" i="3"/>
  <c r="I26" i="3"/>
  <c r="AF15" i="3"/>
  <c r="AF23" i="3"/>
  <c r="AF19" i="3"/>
  <c r="AF26" i="3"/>
  <c r="AB25" i="3"/>
  <c r="AF20" i="3"/>
  <c r="I24" i="3"/>
  <c r="AL15" i="3"/>
  <c r="AL25" i="3"/>
  <c r="AL24" i="3"/>
  <c r="AL29" i="3"/>
  <c r="AE22" i="3"/>
  <c r="AF25" i="3"/>
  <c r="AB20" i="3"/>
  <c r="AJ26" i="3"/>
  <c r="AH29" i="3"/>
  <c r="AH21" i="3"/>
  <c r="AH28" i="3"/>
  <c r="AH15" i="3"/>
  <c r="G24" i="3"/>
  <c r="AO22" i="3"/>
  <c r="AO25" i="3"/>
  <c r="AO30" i="3"/>
  <c r="AO21" i="3"/>
  <c r="AO26" i="3"/>
  <c r="AO15" i="3"/>
  <c r="AC53" i="3"/>
  <c r="G25" i="3"/>
  <c r="AH51" i="3"/>
  <c r="AL51" i="3"/>
  <c r="AC51" i="3"/>
  <c r="AG51" i="3"/>
  <c r="AE51" i="3"/>
  <c r="AI51" i="3"/>
  <c r="AK51" i="3"/>
  <c r="AB51" i="3"/>
  <c r="AD51" i="3"/>
  <c r="AO51" i="3"/>
  <c r="AI22" i="3"/>
  <c r="AH57" i="3"/>
  <c r="O23" i="3"/>
  <c r="AC57" i="3"/>
  <c r="I25" i="3"/>
  <c r="N8" i="3"/>
  <c r="AH27" i="3"/>
  <c r="AI30" i="3"/>
  <c r="AN15" i="3"/>
  <c r="AN27" i="3"/>
  <c r="AN23" i="3"/>
  <c r="AN19" i="3"/>
  <c r="AN26" i="3"/>
  <c r="AO29" i="3"/>
  <c r="AI24" i="3"/>
  <c r="AB56" i="3"/>
  <c r="AN20" i="3"/>
  <c r="AM22" i="3"/>
  <c r="AN25" i="3"/>
  <c r="AJ29" i="3"/>
  <c r="AD50" i="3"/>
  <c r="AE50" i="3"/>
  <c r="AI50" i="3"/>
  <c r="AM50" i="3"/>
  <c r="AB50" i="3"/>
  <c r="AH50" i="3"/>
  <c r="AL50" i="3"/>
  <c r="AG60" i="3"/>
  <c r="AO60" i="3"/>
  <c r="AC60" i="3"/>
  <c r="AK60" i="3"/>
  <c r="AM60" i="3"/>
  <c r="AE60" i="3"/>
  <c r="AH60" i="3"/>
  <c r="AN60" i="3"/>
  <c r="AF60" i="3"/>
  <c r="AJ60" i="3"/>
  <c r="AL60" i="3"/>
  <c r="K22" i="3"/>
  <c r="AJ50" i="3"/>
  <c r="C23" i="3"/>
  <c r="AO27" i="3"/>
  <c r="L23" i="3"/>
  <c r="AF59" i="3"/>
  <c r="AB27" i="3"/>
  <c r="AD52" i="3"/>
  <c r="AO23" i="3"/>
  <c r="M24" i="3"/>
  <c r="AK57" i="3"/>
  <c r="AI29" i="3"/>
  <c r="AE21" i="3"/>
  <c r="AN51" i="3"/>
  <c r="AF49" i="3"/>
  <c r="AM49" i="3"/>
  <c r="AE49" i="3"/>
  <c r="AJ49" i="3"/>
  <c r="AN49" i="3"/>
  <c r="AO49" i="3"/>
  <c r="AC49" i="3"/>
  <c r="AI49" i="3"/>
  <c r="AP16" i="3"/>
  <c r="E26" i="3"/>
  <c r="J22" i="3"/>
  <c r="J8" i="3"/>
  <c r="J16" i="3"/>
  <c r="B25" i="3"/>
  <c r="AD53" i="3"/>
  <c r="F25" i="3"/>
  <c r="C21" i="3"/>
  <c r="C8" i="3"/>
  <c r="O22" i="3"/>
  <c r="AL52" i="3"/>
  <c r="E12" i="3"/>
  <c r="E43" i="3"/>
  <c r="E16" i="3"/>
  <c r="J45" i="3"/>
  <c r="C33" i="3"/>
  <c r="M31" i="3"/>
  <c r="E13" i="3"/>
  <c r="G33" i="3"/>
  <c r="S7" i="3"/>
  <c r="S26" i="3"/>
  <c r="I34" i="3"/>
  <c r="I31" i="3"/>
  <c r="B44" i="3"/>
  <c r="D42" i="3"/>
  <c r="E31" i="3"/>
  <c r="M42" i="3"/>
  <c r="J42" i="3"/>
  <c r="G34" i="3"/>
  <c r="G32" i="3"/>
  <c r="E33" i="3"/>
  <c r="H31" i="3"/>
  <c r="H32" i="3"/>
  <c r="I32" i="3"/>
  <c r="M45" i="3"/>
  <c r="M34" i="3"/>
  <c r="F34" i="3"/>
  <c r="O12" i="3"/>
  <c r="B42" i="3"/>
  <c r="K42" i="3"/>
  <c r="N40" i="3"/>
  <c r="N42" i="3"/>
  <c r="I33" i="3"/>
  <c r="F35" i="3"/>
  <c r="K36" i="3"/>
  <c r="K31" i="3"/>
  <c r="C31" i="3"/>
  <c r="G35" i="3"/>
  <c r="E42" i="3"/>
  <c r="F33" i="3"/>
  <c r="I36" i="3"/>
  <c r="H36" i="3"/>
  <c r="E36" i="3"/>
  <c r="E35" i="3"/>
  <c r="K34" i="3"/>
  <c r="F36" i="3"/>
  <c r="O13" i="3"/>
  <c r="Z7" i="3"/>
  <c r="Z26" i="3"/>
  <c r="L44" i="3"/>
  <c r="C42" i="3"/>
  <c r="M33" i="3"/>
  <c r="H34" i="3"/>
  <c r="F31" i="3"/>
  <c r="E34" i="3"/>
  <c r="M32" i="3"/>
  <c r="E32" i="3"/>
  <c r="C35" i="3"/>
  <c r="AT26" i="3"/>
  <c r="G42" i="3"/>
  <c r="H42" i="3"/>
  <c r="K33" i="3"/>
  <c r="H33" i="3"/>
  <c r="K32" i="3"/>
  <c r="C36" i="3"/>
  <c r="G36" i="3"/>
  <c r="K35" i="3"/>
  <c r="M36" i="3"/>
  <c r="M35" i="3"/>
  <c r="D40" i="3"/>
  <c r="F43" i="3"/>
  <c r="C34" i="3"/>
  <c r="H35" i="3"/>
  <c r="F32" i="3"/>
  <c r="C32" i="3"/>
  <c r="I35" i="3"/>
  <c r="G31" i="3"/>
  <c r="G44" i="3"/>
  <c r="B43" i="3"/>
  <c r="N44" i="3"/>
  <c r="C45" i="3"/>
  <c r="O43" i="3"/>
  <c r="C40" i="3"/>
  <c r="O41" i="3"/>
  <c r="K43" i="3"/>
  <c r="K45" i="3"/>
  <c r="C44" i="3"/>
  <c r="H43" i="3"/>
  <c r="F44" i="3"/>
  <c r="B45" i="3"/>
  <c r="K41" i="3"/>
  <c r="N41" i="3"/>
  <c r="L40" i="3"/>
  <c r="M44" i="3"/>
  <c r="K40" i="3"/>
  <c r="J40" i="3"/>
  <c r="G40" i="3"/>
  <c r="D41" i="3"/>
  <c r="F41" i="3"/>
  <c r="H41" i="3"/>
  <c r="L45" i="3"/>
  <c r="C41" i="3"/>
  <c r="J44" i="3"/>
  <c r="M41" i="3"/>
  <c r="I43" i="3"/>
  <c r="G43" i="3"/>
  <c r="O45" i="3"/>
  <c r="I44" i="3"/>
  <c r="I40" i="3"/>
  <c r="E44" i="3"/>
  <c r="J43" i="3"/>
  <c r="I42" i="3"/>
  <c r="H44" i="3"/>
  <c r="H45" i="3"/>
  <c r="E41" i="3"/>
  <c r="C43" i="3"/>
  <c r="L43" i="3"/>
  <c r="D45" i="3"/>
  <c r="D44" i="3"/>
  <c r="I41" i="3"/>
  <c r="N45" i="3"/>
  <c r="N43" i="3"/>
  <c r="L42" i="3"/>
  <c r="S2" i="3"/>
  <c r="S21" i="3"/>
  <c r="K44" i="3"/>
  <c r="I45" i="3"/>
  <c r="B41" i="3"/>
  <c r="E40" i="3"/>
  <c r="G41" i="3"/>
  <c r="O44" i="3"/>
  <c r="O42" i="3"/>
  <c r="J41" i="3"/>
  <c r="F42" i="3"/>
  <c r="AV25" i="3"/>
  <c r="L41" i="3"/>
  <c r="M40" i="3"/>
  <c r="F40" i="3"/>
  <c r="B40" i="3"/>
  <c r="M43" i="3"/>
  <c r="F45" i="3"/>
  <c r="H40" i="3"/>
  <c r="D43" i="3"/>
  <c r="G45" i="3"/>
  <c r="E45" i="3"/>
  <c r="O40" i="3"/>
  <c r="AU27" i="3"/>
  <c r="AT28" i="3"/>
  <c r="AV27" i="3"/>
  <c r="AU20" i="3"/>
  <c r="AV20" i="3"/>
  <c r="S3" i="3"/>
  <c r="S22" i="3"/>
  <c r="AT24" i="3"/>
  <c r="AW28" i="3"/>
  <c r="AU25" i="3"/>
  <c r="Z6" i="3"/>
  <c r="Z25" i="3"/>
  <c r="AT25" i="3"/>
  <c r="AU28" i="3"/>
  <c r="Z3" i="3"/>
  <c r="Z22" i="3"/>
  <c r="AU26" i="3"/>
  <c r="AS14" i="3"/>
  <c r="AS46" i="3"/>
  <c r="AP46" i="3"/>
  <c r="AP15" i="3"/>
  <c r="C13" i="3"/>
  <c r="Y8" i="3"/>
  <c r="Y27" i="3"/>
  <c r="W8" i="3"/>
  <c r="W27" i="3"/>
  <c r="X8" i="3"/>
  <c r="X27" i="3"/>
  <c r="AS24" i="3"/>
  <c r="AR24" i="3"/>
  <c r="AP24" i="3"/>
  <c r="AQ24" i="3"/>
  <c r="AV29" i="3"/>
  <c r="AT29" i="3"/>
  <c r="AU29" i="3"/>
  <c r="AW29" i="3"/>
  <c r="AS27" i="3"/>
  <c r="AR27" i="3"/>
  <c r="AP27" i="3"/>
  <c r="AQ27" i="3"/>
  <c r="AS25" i="3"/>
  <c r="AP25" i="3"/>
  <c r="AR25" i="3"/>
  <c r="AQ25" i="3"/>
  <c r="AH61" i="3"/>
  <c r="AW24" i="3"/>
  <c r="Z4" i="3"/>
  <c r="Z23" i="3"/>
  <c r="AT27" i="3"/>
  <c r="AW25" i="3"/>
  <c r="AT19" i="3"/>
  <c r="AW19" i="3"/>
  <c r="AU19" i="3"/>
  <c r="AV19" i="3"/>
  <c r="AV24" i="3"/>
  <c r="AU24" i="3"/>
  <c r="AS26" i="3"/>
  <c r="AP26" i="3"/>
  <c r="AQ26" i="3"/>
  <c r="AR26" i="3"/>
  <c r="AS22" i="3"/>
  <c r="AP22" i="3"/>
  <c r="AR22" i="3"/>
  <c r="AQ22" i="3"/>
  <c r="AW14" i="3"/>
  <c r="AW46" i="3"/>
  <c r="AT46" i="3"/>
  <c r="AV28" i="3"/>
  <c r="S5" i="3"/>
  <c r="S24" i="3"/>
  <c r="S4" i="3"/>
  <c r="S23" i="3"/>
  <c r="AS19" i="3"/>
  <c r="AR19" i="3"/>
  <c r="AQ19" i="3"/>
  <c r="AP19" i="3"/>
  <c r="AT23" i="3"/>
  <c r="AV23" i="3"/>
  <c r="AU23" i="3"/>
  <c r="AW23" i="3"/>
  <c r="AS21" i="3"/>
  <c r="AR21" i="3"/>
  <c r="AP21" i="3"/>
  <c r="AQ21" i="3"/>
  <c r="AT21" i="3"/>
  <c r="AU21" i="3"/>
  <c r="AV21" i="3"/>
  <c r="AW21" i="3"/>
  <c r="AW26" i="3"/>
  <c r="AW20" i="3"/>
  <c r="AS30" i="3"/>
  <c r="AP30" i="3"/>
  <c r="AQ30" i="3"/>
  <c r="AR30" i="3"/>
  <c r="AT30" i="3"/>
  <c r="AV30" i="3"/>
  <c r="AU30" i="3"/>
  <c r="AW30" i="3"/>
  <c r="AW27" i="3"/>
  <c r="AT20" i="3"/>
  <c r="AS23" i="3"/>
  <c r="AP23" i="3"/>
  <c r="AQ23" i="3"/>
  <c r="AR23" i="3"/>
  <c r="AS29" i="3"/>
  <c r="AR29" i="3"/>
  <c r="AP29" i="3"/>
  <c r="AQ29" i="3"/>
  <c r="AV26" i="3"/>
  <c r="AS20" i="3"/>
  <c r="AP20" i="3"/>
  <c r="AQ20" i="3"/>
  <c r="AR20" i="3"/>
  <c r="AS28" i="3"/>
  <c r="AP28" i="3"/>
  <c r="AR28" i="3"/>
  <c r="AQ28" i="3"/>
  <c r="B15" i="3"/>
  <c r="R8" i="3"/>
  <c r="R27" i="3"/>
  <c r="P8" i="3"/>
  <c r="P27" i="3"/>
  <c r="Q8" i="3"/>
  <c r="Q27" i="3"/>
  <c r="AT22" i="3"/>
  <c r="AV22" i="3"/>
  <c r="AU22" i="3"/>
  <c r="AW22" i="3"/>
  <c r="Z2" i="3"/>
  <c r="Z21" i="3"/>
  <c r="Z5" i="3"/>
  <c r="Z24" i="3"/>
  <c r="S6" i="3"/>
  <c r="S25" i="3"/>
  <c r="K13" i="3"/>
  <c r="K16" i="3"/>
  <c r="K15" i="3"/>
  <c r="AC31" i="3"/>
  <c r="E14" i="3"/>
  <c r="K12" i="3"/>
  <c r="G12" i="3"/>
  <c r="F12" i="3"/>
  <c r="M13" i="3"/>
  <c r="L12" i="3"/>
  <c r="E17" i="3"/>
  <c r="E27" i="3"/>
  <c r="O14" i="3"/>
  <c r="L15" i="3"/>
  <c r="F17" i="3"/>
  <c r="C12" i="3"/>
  <c r="L13" i="3"/>
  <c r="C15" i="3"/>
  <c r="F16" i="3"/>
  <c r="L14" i="3"/>
  <c r="D13" i="3"/>
  <c r="D16" i="3"/>
  <c r="F15" i="3"/>
  <c r="C16" i="3"/>
  <c r="F14" i="3"/>
  <c r="L17" i="3"/>
  <c r="D14" i="3"/>
  <c r="L16" i="3"/>
  <c r="D12" i="3"/>
  <c r="F27" i="3"/>
  <c r="C14" i="3"/>
  <c r="B13" i="3"/>
  <c r="AD31" i="3"/>
  <c r="AO31" i="3"/>
  <c r="I12" i="3"/>
  <c r="AO61" i="3"/>
  <c r="G15" i="3"/>
  <c r="I17" i="3"/>
  <c r="AB61" i="3"/>
  <c r="AM61" i="3"/>
  <c r="AJ61" i="3"/>
  <c r="AE61" i="3"/>
  <c r="J13" i="3"/>
  <c r="AF61" i="3"/>
  <c r="AN61" i="3"/>
  <c r="I16" i="3"/>
  <c r="AL61" i="3"/>
  <c r="AD61" i="3"/>
  <c r="AK61" i="3"/>
  <c r="AI61" i="3"/>
  <c r="AH31" i="3"/>
  <c r="H27" i="3"/>
  <c r="H16" i="3"/>
  <c r="H17" i="3"/>
  <c r="H13" i="3"/>
  <c r="P9" i="3"/>
  <c r="AJ31" i="3"/>
  <c r="AB31" i="3"/>
  <c r="J14" i="3"/>
  <c r="J12" i="3"/>
  <c r="J27" i="3"/>
  <c r="J15" i="3"/>
  <c r="J17" i="3"/>
  <c r="N15" i="3"/>
  <c r="N17" i="3"/>
  <c r="N13" i="3"/>
  <c r="N14" i="3"/>
  <c r="N27" i="3"/>
  <c r="N12" i="3"/>
  <c r="G16" i="3"/>
  <c r="M15" i="3"/>
  <c r="M12" i="3"/>
  <c r="M14" i="3"/>
  <c r="M16" i="3"/>
  <c r="M27" i="3"/>
  <c r="K27" i="3"/>
  <c r="K17" i="3"/>
  <c r="I15" i="3"/>
  <c r="I27" i="3"/>
  <c r="I14" i="3"/>
  <c r="H14" i="3"/>
  <c r="AE31" i="3"/>
  <c r="B27" i="3"/>
  <c r="B17" i="3"/>
  <c r="B16" i="3"/>
  <c r="O27" i="3"/>
  <c r="O16" i="3"/>
  <c r="O17" i="3"/>
  <c r="H12" i="3"/>
  <c r="AL31" i="3"/>
  <c r="C27" i="3"/>
  <c r="C17" i="3"/>
  <c r="AC61" i="3"/>
  <c r="AK31" i="3"/>
  <c r="AG61" i="3"/>
  <c r="AG31" i="3"/>
  <c r="H15" i="3"/>
  <c r="N16" i="3"/>
  <c r="D27" i="3"/>
  <c r="D15" i="3"/>
  <c r="B12" i="3"/>
  <c r="AM31" i="3"/>
  <c r="AI31" i="3"/>
  <c r="G27" i="3"/>
  <c r="G17" i="3"/>
  <c r="G13" i="3"/>
  <c r="AN31" i="3"/>
  <c r="AF31" i="3"/>
  <c r="B14" i="3"/>
  <c r="S8" i="3"/>
  <c r="S27" i="3"/>
  <c r="W17" i="3"/>
  <c r="I54" i="3"/>
  <c r="X17" i="3"/>
  <c r="Y17" i="3"/>
  <c r="Z17" i="3"/>
  <c r="P13" i="3"/>
  <c r="Q13" i="3"/>
  <c r="R13" i="3"/>
  <c r="S13" i="3"/>
  <c r="F18" i="3"/>
  <c r="E18" i="3"/>
  <c r="Y16" i="3"/>
  <c r="W16" i="3"/>
  <c r="H53" i="3"/>
  <c r="X16" i="3"/>
  <c r="Z16" i="3"/>
  <c r="W12" i="3"/>
  <c r="M49" i="3"/>
  <c r="Z12" i="3"/>
  <c r="X12" i="3"/>
  <c r="Y12" i="3"/>
  <c r="P16" i="3"/>
  <c r="Q16" i="3"/>
  <c r="R16" i="3"/>
  <c r="S16" i="3"/>
  <c r="Y13" i="3"/>
  <c r="Z13" i="3"/>
  <c r="X13" i="3"/>
  <c r="W13" i="3"/>
  <c r="H50" i="3"/>
  <c r="S12" i="3"/>
  <c r="Q12" i="3"/>
  <c r="R12" i="3"/>
  <c r="P12" i="3"/>
  <c r="X14" i="3"/>
  <c r="Y14" i="3"/>
  <c r="Z14" i="3"/>
  <c r="W14" i="3"/>
  <c r="H51" i="3"/>
  <c r="Q14" i="3"/>
  <c r="P14" i="3"/>
  <c r="R14" i="3"/>
  <c r="S14" i="3"/>
  <c r="S17" i="3"/>
  <c r="P17" i="3"/>
  <c r="Q17" i="3"/>
  <c r="R17" i="3"/>
  <c r="P15" i="3"/>
  <c r="Q15" i="3"/>
  <c r="R15" i="3"/>
  <c r="S15" i="3"/>
  <c r="W15" i="3"/>
  <c r="F52" i="3"/>
  <c r="X15" i="3"/>
  <c r="Y15" i="3"/>
  <c r="Z15" i="3"/>
  <c r="Z8" i="3"/>
  <c r="Z27" i="3"/>
  <c r="G18" i="3"/>
  <c r="C18" i="3"/>
  <c r="L18" i="3"/>
  <c r="K18" i="3"/>
  <c r="O18" i="3"/>
  <c r="I18" i="3"/>
  <c r="N18" i="3"/>
  <c r="B18" i="3"/>
  <c r="H18" i="3"/>
  <c r="D18" i="3"/>
  <c r="M18" i="3"/>
  <c r="J18" i="3"/>
  <c r="AP31" i="3"/>
  <c r="C51" i="3"/>
  <c r="I51" i="3"/>
  <c r="M50" i="3"/>
  <c r="C54" i="3"/>
  <c r="C52" i="3"/>
  <c r="F54" i="3"/>
  <c r="K49" i="3"/>
  <c r="C50" i="3"/>
  <c r="H52" i="3"/>
  <c r="G49" i="3"/>
  <c r="G52" i="3"/>
  <c r="F53" i="3"/>
  <c r="H49" i="3"/>
  <c r="M52" i="3"/>
  <c r="G53" i="3"/>
  <c r="K52" i="3"/>
  <c r="P51" i="3"/>
  <c r="K51" i="3"/>
  <c r="G51" i="3"/>
  <c r="G50" i="3"/>
  <c r="P54" i="3"/>
  <c r="M54" i="3"/>
  <c r="I53" i="3"/>
  <c r="M51" i="3"/>
  <c r="K53" i="3"/>
  <c r="U12" i="3"/>
  <c r="P58" i="3"/>
  <c r="U15" i="3"/>
  <c r="P61" i="3"/>
  <c r="U16" i="3"/>
  <c r="P62" i="3"/>
  <c r="U17" i="3"/>
  <c r="P63" i="3"/>
  <c r="F49" i="3"/>
  <c r="E51" i="3"/>
  <c r="E54" i="3"/>
  <c r="P50" i="3"/>
  <c r="F50" i="3"/>
  <c r="E50" i="3"/>
  <c r="I50" i="3"/>
  <c r="P52" i="3"/>
  <c r="E52" i="3"/>
  <c r="P49" i="3"/>
  <c r="E49" i="3"/>
  <c r="I49" i="3"/>
  <c r="I52" i="3"/>
  <c r="F51" i="3"/>
  <c r="K54" i="3"/>
  <c r="U13" i="3"/>
  <c r="P59" i="3"/>
  <c r="K50" i="3"/>
  <c r="U14" i="3"/>
  <c r="P60" i="3"/>
  <c r="P53" i="3"/>
  <c r="E53" i="3"/>
  <c r="H54" i="3"/>
  <c r="C49" i="3"/>
  <c r="M53" i="3"/>
  <c r="G54" i="3"/>
  <c r="C53" i="3"/>
  <c r="B58" i="3"/>
  <c r="J63" i="3"/>
  <c r="M58" i="3"/>
  <c r="H58" i="3"/>
  <c r="N58" i="3"/>
  <c r="J58" i="3"/>
  <c r="K63" i="3"/>
  <c r="N63" i="3"/>
  <c r="I61" i="3"/>
  <c r="G61" i="3"/>
  <c r="L61" i="3"/>
  <c r="K61" i="3"/>
  <c r="B61" i="3"/>
  <c r="E61" i="3"/>
  <c r="O61" i="3"/>
  <c r="F61" i="3"/>
  <c r="N61" i="3"/>
  <c r="C61" i="3"/>
  <c r="D61" i="3"/>
  <c r="E60" i="3"/>
  <c r="H60" i="3"/>
  <c r="M60" i="3"/>
  <c r="L60" i="3"/>
  <c r="F60" i="3"/>
  <c r="K60" i="3"/>
  <c r="O60" i="3"/>
  <c r="C60" i="3"/>
  <c r="G60" i="3"/>
  <c r="B60" i="3"/>
  <c r="J60" i="3"/>
  <c r="D60" i="3"/>
  <c r="I60" i="3"/>
  <c r="N60" i="3"/>
  <c r="H62" i="3"/>
  <c r="O62" i="3"/>
  <c r="H61" i="3"/>
  <c r="J61" i="3"/>
  <c r="C58" i="3"/>
  <c r="L58" i="3"/>
  <c r="E58" i="3"/>
  <c r="K58" i="3"/>
  <c r="F58" i="3"/>
  <c r="I58" i="3"/>
  <c r="G58" i="3"/>
  <c r="O58" i="3"/>
  <c r="P18" i="3"/>
  <c r="D58" i="3"/>
  <c r="L62" i="3"/>
  <c r="D62" i="3"/>
  <c r="I62" i="3"/>
  <c r="F62" i="3"/>
  <c r="J62" i="3"/>
  <c r="E62" i="3"/>
  <c r="K62" i="3"/>
  <c r="C62" i="3"/>
  <c r="B59" i="3"/>
  <c r="D59" i="3"/>
  <c r="E59" i="3"/>
  <c r="I59" i="3"/>
  <c r="F59" i="3"/>
  <c r="M59" i="3"/>
  <c r="O59" i="3"/>
  <c r="L59" i="3"/>
  <c r="C59" i="3"/>
  <c r="K59" i="3"/>
  <c r="H59" i="3"/>
  <c r="J59" i="3"/>
  <c r="M61" i="3"/>
  <c r="M62" i="3"/>
  <c r="B62" i="3"/>
  <c r="G62" i="3"/>
  <c r="N62" i="3"/>
  <c r="N59" i="3"/>
  <c r="D63" i="3"/>
  <c r="M63" i="3"/>
  <c r="H63" i="3"/>
  <c r="E63" i="3"/>
  <c r="G63" i="3"/>
  <c r="C63" i="3"/>
  <c r="O63" i="3"/>
  <c r="L63" i="3"/>
  <c r="F63" i="3"/>
  <c r="I63" i="3"/>
  <c r="B63" i="3"/>
  <c r="G59" i="3"/>
</calcChain>
</file>

<file path=xl/connections.xml><?xml version="1.0" encoding="utf-8"?>
<connections xmlns="http://schemas.openxmlformats.org/spreadsheetml/2006/main">
  <connection id="1" name="AP_2009_37" type="6" refreshedVersion="6" background="1" saveData="1">
    <textPr codePage="850" sourceFile="D:\Dropbox (PETAL)\Team-Ordner „PETAL“\Audio\Kurtag_Kafka-Fragmente\_tempo mapping\37_Leoparden\_data_KF37\AP_2009_37.txt" decimal="," thousands=".">
      <textFields count="2">
        <textField type="text"/>
        <textField type="skip"/>
      </textFields>
    </textPr>
  </connection>
  <connection id="2" name="AP_2009_371" type="6" refreshedVersion="4" background="1" saveData="1">
    <textPr codePage="850" sourceFile="C:\Users\p3039\Dropbox (PETAL)\Team-Ordner „PETAL“\Audio\Kurtag_Kafka-Fragmente\_tempo mapping\37_Leoparden\_data_KF37\AP_2009_37.txt" decimal="," thousands=" " comma="1">
      <textFields count="2">
        <textField type="text"/>
        <textField type="skip"/>
      </textFields>
    </textPr>
  </connection>
  <connection id="3" name="Arnold+Pogossian_2006 [live DVD]_37_dur" type="6" refreshedVersion="4" background="1" saveData="1">
    <textPr codePage="850" sourceFile="C:\Users\p3039\Dropbox (PETAL)\Team-Ordner „PETAL“\Audio\Kurtag_Kafka-Fragmente\_tempo mapping\37_Leoparden\_data_KF37\Arnold+Pogossian_2006 [live DVD]_37_dur.txt" decimal="," thousands=" " comma="1">
      <textFields count="2">
        <textField type="text"/>
        <textField type="skip"/>
      </textFields>
    </textPr>
  </connection>
  <connection id="4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5" name="BK_2005_37" type="6" refreshedVersion="6" background="1" saveData="1">
    <textPr codePage="850" sourceFile="D:\Dropbox (PETAL)\Team-Ordner „PETAL“\Audio\Kurtag_Kafka-Fragmente\_tempo mapping\37_Leoparden\_data_KF37\BK_2005_37.txt" decimal="," thousands=".">
      <textFields count="2">
        <textField type="text"/>
        <textField type="skip"/>
      </textFields>
    </textPr>
  </connection>
  <connection id="6" name="BK_2005_371" type="6" refreshedVersion="4" background="1" saveData="1">
    <textPr codePage="850" sourceFile="C:\Users\p3039\Dropbox (PETAL)\Team-Ordner „PETAL“\Audio\Kurtag_Kafka-Fragmente\_tempo mapping\37_Leoparden\_data_KF37\BK_2005_37.txt" decimal="," thousands=" " comma="1">
      <textFields count="2">
        <textField type="text"/>
        <textField type="skip"/>
      </textFields>
    </textPr>
  </connection>
  <connection id="7" name="CK_1987_37" type="6" refreshedVersion="6" background="1" saveData="1">
    <textPr codePage="850" sourceFile="D:\Dropbox (PETAL)\Team-Ordner „PETAL“\Audio\Kurtag_Kafka-Fragmente\_tempo mapping\37_Leoparden\_data_KF37\CK_1987_37.txt" decimal="," thousands=".">
      <textFields count="2">
        <textField type="text"/>
        <textField type="skip"/>
      </textFields>
    </textPr>
  </connection>
  <connection id="8" name="CK_1987_371" type="6" refreshedVersion="4" background="1">
    <textPr codePage="850" sourceFile="C:\Users\p3039\Dropbox (PETAL)\Team-Ordner „PETAL“\Audio\Kurtag_Kafka-Fragmente\_tempo mapping\37_Leoparden\_data_KF37\CK_1987_37.txt" decimal="," thousands=" " comma="1">
      <textFields count="2">
        <textField type="text"/>
        <textField type="skip"/>
      </textFields>
    </textPr>
  </connection>
  <connection id="9" name="CK_1987_3711" type="6" refreshedVersion="4" background="1" saveData="1">
    <textPr codePage="850" sourceFile="C:\Users\p3039\Dropbox (PETAL)\Team-Ordner „PETAL“\Audio\Kurtag_Kafka-Fragmente\_tempo mapping\37_Leoparden\_data_KF37\CK_1987_37.txt" decimal="," thousands=" " comma="1">
      <textFields count="2">
        <textField type="text"/>
        <textField type="skip"/>
      </textFields>
    </textPr>
  </connection>
  <connection id="10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1" name="CK_1990_37" type="6" refreshedVersion="6" background="1" saveData="1">
    <textPr codePage="850" sourceFile="D:\Dropbox (PETAL)\Team-Ordner „PETAL“\Audio\Kurtag_Kafka-Fragmente\_tempo mapping\37_Leoparden\_data_KF37\CK_1990_37.txt" decimal="," thousands=".">
      <textFields count="2">
        <textField type="text"/>
        <textField type="skip"/>
      </textFields>
    </textPr>
  </connection>
  <connection id="12" name="CK_1990_371" type="6" refreshedVersion="4" background="1" saveData="1">
    <textPr codePage="850" sourceFile="C:\Users\p3039\Dropbox (PETAL)\Team-Ordner „PETAL“\Audio\Kurtag_Kafka-Fragmente\_tempo mapping\37_Leoparden\_data_KF37\CK_1990_37.txt" decimal="," thousands=" " comma="1">
      <textFields count="2">
        <textField type="text"/>
        <textField type="skip"/>
      </textFields>
    </textPr>
  </connection>
  <connection id="13" name="Kammer+Widmann_2017_37_Abschnitte-Dauern" type="6" refreshedVersion="4" background="1" saveData="1">
    <textPr codePage="850" sourceFile="C:\Users\p3039\Dropbox (PETAL)\Team-Ordner „PETAL“\Audio\Kurtag_Kafka-Fragmente\_tempo mapping\37_Leoparden\_data_KF37\Kammer+Widmann_2017_37_Abschnitte-Dauern.txt" decimal="," thousands=" " comma="1">
      <textFields count="2">
        <textField type="text"/>
        <textField type="skip"/>
      </textFields>
    </textPr>
  </connection>
  <connection id="14" name="KO_1994_37" type="6" refreshedVersion="4" background="1" saveData="1">
    <textPr codePage="850" sourceFile="C:\Users\p3039\Dropbox (PETAL)\Team-Ordner „PETAL“\Audio\Kurtag_Kafka-Fragmente\_tempo mapping\37_Leoparden\_data_KF37\KO_1994_37.txt" decimal="," thousands=" " comma="1">
      <textFields count="2">
        <textField type="text"/>
        <textField type="skip"/>
      </textFields>
    </textPr>
  </connection>
  <connection id="15" name="KO_1996_37" type="6" refreshedVersion="6" background="1" saveData="1">
    <textPr codePage="850" sourceFile="D:\Dropbox (PETAL)\Team-Ordner „PETAL“\Audio\Kurtag_Kafka-Fragmente\_tempo mapping\37_Leoparden\_data_KF37\KO_1996_37.txt" decimal="," thousands=".">
      <textFields count="2">
        <textField type="text"/>
        <textField type="skip"/>
      </textFields>
    </textPr>
  </connection>
  <connection id="16" name="KO_1996_371" type="6" refreshedVersion="4" background="1" saveData="1">
    <textPr codePage="850" sourceFile="C:\Users\p3039\Dropbox (PETAL)\Team-Ordner „PETAL“\Audio\Kurtag_Kafka-Fragmente\_tempo mapping\37_Leoparden\_data_KF37\KO_1996_37.txt" decimal="," thousands=" " comma="1">
      <textFields count="2">
        <textField type="text"/>
        <textField type="skip"/>
      </textFields>
    </textPr>
  </connection>
  <connection id="17" name="Melzer_Stark_2017_Wien modern_37_dur" type="6" refreshedVersion="4" background="1" saveData="1">
    <textPr codePage="850" sourceFile="C:\Users\p3039\Dropbox (PETAL)\Team-Ordner „PETAL“\Audio\Kurtag_Kafka-Fragmente\_tempo mapping\37_Leoparden\_data_KF37\Melzer_Stark_2017_Wien modern_37_dur.txt" decimal="," thousands=" " comma="1">
      <textFields count="2">
        <textField type="text"/>
        <textField type="skip"/>
      </textFields>
    </textPr>
  </connection>
  <connection id="18" name="MS_2012_37" type="6" refreshedVersion="6" background="1" saveData="1">
    <textPr codePage="850" sourceFile="D:\Dropbox (PETAL)\Team-Ordner „PETAL“\Audio\Kurtag_Kafka-Fragmente\_tempo mapping\37_Leoparden\_data_KF37\MS_2012_37.txt" decimal="," thousands=".">
      <textFields count="2">
        <textField type="text"/>
        <textField type="skip"/>
      </textFields>
    </textPr>
  </connection>
  <connection id="19" name="MS_2012_371" type="6" refreshedVersion="4" background="1" saveData="1">
    <textPr codePage="850" sourceFile="C:\Users\p3039\Dropbox (PETAL)\Team-Ordner „PETAL“\Audio\Kurtag_Kafka-Fragmente\_tempo mapping\37_Leoparden\_data_KF37\MS_2012_37.txt" decimal="," thousands=" " comma="1">
      <textFields count="2">
        <textField type="text"/>
        <textField type="skip"/>
      </textFields>
    </textPr>
  </connection>
  <connection id="20" name="MS_2013_37" type="6" refreshedVersion="6" background="1" saveData="1">
    <textPr codePage="850" sourceFile="D:\Dropbox (PETAL)\Team-Ordner „PETAL“\Audio\Kurtag_Kafka-Fragmente\_tempo mapping\37_Leoparden\_data_KF37\MS_2013_37.txt" decimal="," thousands=".">
      <textFields count="2">
        <textField type="text"/>
        <textField type="skip"/>
      </textFields>
    </textPr>
  </connection>
  <connection id="21" name="MS_2013_371" type="6" refreshedVersion="4" background="1" saveData="1">
    <textPr codePage="850" sourceFile="C:\Users\p3039\Dropbox (PETAL)\Team-Ordner „PETAL“\Audio\Kurtag_Kafka-Fragmente\_tempo mapping\37_Leoparden\_data_KF37\MS_2013_37.txt" decimal="," thousands=" " comma="1">
      <textFields count="2">
        <textField type="text"/>
        <textField type="skip"/>
      </textFields>
    </textPr>
  </connection>
  <connection id="22" name="MS_2019_37" type="6" refreshedVersion="4" background="1" saveData="1">
    <textPr codePage="850" sourceFile="C:\Users\p3039\Dropbox (PETAL)\Team-Ordner „PETAL“\Audio\Kurtag_Kafka-Fragmente\_tempo mapping\37_Leoparden\_data_KF37\MS_2019_37.txt" decimal="," thousands=" " comma="1">
      <textFields count="2">
        <textField type="text"/>
        <textField type="skip"/>
      </textFields>
    </textPr>
  </connection>
  <connection id="23" name="PK_2004_37" type="6" refreshedVersion="6" background="1" saveData="1">
    <textPr codePage="850" sourceFile="D:\Dropbox (PETAL)\Team-Ordner „PETAL“\Audio\Kurtag_Kafka-Fragmente\_tempo mapping\37_Leoparden\_data_KF37\PK_2004_37.txt" decimal="," thousands=".">
      <textFields count="2">
        <textField type="text"/>
        <textField type="skip"/>
      </textFields>
    </textPr>
  </connection>
  <connection id="24" name="PK_2004_371" type="6" refreshedVersion="4" background="1" saveData="1">
    <textPr codePage="850" sourceFile="C:\Users\p3039\Dropbox (PETAL)\Team-Ordner „PETAL“\Audio\Kurtag_Kafka-Fragmente\_tempo mapping\37_Leoparden\_data_KF37\PK_2004_37.txt" decimal="," thousands=" " comma="1">
      <textFields count="2">
        <textField type="text"/>
        <textField type="skip"/>
      </textFields>
    </textPr>
  </connection>
  <connection id="25" name="WS_1997_37" type="6" refreshedVersion="6" background="1" saveData="1">
    <textPr codePage="850" sourceFile="D:\Dropbox (PETAL)\Team-Ordner „PETAL“\Audio\Kurtag_Kafka-Fragmente\_tempo mapping\37_Leoparden\_data_KF37\WS_1997_37.txt" decimal="," thousands=".">
      <textFields count="2">
        <textField type="text"/>
        <textField type="skip"/>
      </textFields>
    </textPr>
  </connection>
  <connection id="26" name="WS_1997_371" type="6" refreshedVersion="4" background="1" saveData="1">
    <textPr codePage="850" sourceFile="C:\Users\p3039\Dropbox (PETAL)\Team-Ordner „PETAL“\Audio\Kurtag_Kafka-Fragmente\_tempo mapping\37_Leoparden\_data_KF37\WS_1997_37.txt" decimal="," thousands=" " comma="1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<sst xmlns="http://schemas.openxmlformats.org/spreadsheetml/2006/main" count="491" uniqueCount="66">
  <si>
    <t>2a</t>
  </si>
  <si>
    <t>2b</t>
  </si>
  <si>
    <t>2c</t>
  </si>
  <si>
    <t>4a</t>
  </si>
  <si>
    <t>4b</t>
  </si>
  <si>
    <t>MS 2012</t>
  </si>
  <si>
    <t>MS 2013</t>
  </si>
  <si>
    <t>score</t>
  </si>
  <si>
    <t>4c</t>
  </si>
  <si>
    <t>1</t>
  </si>
  <si>
    <t>3</t>
  </si>
  <si>
    <t>5a</t>
  </si>
  <si>
    <t>5b</t>
  </si>
  <si>
    <t>5c</t>
  </si>
  <si>
    <t>6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</si>
  <si>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</si>
  <si>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</si>
  <si>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</si>
  <si>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</si>
  <si>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</si>
  <si>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</si>
  <si>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</si>
  <si>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</si>
  <si>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</si>
  <si>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</si>
  <si>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</si>
  <si>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</si>
  <si>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</si>
  <si>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</si>
  <si>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dur</t>
  </si>
  <si>
    <t>total</t>
  </si>
  <si>
    <t>perc</t>
  </si>
  <si>
    <t>dur abs dev</t>
  </si>
  <si>
    <t>raw data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</si>
  <si>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</si>
  <si>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</si>
  <si>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</si>
  <si>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</si>
  <si>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</si>
  <si>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</si>
  <si>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</si>
  <si>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</si>
  <si>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abs stdv 14</t>
  </si>
  <si>
    <t>abs stdv 8</t>
  </si>
  <si>
    <t>rel stdv 14 (%)</t>
  </si>
  <si>
    <t>rel stdv 8 (%)</t>
  </si>
  <si>
    <t>score dev</t>
  </si>
  <si>
    <t>dur (min:sec)</t>
  </si>
  <si>
    <t>dur 8 rel dev (%)</t>
  </si>
  <si>
    <t>dur 14 rel dev (%)</t>
  </si>
  <si>
    <t>perc 8 dev</t>
  </si>
  <si>
    <t>perc 14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</si>
  <si>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</si>
  <si>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</si>
  <si>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</si>
  <si>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</si>
  <si>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</si>
  <si>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</si>
  <si>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</si>
  <si>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</si>
  <si>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KO 1994</t>
  </si>
  <si>
    <t>KO 1995</t>
  </si>
  <si>
    <t>segment</t>
  </si>
  <si>
    <t>sixteenth notes</t>
  </si>
  <si>
    <t>percentage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</si>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</sst>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5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619830098699"/>
          <c:y val="1.5013936077350097E-2"/>
          <c:w val="0.79564257507505409"/>
          <c:h val="0.875484341329921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'KF_37_dur+rat'!$A$21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'KF_37_dur+rat'!$B$21:$P$21</c:f>
              <c:numCache>
                <c:formatCode>mm:ss</c:formatCode>
                <c:ptCount val="15"/>
                <c:pt idx="0">
                  <c:v>2.1500587890046295E-4</c:v>
                </c:pt>
                <c:pt idx="1">
                  <c:v>2.4065675653935187E-4</c:v>
                </c:pt>
                <c:pt idx="2">
                  <c:v>2.6557067270833334E-4</c:v>
                </c:pt>
                <c:pt idx="3">
                  <c:v>2.5700060888888887E-4</c:v>
                </c:pt>
                <c:pt idx="4">
                  <c:v>3.1651759468750003E-4</c:v>
                </c:pt>
                <c:pt idx="5">
                  <c:v>3.1452585664351851E-4</c:v>
                </c:pt>
                <c:pt idx="6">
                  <c:v>2.8552112203703706E-4</c:v>
                </c:pt>
                <c:pt idx="7">
                  <c:v>2.8799813135416667E-4</c:v>
                </c:pt>
                <c:pt idx="8">
                  <c:v>2.702191987962963E-4</c:v>
                </c:pt>
                <c:pt idx="9">
                  <c:v>2.463115184375E-4</c:v>
                </c:pt>
                <c:pt idx="10">
                  <c:v>2.4350382128472223E-4</c:v>
                </c:pt>
                <c:pt idx="11">
                  <c:v>2.7709750567129631E-4</c:v>
                </c:pt>
                <c:pt idx="12">
                  <c:v>2.5799949609953701E-4</c:v>
                </c:pt>
                <c:pt idx="13">
                  <c:v>2.3406399597222221E-4</c:v>
                </c:pt>
                <c:pt idx="14">
                  <c:v>2.6514229700148813E-4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'KF_37_dur+rat'!$A$22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'KF_37_dur+rat'!$B$22:$P$22</c:f>
              <c:numCache>
                <c:formatCode>mm:ss</c:formatCode>
                <c:ptCount val="15"/>
                <c:pt idx="0">
                  <c:v>1.5151591501157409E-4</c:v>
                </c:pt>
                <c:pt idx="1">
                  <c:v>1.5225182665509261E-4</c:v>
                </c:pt>
                <c:pt idx="2">
                  <c:v>1.1307214244212964E-4</c:v>
                </c:pt>
                <c:pt idx="3">
                  <c:v>1.2125955319444443E-4</c:v>
                </c:pt>
                <c:pt idx="4">
                  <c:v>1.7926744771990736E-4</c:v>
                </c:pt>
                <c:pt idx="5">
                  <c:v>1.6339469429398152E-4</c:v>
                </c:pt>
                <c:pt idx="6">
                  <c:v>1.4011033425925925E-4</c:v>
                </c:pt>
                <c:pt idx="7">
                  <c:v>1.7536638112268524E-4</c:v>
                </c:pt>
                <c:pt idx="8">
                  <c:v>1.4580498865740738E-4</c:v>
                </c:pt>
                <c:pt idx="9">
                  <c:v>1.6416341228009257E-4</c:v>
                </c:pt>
                <c:pt idx="10">
                  <c:v>1.6787079028935187E-4</c:v>
                </c:pt>
                <c:pt idx="11">
                  <c:v>1.4658604181712963E-4</c:v>
                </c:pt>
                <c:pt idx="12">
                  <c:v>1.7404887880787041E-4</c:v>
                </c:pt>
                <c:pt idx="13">
                  <c:v>1.6586881666666667E-4</c:v>
                </c:pt>
                <c:pt idx="14">
                  <c:v>1.5432723022982804E-4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'KF_37_dur+rat'!$A$23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'KF_37_dur+rat'!$B$23:$P$23</c:f>
              <c:numCache>
                <c:formatCode>mm:ss</c:formatCode>
                <c:ptCount val="15"/>
                <c:pt idx="0">
                  <c:v>1.5045351473379627E-4</c:v>
                </c:pt>
                <c:pt idx="1">
                  <c:v>1.7367409927083333E-4</c:v>
                </c:pt>
                <c:pt idx="2">
                  <c:v>1.027462836921296E-4</c:v>
                </c:pt>
                <c:pt idx="3">
                  <c:v>1.2195872177083334E-4</c:v>
                </c:pt>
                <c:pt idx="4">
                  <c:v>1.6996724615740745E-4</c:v>
                </c:pt>
                <c:pt idx="5">
                  <c:v>1.2451499118055551E-4</c:v>
                </c:pt>
                <c:pt idx="6">
                  <c:v>1.6957252035879636E-4</c:v>
                </c:pt>
                <c:pt idx="7">
                  <c:v>1.6437074829861109E-4</c:v>
                </c:pt>
                <c:pt idx="8">
                  <c:v>1.4585537918981485E-4</c:v>
                </c:pt>
                <c:pt idx="9">
                  <c:v>1.3723020071759262E-4</c:v>
                </c:pt>
                <c:pt idx="10">
                  <c:v>1.3249874023148146E-4</c:v>
                </c:pt>
                <c:pt idx="11">
                  <c:v>1.4043839758101848E-4</c:v>
                </c:pt>
                <c:pt idx="12">
                  <c:v>1.2721088435185181E-4</c:v>
                </c:pt>
                <c:pt idx="13">
                  <c:v>1.2239858906249997E-4</c:v>
                </c:pt>
                <c:pt idx="14">
                  <c:v>1.4163502261408731E-4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'KF_37_dur+rat'!$A$24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'KF_37_dur+rat'!$B$24:$P$24</c:f>
              <c:numCache>
                <c:formatCode>mm:ss</c:formatCode>
                <c:ptCount val="15"/>
                <c:pt idx="0">
                  <c:v>3.0042412026620372E-4</c:v>
                </c:pt>
                <c:pt idx="1">
                  <c:v>2.8811308473379631E-4</c:v>
                </c:pt>
                <c:pt idx="2">
                  <c:v>2.4308390023148146E-4</c:v>
                </c:pt>
                <c:pt idx="3">
                  <c:v>2.3153344670138887E-4</c:v>
                </c:pt>
                <c:pt idx="4">
                  <c:v>3.0020996053240742E-4</c:v>
                </c:pt>
                <c:pt idx="5">
                  <c:v>2.8876711178240749E-4</c:v>
                </c:pt>
                <c:pt idx="6">
                  <c:v>3.1283068783564808E-4</c:v>
                </c:pt>
                <c:pt idx="7">
                  <c:v>3.4714663643518521E-4</c:v>
                </c:pt>
                <c:pt idx="8">
                  <c:v>2.8819601914351843E-4</c:v>
                </c:pt>
                <c:pt idx="9">
                  <c:v>4.3438523557870365E-4</c:v>
                </c:pt>
                <c:pt idx="10">
                  <c:v>4.7774418409722217E-4</c:v>
                </c:pt>
                <c:pt idx="11">
                  <c:v>2.4436885865740745E-4</c:v>
                </c:pt>
                <c:pt idx="12">
                  <c:v>4.9229024943287035E-4</c:v>
                </c:pt>
                <c:pt idx="13">
                  <c:v>4.5907449399305557E-4</c:v>
                </c:pt>
                <c:pt idx="14">
                  <c:v>3.3629771353009254E-4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'KF_37_dur+rat'!$A$25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'KF_37_dur+rat'!$B$25:$P$25</c:f>
              <c:numCache>
                <c:formatCode>mm:ss</c:formatCode>
                <c:ptCount val="15"/>
                <c:pt idx="0">
                  <c:v>2.0600487108796297E-4</c:v>
                </c:pt>
                <c:pt idx="1">
                  <c:v>2.0304337784722226E-4</c:v>
                </c:pt>
                <c:pt idx="2">
                  <c:v>1.8906525572916669E-4</c:v>
                </c:pt>
                <c:pt idx="3">
                  <c:v>2.0129755606481479E-4</c:v>
                </c:pt>
                <c:pt idx="4">
                  <c:v>2.4111657008101843E-4</c:v>
                </c:pt>
                <c:pt idx="5">
                  <c:v>2.1770492148148147E-4</c:v>
                </c:pt>
                <c:pt idx="6">
                  <c:v>2.2114722431712961E-4</c:v>
                </c:pt>
                <c:pt idx="7">
                  <c:v>2.5279877383101851E-4</c:v>
                </c:pt>
                <c:pt idx="8">
                  <c:v>2.224447803819445E-4</c:v>
                </c:pt>
                <c:pt idx="9">
                  <c:v>2.9486646510416673E-4</c:v>
                </c:pt>
                <c:pt idx="10">
                  <c:v>3.2526061350694448E-4</c:v>
                </c:pt>
                <c:pt idx="11">
                  <c:v>1.855379188773147E-4</c:v>
                </c:pt>
                <c:pt idx="12">
                  <c:v>3.0476190476851859E-4</c:v>
                </c:pt>
                <c:pt idx="13">
                  <c:v>3.023095657986111E-4</c:v>
                </c:pt>
                <c:pt idx="14">
                  <c:v>2.4052569991980821E-4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'KF_37_dur+rat'!$A$26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'KF_37_dur+rat'!$B$26:$P$26</c:f>
              <c:numCache>
                <c:formatCode>mm:ss</c:formatCode>
                <c:ptCount val="15"/>
                <c:pt idx="0">
                  <c:v>1.7410976736111111E-4</c:v>
                </c:pt>
                <c:pt idx="1">
                  <c:v>1.886183022569444E-4</c:v>
                </c:pt>
                <c:pt idx="2">
                  <c:v>1.2743291761574077E-4</c:v>
                </c:pt>
                <c:pt idx="3">
                  <c:v>1.1697215923611117E-4</c:v>
                </c:pt>
                <c:pt idx="4">
                  <c:v>2.00373204837963E-4</c:v>
                </c:pt>
                <c:pt idx="5">
                  <c:v>2.0038711472222223E-4</c:v>
                </c:pt>
                <c:pt idx="6">
                  <c:v>1.7352607709490738E-4</c:v>
                </c:pt>
                <c:pt idx="7">
                  <c:v>2.0128259636574065E-4</c:v>
                </c:pt>
                <c:pt idx="8">
                  <c:v>1.7433442512731478E-4</c:v>
                </c:pt>
                <c:pt idx="9">
                  <c:v>2.3005716175925929E-4</c:v>
                </c:pt>
                <c:pt idx="10">
                  <c:v>2.3844272276620369E-4</c:v>
                </c:pt>
                <c:pt idx="11">
                  <c:v>1.2820662215277779E-4</c:v>
                </c:pt>
                <c:pt idx="12">
                  <c:v>2.2808064583333337E-4</c:v>
                </c:pt>
                <c:pt idx="13">
                  <c:v>2.2108292391203701E-4</c:v>
                </c:pt>
                <c:pt idx="14">
                  <c:v>1.8592190293154764E-4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0-478C-9353-CAC453654A28}"/>
            </c:ext>
          </c:extLst>
        </c:ser>
        <c:ser>
          <c:idx val="6"/>
          <c:order val="6"/>
          <c:tx>
            <c:strRef>
              <c:f>'KF_37_dur+rat'!$A$27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'KF_37_dur+rat'!$B$20:$P$20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'KF_37_dur+rat'!$B$27:$P$27</c:f>
              <c:numCache>
                <c:formatCode>mm:ss</c:formatCode>
                <c:ptCount val="15"/>
                <c:pt idx="0">
                  <c:v>1.1975140673611113E-3</c:v>
                </c:pt>
                <c:pt idx="1">
                  <c:v>1.2463574473032407E-3</c:v>
                </c:pt>
                <c:pt idx="2">
                  <c:v>1.0409711724189816E-3</c:v>
                </c:pt>
                <c:pt idx="3">
                  <c:v>1.0500220458564817E-3</c:v>
                </c:pt>
                <c:pt idx="4">
                  <c:v>1.4074520240162037E-3</c:v>
                </c:pt>
                <c:pt idx="5">
                  <c:v>1.3092946901041669E-3</c:v>
                </c:pt>
                <c:pt idx="6">
                  <c:v>1.3027079659027779E-3</c:v>
                </c:pt>
                <c:pt idx="7">
                  <c:v>1.4289632674074073E-3</c:v>
                </c:pt>
                <c:pt idx="8">
                  <c:v>1.2468547912962964E-3</c:v>
                </c:pt>
                <c:pt idx="9">
                  <c:v>1.5070139938773148E-3</c:v>
                </c:pt>
                <c:pt idx="10">
                  <c:v>1.5853208721759258E-3</c:v>
                </c:pt>
                <c:pt idx="11">
                  <c:v>1.1222353447569444E-3</c:v>
                </c:pt>
                <c:pt idx="12">
                  <c:v>1.5843920592939816E-3</c:v>
                </c:pt>
                <c:pt idx="13">
                  <c:v>1.5047983854050927E-3</c:v>
                </c:pt>
                <c:pt idx="14">
                  <c:v>1.323849866226852E-3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90-478C-9353-CAC453654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895232"/>
        <c:axId val="214917504"/>
      </c:barChart>
      <c:catAx>
        <c:axId val="21489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917504"/>
        <c:crosses val="autoZero"/>
        <c:auto val="1"/>
        <c:lblAlgn val="ctr"/>
        <c:lblOffset val="100"/>
        <c:noMultiLvlLbl val="0"/>
      </c:catAx>
      <c:valAx>
        <c:axId val="214917504"/>
        <c:scaling>
          <c:orientation val="minMax"/>
          <c:max val="1.7361100000000006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895232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.44274732720150639"/>
          <c:y val="0.9460583608676616"/>
          <c:w val="0.15845731356397111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619830098699"/>
          <c:y val="1.5013936077350097E-2"/>
          <c:w val="0.79564257507505409"/>
          <c:h val="0.8754843413299218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'KF_37_dur+rat'!$C$87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'KF_37_dur+rat'!$C$88:$C$96</c:f>
              <c:numCache>
                <c:formatCode>mm:ss</c:formatCode>
                <c:ptCount val="9"/>
                <c:pt idx="0">
                  <c:v>2.4065675653935187E-4</c:v>
                </c:pt>
                <c:pt idx="1">
                  <c:v>2.5700060888888887E-4</c:v>
                </c:pt>
                <c:pt idx="2">
                  <c:v>3.1651759468750003E-4</c:v>
                </c:pt>
                <c:pt idx="3">
                  <c:v>3.1452585664351851E-4</c:v>
                </c:pt>
                <c:pt idx="4">
                  <c:v>2.8552112203703706E-4</c:v>
                </c:pt>
                <c:pt idx="5">
                  <c:v>2.8799813135416667E-4</c:v>
                </c:pt>
                <c:pt idx="6">
                  <c:v>2.463115184375E-4</c:v>
                </c:pt>
                <c:pt idx="7">
                  <c:v>2.7709750567129631E-4</c:v>
                </c:pt>
                <c:pt idx="8">
                  <c:v>2.7820363678240744E-4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'KF_37_dur+rat'!$D$87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'KF_37_dur+rat'!$D$88:$D$96</c:f>
              <c:numCache>
                <c:formatCode>mm:ss</c:formatCode>
                <c:ptCount val="9"/>
                <c:pt idx="0">
                  <c:v>1.5225182665509261E-4</c:v>
                </c:pt>
                <c:pt idx="1">
                  <c:v>1.2125955319444443E-4</c:v>
                </c:pt>
                <c:pt idx="2">
                  <c:v>1.7926744771990736E-4</c:v>
                </c:pt>
                <c:pt idx="3">
                  <c:v>1.6339469429398152E-4</c:v>
                </c:pt>
                <c:pt idx="4">
                  <c:v>1.4011033425925925E-4</c:v>
                </c:pt>
                <c:pt idx="5">
                  <c:v>1.7536638112268524E-4</c:v>
                </c:pt>
                <c:pt idx="6">
                  <c:v>1.6416341228009257E-4</c:v>
                </c:pt>
                <c:pt idx="7">
                  <c:v>1.4658604181712963E-4</c:v>
                </c:pt>
                <c:pt idx="8">
                  <c:v>1.5529996141782409E-4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'KF_37_dur+rat'!$E$87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'KF_37_dur+rat'!$E$88:$E$96</c:f>
              <c:numCache>
                <c:formatCode>mm:ss</c:formatCode>
                <c:ptCount val="9"/>
                <c:pt idx="0">
                  <c:v>1.7367409927083333E-4</c:v>
                </c:pt>
                <c:pt idx="1">
                  <c:v>1.2195872177083334E-4</c:v>
                </c:pt>
                <c:pt idx="2">
                  <c:v>1.6996724615740745E-4</c:v>
                </c:pt>
                <c:pt idx="3">
                  <c:v>1.2451499118055551E-4</c:v>
                </c:pt>
                <c:pt idx="4">
                  <c:v>1.6957252035879636E-4</c:v>
                </c:pt>
                <c:pt idx="5">
                  <c:v>1.6437074829861109E-4</c:v>
                </c:pt>
                <c:pt idx="6">
                  <c:v>1.3723020071759262E-4</c:v>
                </c:pt>
                <c:pt idx="7">
                  <c:v>1.4043839758101848E-4</c:v>
                </c:pt>
                <c:pt idx="8">
                  <c:v>1.5021586566695604E-4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'KF_37_dur+rat'!$F$87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'KF_37_dur+rat'!$F$88:$F$96</c:f>
              <c:numCache>
                <c:formatCode>mm:ss</c:formatCode>
                <c:ptCount val="9"/>
                <c:pt idx="0">
                  <c:v>2.8811308473379631E-4</c:v>
                </c:pt>
                <c:pt idx="1">
                  <c:v>2.3153344670138887E-4</c:v>
                </c:pt>
                <c:pt idx="2">
                  <c:v>3.0020996053240742E-4</c:v>
                </c:pt>
                <c:pt idx="3">
                  <c:v>2.8876711178240749E-4</c:v>
                </c:pt>
                <c:pt idx="4">
                  <c:v>3.1283068783564808E-4</c:v>
                </c:pt>
                <c:pt idx="5">
                  <c:v>3.4714663643518521E-4</c:v>
                </c:pt>
                <c:pt idx="6">
                  <c:v>4.3438523557870365E-4</c:v>
                </c:pt>
                <c:pt idx="7">
                  <c:v>2.4436885865740745E-4</c:v>
                </c:pt>
                <c:pt idx="8">
                  <c:v>3.0591937778211807E-4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'KF_37_dur+rat'!$G$87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'KF_37_dur+rat'!$G$88:$G$96</c:f>
              <c:numCache>
                <c:formatCode>mm:ss</c:formatCode>
                <c:ptCount val="9"/>
                <c:pt idx="0">
                  <c:v>2.0304337784722226E-4</c:v>
                </c:pt>
                <c:pt idx="1">
                  <c:v>2.0129755606481479E-4</c:v>
                </c:pt>
                <c:pt idx="2">
                  <c:v>2.4111657008101843E-4</c:v>
                </c:pt>
                <c:pt idx="3">
                  <c:v>2.1770492148148147E-4</c:v>
                </c:pt>
                <c:pt idx="4">
                  <c:v>2.2114722431712961E-4</c:v>
                </c:pt>
                <c:pt idx="5">
                  <c:v>2.5279877383101851E-4</c:v>
                </c:pt>
                <c:pt idx="6">
                  <c:v>2.9486646510416673E-4</c:v>
                </c:pt>
                <c:pt idx="7">
                  <c:v>1.855379188773147E-4</c:v>
                </c:pt>
                <c:pt idx="8">
                  <c:v>2.2718910095052082E-4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'KF_37_dur+rat'!$H$87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'KF_37_dur+rat'!$H$88:$H$96</c:f>
              <c:numCache>
                <c:formatCode>mm:ss</c:formatCode>
                <c:ptCount val="9"/>
                <c:pt idx="0">
                  <c:v>1.886183022569444E-4</c:v>
                </c:pt>
                <c:pt idx="1">
                  <c:v>1.1697215923611117E-4</c:v>
                </c:pt>
                <c:pt idx="2">
                  <c:v>2.00373204837963E-4</c:v>
                </c:pt>
                <c:pt idx="3">
                  <c:v>2.0038711472222223E-4</c:v>
                </c:pt>
                <c:pt idx="4">
                  <c:v>1.7352607709490738E-4</c:v>
                </c:pt>
                <c:pt idx="5">
                  <c:v>2.0128259636574065E-4</c:v>
                </c:pt>
                <c:pt idx="6">
                  <c:v>2.3005716175925929E-4</c:v>
                </c:pt>
                <c:pt idx="7">
                  <c:v>1.2820662215277779E-4</c:v>
                </c:pt>
                <c:pt idx="8">
                  <c:v>1.7992790480324074E-4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0-478C-9353-CAC453654A28}"/>
            </c:ext>
          </c:extLst>
        </c:ser>
        <c:ser>
          <c:idx val="6"/>
          <c:order val="6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'KF_37_dur+rat'!$B$88:$B$96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'KF_37_dur+rat'!$I$88:$I$96</c:f>
              <c:numCache>
                <c:formatCode>mm:ss</c:formatCode>
                <c:ptCount val="9"/>
                <c:pt idx="0">
                  <c:v>1.2463574473032407E-3</c:v>
                </c:pt>
                <c:pt idx="1">
                  <c:v>1.0500220458564817E-3</c:v>
                </c:pt>
                <c:pt idx="2">
                  <c:v>1.4074520240162037E-3</c:v>
                </c:pt>
                <c:pt idx="3">
                  <c:v>1.3092946901041669E-3</c:v>
                </c:pt>
                <c:pt idx="4">
                  <c:v>1.3027079659027779E-3</c:v>
                </c:pt>
                <c:pt idx="5">
                  <c:v>1.4289632674074073E-3</c:v>
                </c:pt>
                <c:pt idx="6">
                  <c:v>1.5070139938773148E-3</c:v>
                </c:pt>
                <c:pt idx="7">
                  <c:v>1.1222353447569444E-3</c:v>
                </c:pt>
                <c:pt idx="8">
                  <c:v>1.2967558474030671E-3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90-478C-9353-CAC453654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591936"/>
        <c:axId val="215610112"/>
      </c:barChart>
      <c:catAx>
        <c:axId val="21559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610112"/>
        <c:crosses val="autoZero"/>
        <c:auto val="1"/>
        <c:lblAlgn val="ctr"/>
        <c:lblOffset val="100"/>
        <c:noMultiLvlLbl val="0"/>
      </c:catAx>
      <c:valAx>
        <c:axId val="215610112"/>
        <c:scaling>
          <c:orientation val="minMax"/>
          <c:max val="1.7361100000000006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591936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.44274732720150639"/>
          <c:y val="0.9460583608676616"/>
          <c:w val="0.27298032702993358"/>
          <c:h val="3.5681219535381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21434282775883"/>
          <c:y val="3.238633822368709E-2"/>
          <c:w val="0.80491821138836817"/>
          <c:h val="0.828630392243094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'KF_37_dur+rat'!$A$12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'KF_37_dur+rat'!$B$11:$P$11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'KF_37_dur+rat'!$B$12:$P$12</c:f>
              <c:numCache>
                <c:formatCode>0.00</c:formatCode>
                <c:ptCount val="15"/>
                <c:pt idx="0">
                  <c:v>17.954350997667888</c:v>
                </c:pt>
                <c:pt idx="1">
                  <c:v>19.308807201342109</c:v>
                </c:pt>
                <c:pt idx="2">
                  <c:v>25.511818169873735</c:v>
                </c:pt>
                <c:pt idx="3">
                  <c:v>24.475734571768797</c:v>
                </c:pt>
                <c:pt idx="4">
                  <c:v>22.48869512328443</c:v>
                </c:pt>
                <c:pt idx="5">
                  <c:v>24.022541221678289</c:v>
                </c:pt>
                <c:pt idx="6">
                  <c:v>21.917507953455299</c:v>
                </c:pt>
                <c:pt idx="7">
                  <c:v>20.154341117297342</c:v>
                </c:pt>
                <c:pt idx="8">
                  <c:v>21.672066441302448</c:v>
                </c:pt>
                <c:pt idx="9">
                  <c:v>16.344341820196266</c:v>
                </c:pt>
                <c:pt idx="10">
                  <c:v>15.359907609776313</c:v>
                </c:pt>
                <c:pt idx="11">
                  <c:v>24.691568213912436</c:v>
                </c:pt>
                <c:pt idx="12">
                  <c:v>16.283816533043201</c:v>
                </c:pt>
                <c:pt idx="13">
                  <c:v>15.554508713086641</c:v>
                </c:pt>
                <c:pt idx="14">
                  <c:v>20.410000406263229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'KF_37_dur+rat'!$A$13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'KF_37_dur+rat'!$B$11:$P$11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'KF_37_dur+rat'!$B$13:$P$13</c:f>
              <c:numCache>
                <c:formatCode>0.00</c:formatCode>
                <c:ptCount val="15"/>
                <c:pt idx="0">
                  <c:v>12.65253738066397</c:v>
                </c:pt>
                <c:pt idx="1">
                  <c:v>12.215743323435968</c:v>
                </c:pt>
                <c:pt idx="2">
                  <c:v>10.86217807351721</c:v>
                </c:pt>
                <c:pt idx="3">
                  <c:v>11.548286407218763</c:v>
                </c:pt>
                <c:pt idx="4">
                  <c:v>12.737020137166926</c:v>
                </c:pt>
                <c:pt idx="5">
                  <c:v>12.479596497942104</c:v>
                </c:pt>
                <c:pt idx="6">
                  <c:v>10.755314155322806</c:v>
                </c:pt>
                <c:pt idx="7">
                  <c:v>12.272280549300296</c:v>
                </c:pt>
                <c:pt idx="8">
                  <c:v>11.693822702948495</c:v>
                </c:pt>
                <c:pt idx="9">
                  <c:v>10.893290503409686</c:v>
                </c:pt>
                <c:pt idx="10">
                  <c:v>10.589073369036104</c:v>
                </c:pt>
                <c:pt idx="11">
                  <c:v>13.061969800004606</c:v>
                </c:pt>
                <c:pt idx="12">
                  <c:v>10.985215293582577</c:v>
                </c:pt>
                <c:pt idx="13">
                  <c:v>11.022660462385776</c:v>
                </c:pt>
                <c:pt idx="14">
                  <c:v>11.697784903995379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9-433E-A794-B08599E66575}"/>
            </c:ext>
          </c:extLst>
        </c:ser>
        <c:ser>
          <c:idx val="2"/>
          <c:order val="2"/>
          <c:tx>
            <c:strRef>
              <c:f>'KF_37_dur+rat'!$A$14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'KF_37_dur+rat'!$B$11:$P$11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'KF_37_dur+rat'!$B$14:$P$14</c:f>
              <c:numCache>
                <c:formatCode>0.00</c:formatCode>
                <c:ptCount val="15"/>
                <c:pt idx="0">
                  <c:v>12.563820236812875</c:v>
                </c:pt>
                <c:pt idx="1">
                  <c:v>13.934533760488547</c:v>
                </c:pt>
                <c:pt idx="2">
                  <c:v>9.8702333373334916</c:v>
                </c:pt>
                <c:pt idx="3">
                  <c:v>11.614872492639343</c:v>
                </c:pt>
                <c:pt idx="4">
                  <c:v>12.076237289595221</c:v>
                </c:pt>
                <c:pt idx="5">
                  <c:v>9.5100814294640692</c:v>
                </c:pt>
                <c:pt idx="6">
                  <c:v>13.01692511270417</c:v>
                </c:pt>
                <c:pt idx="7">
                  <c:v>11.502797311006585</c:v>
                </c:pt>
                <c:pt idx="8">
                  <c:v>11.697864114407089</c:v>
                </c:pt>
                <c:pt idx="9">
                  <c:v>9.1060999615883098</c:v>
                </c:pt>
                <c:pt idx="10">
                  <c:v>8.3578499821061989</c:v>
                </c:pt>
                <c:pt idx="11">
                  <c:v>12.514166323235424</c:v>
                </c:pt>
                <c:pt idx="12">
                  <c:v>8.0290028977132124</c:v>
                </c:pt>
                <c:pt idx="13">
                  <c:v>8.1338862567658978</c:v>
                </c:pt>
                <c:pt idx="14">
                  <c:v>10.852026464704315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9-433E-A794-B08599E66575}"/>
            </c:ext>
          </c:extLst>
        </c:ser>
        <c:ser>
          <c:idx val="3"/>
          <c:order val="3"/>
          <c:tx>
            <c:strRef>
              <c:f>'KF_37_dur+rat'!$A$15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'KF_37_dur+rat'!$B$11:$P$11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'KF_37_dur+rat'!$B$15:$P$15</c:f>
              <c:numCache>
                <c:formatCode>0.00</c:formatCode>
                <c:ptCount val="15"/>
                <c:pt idx="0">
                  <c:v>25.087314500465958</c:v>
                </c:pt>
                <c:pt idx="1">
                  <c:v>23.116408968967146</c:v>
                </c:pt>
                <c:pt idx="2">
                  <c:v>23.351645720083628</c:v>
                </c:pt>
                <c:pt idx="3">
                  <c:v>22.050341477595524</c:v>
                </c:pt>
                <c:pt idx="4">
                  <c:v>21.330031532851113</c:v>
                </c:pt>
                <c:pt idx="5">
                  <c:v>22.055165576164779</c:v>
                </c:pt>
                <c:pt idx="6">
                  <c:v>24.013876941241865</c:v>
                </c:pt>
                <c:pt idx="7">
                  <c:v>24.293601126991831</c:v>
                </c:pt>
                <c:pt idx="8">
                  <c:v>23.113839811602645</c:v>
                </c:pt>
                <c:pt idx="9">
                  <c:v>28.824233706091697</c:v>
                </c:pt>
                <c:pt idx="10">
                  <c:v>30.135488183000852</c:v>
                </c:pt>
                <c:pt idx="11">
                  <c:v>21.775188225811341</c:v>
                </c:pt>
                <c:pt idx="12">
                  <c:v>31.071239378228078</c:v>
                </c:pt>
                <c:pt idx="13">
                  <c:v>30.507375502630701</c:v>
                </c:pt>
                <c:pt idx="14">
                  <c:v>25.051839332266223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9-433E-A794-B08599E66575}"/>
            </c:ext>
          </c:extLst>
        </c:ser>
        <c:ser>
          <c:idx val="4"/>
          <c:order val="4"/>
          <c:tx>
            <c:strRef>
              <c:f>'KF_37_dur+rat'!$A$16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'KF_37_dur+rat'!$B$11:$P$11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'KF_37_dur+rat'!$B$16:$P$16</c:f>
              <c:numCache>
                <c:formatCode>0.00</c:formatCode>
                <c:ptCount val="15"/>
                <c:pt idx="0">
                  <c:v>17.202709905690156</c:v>
                </c:pt>
                <c:pt idx="1">
                  <c:v>16.290942721652584</c:v>
                </c:pt>
                <c:pt idx="2">
                  <c:v>18.162391115002908</c:v>
                </c:pt>
                <c:pt idx="3">
                  <c:v>19.170793304689187</c:v>
                </c:pt>
                <c:pt idx="4">
                  <c:v>17.13142373357676</c:v>
                </c:pt>
                <c:pt idx="5">
                  <c:v>16.627648697189855</c:v>
                </c:pt>
                <c:pt idx="6">
                  <c:v>16.975963155631309</c:v>
                </c:pt>
                <c:pt idx="7">
                  <c:v>17.691061736644617</c:v>
                </c:pt>
                <c:pt idx="8">
                  <c:v>17.840472036898465</c:v>
                </c:pt>
                <c:pt idx="9">
                  <c:v>19.566272529793881</c:v>
                </c:pt>
                <c:pt idx="10">
                  <c:v>20.517020826232443</c:v>
                </c:pt>
                <c:pt idx="11">
                  <c:v>16.532888555341199</c:v>
                </c:pt>
                <c:pt idx="12">
                  <c:v>19.235258279716643</c:v>
                </c:pt>
                <c:pt idx="13">
                  <c:v>20.089705619748468</c:v>
                </c:pt>
                <c:pt idx="14">
                  <c:v>18.073896586986319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E9-433E-A794-B08599E66575}"/>
            </c:ext>
          </c:extLst>
        </c:ser>
        <c:ser>
          <c:idx val="5"/>
          <c:order val="5"/>
          <c:tx>
            <c:strRef>
              <c:f>'KF_37_dur+rat'!$A$17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'KF_37_dur+rat'!$B$11:$P$11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'KF_37_dur+rat'!$B$17:$P$17</c:f>
              <c:numCache>
                <c:formatCode>0.00</c:formatCode>
                <c:ptCount val="15"/>
                <c:pt idx="0">
                  <c:v>14.539266978699148</c:v>
                </c:pt>
                <c:pt idx="1">
                  <c:v>15.133564024113644</c:v>
                </c:pt>
                <c:pt idx="2">
                  <c:v>12.241733584189031</c:v>
                </c:pt>
                <c:pt idx="3">
                  <c:v>11.139971746088376</c:v>
                </c:pt>
                <c:pt idx="4">
                  <c:v>14.23659218352555</c:v>
                </c:pt>
                <c:pt idx="5">
                  <c:v>15.304966577560897</c:v>
                </c:pt>
                <c:pt idx="6">
                  <c:v>13.320412681644553</c:v>
                </c:pt>
                <c:pt idx="7">
                  <c:v>14.085918158759331</c:v>
                </c:pt>
                <c:pt idx="8">
                  <c:v>13.981934892840847</c:v>
                </c:pt>
                <c:pt idx="9">
                  <c:v>15.265761478920156</c:v>
                </c:pt>
                <c:pt idx="10">
                  <c:v>15.040660029848096</c:v>
                </c:pt>
                <c:pt idx="11">
                  <c:v>11.424218881694998</c:v>
                </c:pt>
                <c:pt idx="12">
                  <c:v>14.395467617716287</c:v>
                </c:pt>
                <c:pt idx="13">
                  <c:v>14.691863445382507</c:v>
                </c:pt>
                <c:pt idx="14">
                  <c:v>13.914452305784527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E9-433E-A794-B08599E665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521536"/>
        <c:axId val="187437056"/>
      </c:barChart>
      <c:catAx>
        <c:axId val="21552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437056"/>
        <c:crosses val="autoZero"/>
        <c:auto val="1"/>
        <c:lblAlgn val="ctr"/>
        <c:lblOffset val="100"/>
        <c:noMultiLvlLbl val="0"/>
      </c:catAx>
      <c:valAx>
        <c:axId val="1874370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5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43522161025245"/>
          <c:y val="0.92523357027193431"/>
          <c:w val="0.20909575573373379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21434282775883"/>
          <c:y val="3.238633822368709E-2"/>
          <c:w val="0.80491821138836817"/>
          <c:h val="0.828630392243094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'KF_37_dur+rat'!$C$121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'KF_37_dur+rat'!$C$122:$C$130</c:f>
              <c:numCache>
                <c:formatCode>0.00</c:formatCode>
                <c:ptCount val="9"/>
                <c:pt idx="0">
                  <c:v>19.308807201342109</c:v>
                </c:pt>
                <c:pt idx="1">
                  <c:v>24.475734571768797</c:v>
                </c:pt>
                <c:pt idx="2">
                  <c:v>22.48869512328443</c:v>
                </c:pt>
                <c:pt idx="3">
                  <c:v>24.022541221678289</c:v>
                </c:pt>
                <c:pt idx="4">
                  <c:v>21.917507953455299</c:v>
                </c:pt>
                <c:pt idx="5">
                  <c:v>20.154341117297342</c:v>
                </c:pt>
                <c:pt idx="6">
                  <c:v>16.344341820196266</c:v>
                </c:pt>
                <c:pt idx="7">
                  <c:v>24.691568213912436</c:v>
                </c:pt>
                <c:pt idx="8">
                  <c:v>21.675442152866871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'KF_37_dur+rat'!$D$121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'KF_37_dur+rat'!$D$122:$D$130</c:f>
              <c:numCache>
                <c:formatCode>0.00</c:formatCode>
                <c:ptCount val="9"/>
                <c:pt idx="0">
                  <c:v>12.215743323435968</c:v>
                </c:pt>
                <c:pt idx="1">
                  <c:v>11.548286407218763</c:v>
                </c:pt>
                <c:pt idx="2">
                  <c:v>12.737020137166926</c:v>
                </c:pt>
                <c:pt idx="3">
                  <c:v>12.479596497942104</c:v>
                </c:pt>
                <c:pt idx="4">
                  <c:v>10.755314155322806</c:v>
                </c:pt>
                <c:pt idx="5">
                  <c:v>12.272280549300296</c:v>
                </c:pt>
                <c:pt idx="6">
                  <c:v>10.893290503409686</c:v>
                </c:pt>
                <c:pt idx="7">
                  <c:v>13.061969800004606</c:v>
                </c:pt>
                <c:pt idx="8">
                  <c:v>11.995437671725144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9-433E-A794-B08599E66575}"/>
            </c:ext>
          </c:extLst>
        </c:ser>
        <c:ser>
          <c:idx val="2"/>
          <c:order val="2"/>
          <c:tx>
            <c:strRef>
              <c:f>'KF_37_dur+rat'!$E$121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'KF_37_dur+rat'!$E$122:$E$130</c:f>
              <c:numCache>
                <c:formatCode>0.00</c:formatCode>
                <c:ptCount val="9"/>
                <c:pt idx="0">
                  <c:v>13.934533760488547</c:v>
                </c:pt>
                <c:pt idx="1">
                  <c:v>11.614872492639343</c:v>
                </c:pt>
                <c:pt idx="2">
                  <c:v>12.076237289595221</c:v>
                </c:pt>
                <c:pt idx="3">
                  <c:v>9.5100814294640692</c:v>
                </c:pt>
                <c:pt idx="4">
                  <c:v>13.01692511270417</c:v>
                </c:pt>
                <c:pt idx="5">
                  <c:v>11.502797311006585</c:v>
                </c:pt>
                <c:pt idx="6">
                  <c:v>9.1060999615883098</c:v>
                </c:pt>
                <c:pt idx="7">
                  <c:v>12.514166323235424</c:v>
                </c:pt>
                <c:pt idx="8">
                  <c:v>11.65946421009021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9-433E-A794-B08599E66575}"/>
            </c:ext>
          </c:extLst>
        </c:ser>
        <c:ser>
          <c:idx val="3"/>
          <c:order val="3"/>
          <c:tx>
            <c:strRef>
              <c:f>'KF_37_dur+rat'!$F$121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'KF_37_dur+rat'!$F$122:$F$130</c:f>
              <c:numCache>
                <c:formatCode>0.00</c:formatCode>
                <c:ptCount val="9"/>
                <c:pt idx="0">
                  <c:v>23.116408968967146</c:v>
                </c:pt>
                <c:pt idx="1">
                  <c:v>22.050341477595524</c:v>
                </c:pt>
                <c:pt idx="2">
                  <c:v>21.330031532851113</c:v>
                </c:pt>
                <c:pt idx="3">
                  <c:v>22.055165576164779</c:v>
                </c:pt>
                <c:pt idx="4">
                  <c:v>24.013876941241865</c:v>
                </c:pt>
                <c:pt idx="5">
                  <c:v>24.293601126991831</c:v>
                </c:pt>
                <c:pt idx="6">
                  <c:v>28.824233706091697</c:v>
                </c:pt>
                <c:pt idx="7">
                  <c:v>21.775188225811341</c:v>
                </c:pt>
                <c:pt idx="8">
                  <c:v>23.432355944464412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9-433E-A794-B08599E66575}"/>
            </c:ext>
          </c:extLst>
        </c:ser>
        <c:ser>
          <c:idx val="4"/>
          <c:order val="4"/>
          <c:tx>
            <c:strRef>
              <c:f>'KF_37_dur+rat'!$G$121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'KF_37_dur+rat'!$G$122:$G$130</c:f>
              <c:numCache>
                <c:formatCode>0.00</c:formatCode>
                <c:ptCount val="9"/>
                <c:pt idx="0">
                  <c:v>16.290942721652584</c:v>
                </c:pt>
                <c:pt idx="1">
                  <c:v>19.170793304689187</c:v>
                </c:pt>
                <c:pt idx="2">
                  <c:v>17.13142373357676</c:v>
                </c:pt>
                <c:pt idx="3">
                  <c:v>16.627648697189855</c:v>
                </c:pt>
                <c:pt idx="4">
                  <c:v>16.975963155631309</c:v>
                </c:pt>
                <c:pt idx="5">
                  <c:v>17.691061736644617</c:v>
                </c:pt>
                <c:pt idx="6">
                  <c:v>19.566272529793881</c:v>
                </c:pt>
                <c:pt idx="7">
                  <c:v>16.532888555341199</c:v>
                </c:pt>
                <c:pt idx="8">
                  <c:v>17.498374304314922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E9-433E-A794-B08599E66575}"/>
            </c:ext>
          </c:extLst>
        </c:ser>
        <c:ser>
          <c:idx val="5"/>
          <c:order val="5"/>
          <c:tx>
            <c:strRef>
              <c:f>'KF_37_dur+rat'!$H$121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'KF_37_dur+rat'!$B$122:$B$130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'KF_37_dur+rat'!$H$122:$H$130</c:f>
              <c:numCache>
                <c:formatCode>0.00</c:formatCode>
                <c:ptCount val="9"/>
                <c:pt idx="0">
                  <c:v>15.133564024113644</c:v>
                </c:pt>
                <c:pt idx="1">
                  <c:v>11.139971746088376</c:v>
                </c:pt>
                <c:pt idx="2">
                  <c:v>14.23659218352555</c:v>
                </c:pt>
                <c:pt idx="3">
                  <c:v>15.304966577560897</c:v>
                </c:pt>
                <c:pt idx="4">
                  <c:v>13.320412681644553</c:v>
                </c:pt>
                <c:pt idx="5">
                  <c:v>14.085918158759331</c:v>
                </c:pt>
                <c:pt idx="6">
                  <c:v>15.265761478920156</c:v>
                </c:pt>
                <c:pt idx="7">
                  <c:v>11.424218881694998</c:v>
                </c:pt>
                <c:pt idx="8">
                  <c:v>13.738925716538438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E9-433E-A794-B08599E665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093824"/>
        <c:axId val="216095360"/>
      </c:barChart>
      <c:catAx>
        <c:axId val="21609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095360"/>
        <c:crosses val="autoZero"/>
        <c:auto val="1"/>
        <c:lblAlgn val="ctr"/>
        <c:lblOffset val="100"/>
        <c:noMultiLvlLbl val="0"/>
      </c:catAx>
      <c:valAx>
        <c:axId val="2160953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60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43522161025245"/>
          <c:y val="0.92523357027193431"/>
          <c:w val="0.14193084858464647"/>
          <c:h val="3.563373441250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9768902807631E-2"/>
          <c:y val="2.138821879256635E-2"/>
          <c:w val="0.93495136562280046"/>
          <c:h val="0.73570042483344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'KF_37_dur+rat'!$B$39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'KF_37_dur+rat'!$B$40:$B$45</c:f>
              <c:numCache>
                <c:formatCode>0.00</c:formatCode>
                <c:ptCount val="6"/>
                <c:pt idx="0">
                  <c:v>-18.909249360822947</c:v>
                </c:pt>
                <c:pt idx="1">
                  <c:v>-1.821658571897699</c:v>
                </c:pt>
                <c:pt idx="2">
                  <c:v>6.2262087137421434</c:v>
                </c:pt>
                <c:pt idx="3">
                  <c:v>-10.667212954654481</c:v>
                </c:pt>
                <c:pt idx="4">
                  <c:v>-14.352241296191867</c:v>
                </c:pt>
                <c:pt idx="5">
                  <c:v>-6.3532781152662299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96-4B2E-B56B-7186E06CEC3A}"/>
            </c:ext>
          </c:extLst>
        </c:ser>
        <c:ser>
          <c:idx val="1"/>
          <c:order val="1"/>
          <c:tx>
            <c:strRef>
              <c:f>'KF_37_dur+rat'!$C$39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'KF_37_dur+rat'!$C$40:$C$45</c:f>
              <c:numCache>
                <c:formatCode>0.00</c:formatCode>
                <c:ptCount val="6"/>
                <c:pt idx="0">
                  <c:v>-9.2348677442433225</c:v>
                </c:pt>
                <c:pt idx="1">
                  <c:v>-1.3448071164399833</c:v>
                </c:pt>
                <c:pt idx="2">
                  <c:v>22.620871635713176</c:v>
                </c:pt>
                <c:pt idx="3">
                  <c:v>-14.327968005046987</c:v>
                </c:pt>
                <c:pt idx="4">
                  <c:v>-15.583499844333732</c:v>
                </c:pt>
                <c:pt idx="5">
                  <c:v>1.4502859979813736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96-4B2E-B56B-7186E06CEC3A}"/>
            </c:ext>
          </c:extLst>
        </c:ser>
        <c:ser>
          <c:idx val="2"/>
          <c:order val="2"/>
          <c:tx>
            <c:strRef>
              <c:f>'KF_37_dur+rat'!$D$39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'KF_37_dur+rat'!$D$40:$D$45</c:f>
              <c:numCache>
                <c:formatCode>0.00</c:formatCode>
                <c:ptCount val="6"/>
                <c:pt idx="0">
                  <c:v>0.16156445489450963</c:v>
                </c:pt>
                <c:pt idx="1">
                  <c:v>-26.732215517806079</c:v>
                </c:pt>
                <c:pt idx="2">
                  <c:v>-27.457007598973444</c:v>
                </c:pt>
                <c:pt idx="3">
                  <c:v>-27.717647057469559</c:v>
                </c:pt>
                <c:pt idx="4">
                  <c:v>-21.394987815355506</c:v>
                </c:pt>
                <c:pt idx="5">
                  <c:v>-31.458899889455864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96-4B2E-B56B-7186E06CEC3A}"/>
            </c:ext>
          </c:extLst>
        </c:ser>
        <c:ser>
          <c:idx val="3"/>
          <c:order val="3"/>
          <c:tx>
            <c:strRef>
              <c:f>'KF_37_dur+rat'!$E$39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'KF_37_dur+rat'!$E$40:$E$45</c:f>
              <c:numCache>
                <c:formatCode>0.00</c:formatCode>
                <c:ptCount val="6"/>
                <c:pt idx="0">
                  <c:v>-3.0706862709850995</c:v>
                </c:pt>
                <c:pt idx="1">
                  <c:v>-21.426987956784028</c:v>
                </c:pt>
                <c:pt idx="2">
                  <c:v>-13.892256646765924</c:v>
                </c:pt>
                <c:pt idx="3">
                  <c:v>-31.152238809179174</c:v>
                </c:pt>
                <c:pt idx="4">
                  <c:v>-16.309335704281139</c:v>
                </c:pt>
                <c:pt idx="5">
                  <c:v>-37.085325939688907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96-4B2E-B56B-7186E06CEC3A}"/>
            </c:ext>
          </c:extLst>
        </c:ser>
        <c:ser>
          <c:idx val="4"/>
          <c:order val="4"/>
          <c:tx>
            <c:strRef>
              <c:f>'KF_37_dur+rat'!$F$39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'KF_37_dur+rat'!$F$40:$F$45</c:f>
              <c:numCache>
                <c:formatCode>0.00</c:formatCode>
                <c:ptCount val="6"/>
                <c:pt idx="0">
                  <c:v>19.376500191413651</c:v>
                </c:pt>
                <c:pt idx="1">
                  <c:v>16.160607206477881</c:v>
                </c:pt>
                <c:pt idx="2">
                  <c:v>20.003684837553855</c:v>
                </c:pt>
                <c:pt idx="3">
                  <c:v>-10.730894545453372</c:v>
                </c:pt>
                <c:pt idx="4">
                  <c:v>0.24565780763021514</c:v>
                </c:pt>
                <c:pt idx="5">
                  <c:v>7.7727807636177264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096-4B2E-B56B-7186E06CEC3A}"/>
            </c:ext>
          </c:extLst>
        </c:ser>
        <c:ser>
          <c:idx val="5"/>
          <c:order val="5"/>
          <c:tx>
            <c:strRef>
              <c:f>'KF_37_dur+rat'!$G$39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'KF_37_dur+rat'!$G$40:$G$45</c:f>
              <c:numCache>
                <c:formatCode>0.00</c:formatCode>
                <c:ptCount val="6"/>
                <c:pt idx="0">
                  <c:v>18.625304299054633</c:v>
                </c:pt>
                <c:pt idx="1">
                  <c:v>5.8754790393438494</c:v>
                </c:pt>
                <c:pt idx="2">
                  <c:v>-12.087428036904912</c:v>
                </c:pt>
                <c:pt idx="3">
                  <c:v>-14.133489415898726</c:v>
                </c:pt>
                <c:pt idx="4">
                  <c:v>-9.4878752856494089</c:v>
                </c:pt>
                <c:pt idx="5">
                  <c:v>7.7802623373537481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096-4B2E-B56B-7186E06CEC3A}"/>
            </c:ext>
          </c:extLst>
        </c:ser>
        <c:ser>
          <c:idx val="6"/>
          <c:order val="6"/>
          <c:tx>
            <c:strRef>
              <c:f>'KF_37_dur+rat'!$H$39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'KF_37_dur+rat'!$H$40:$H$45</c:f>
              <c:numCache>
                <c:formatCode>0.00</c:formatCode>
                <c:ptCount val="6"/>
                <c:pt idx="0">
                  <c:v>7.6859955073235815</c:v>
                </c:pt>
                <c:pt idx="1">
                  <c:v>-9.2121759390074232</c:v>
                </c:pt>
                <c:pt idx="2">
                  <c:v>19.724992610641436</c:v>
                </c:pt>
                <c:pt idx="3">
                  <c:v>-6.9780509204516425</c:v>
                </c:pt>
                <c:pt idx="4">
                  <c:v>-8.0567172693559996</c:v>
                </c:pt>
                <c:pt idx="5">
                  <c:v>-6.6672219040293061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96-4B2E-B56B-7186E06CEC3A}"/>
            </c:ext>
          </c:extLst>
        </c:ser>
        <c:ser>
          <c:idx val="7"/>
          <c:order val="7"/>
          <c:tx>
            <c:strRef>
              <c:f>'KF_37_dur+rat'!$I$39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'KF_37_dur+rat'!$I$40:$I$45</c:f>
              <c:numCache>
                <c:formatCode>0.00</c:formatCode>
                <c:ptCount val="6"/>
                <c:pt idx="0">
                  <c:v>8.6202143570289174</c:v>
                </c:pt>
                <c:pt idx="1">
                  <c:v>13.632818305314714</c:v>
                </c:pt>
                <c:pt idx="2">
                  <c:v>16.052333148187341</c:v>
                </c:pt>
                <c:pt idx="3">
                  <c:v>3.2259877092866005</c:v>
                </c:pt>
                <c:pt idx="4">
                  <c:v>5.1026039692649068</c:v>
                </c:pt>
                <c:pt idx="5">
                  <c:v>8.2619063122694492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096-4B2E-B56B-7186E06CEC3A}"/>
            </c:ext>
          </c:extLst>
        </c:ser>
        <c:ser>
          <c:idx val="8"/>
          <c:order val="8"/>
          <c:tx>
            <c:strRef>
              <c:f>'KF_37_dur+rat'!$J$39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'KF_37_dur+rat'!$J$40:$J$45</c:f>
              <c:numCache>
                <c:formatCode>0.00</c:formatCode>
                <c:ptCount val="6"/>
                <c:pt idx="0">
                  <c:v>1.9147838169251834</c:v>
                </c:pt>
                <c:pt idx="1">
                  <c:v>-5.5221891559442442</c:v>
                </c:pt>
                <c:pt idx="2">
                  <c:v>2.9797408139840873</c:v>
                </c:pt>
                <c:pt idx="3">
                  <c:v>-14.303306995951335</c:v>
                </c:pt>
                <c:pt idx="4">
                  <c:v>-7.5172505656950257</c:v>
                </c:pt>
                <c:pt idx="5">
                  <c:v>-6.2324436344109078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096-4B2E-B56B-7186E06CEC3A}"/>
            </c:ext>
          </c:extLst>
        </c:ser>
        <c:ser>
          <c:idx val="9"/>
          <c:order val="9"/>
          <c:tx>
            <c:strRef>
              <c:f>'KF_37_dur+rat'!$K$39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'KF_37_dur+rat'!$K$40:$K$45</c:f>
              <c:numCache>
                <c:formatCode>0.00</c:formatCode>
                <c:ptCount val="6"/>
                <c:pt idx="0">
                  <c:v>-7.1021405399842541</c:v>
                </c:pt>
                <c:pt idx="1">
                  <c:v>6.3735881448894292</c:v>
                </c:pt>
                <c:pt idx="2">
                  <c:v>-3.1099807203028398</c:v>
                </c:pt>
                <c:pt idx="3">
                  <c:v>29.166871525528236</c:v>
                </c:pt>
                <c:pt idx="4">
                  <c:v>22.592498515741099</c:v>
                </c:pt>
                <c:pt idx="5">
                  <c:v>23.738601064104472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096-4B2E-B56B-7186E06CEC3A}"/>
            </c:ext>
          </c:extLst>
        </c:ser>
        <c:ser>
          <c:idx val="10"/>
          <c:order val="10"/>
          <c:tx>
            <c:strRef>
              <c:f>'KF_37_dur+rat'!$L$39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'KF_37_dur+rat'!$L$40:$L$45</c:f>
              <c:numCache>
                <c:formatCode>0.00</c:formatCode>
                <c:ptCount val="6"/>
                <c:pt idx="0">
                  <c:v>-8.1610802808442315</c:v>
                </c:pt>
                <c:pt idx="1">
                  <c:v>8.7758719179722213</c:v>
                </c:pt>
                <c:pt idx="2">
                  <c:v>-6.4505813703291945</c:v>
                </c:pt>
                <c:pt idx="3">
                  <c:v>42.059896596493729</c:v>
                </c:pt>
                <c:pt idx="4">
                  <c:v>35.229047713149612</c:v>
                </c:pt>
                <c:pt idx="5">
                  <c:v>28.248860949961919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096-4B2E-B56B-7186E06CEC3A}"/>
            </c:ext>
          </c:extLst>
        </c:ser>
        <c:ser>
          <c:idx val="11"/>
          <c:order val="11"/>
          <c:tx>
            <c:strRef>
              <c:f>'KF_37_dur+rat'!$M$39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'KF_37_dur+rat'!$M$40:$M$45</c:f>
              <c:numCache>
                <c:formatCode>0.00</c:formatCode>
                <c:ptCount val="6"/>
                <c:pt idx="0">
                  <c:v>4.5089783127816379</c:v>
                </c:pt>
                <c:pt idx="1">
                  <c:v>-5.0160871812252763</c:v>
                </c:pt>
                <c:pt idx="2">
                  <c:v>-0.84486521128976544</c:v>
                </c:pt>
                <c:pt idx="3">
                  <c:v>-27.335557505792892</c:v>
                </c:pt>
                <c:pt idx="4">
                  <c:v>-22.86149923306596</c:v>
                </c:pt>
                <c:pt idx="5">
                  <c:v>-31.042754978696273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096-4B2E-B56B-7186E06CEC3A}"/>
            </c:ext>
          </c:extLst>
        </c:ser>
        <c:ser>
          <c:idx val="12"/>
          <c:order val="12"/>
          <c:tx>
            <c:strRef>
              <c:f>'KF_37_dur+rat'!$N$39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'KF_37_dur+rat'!$N$40:$N$45</c:f>
              <c:numCache>
                <c:formatCode>0.00</c:formatCode>
                <c:ptCount val="6"/>
                <c:pt idx="0">
                  <c:v>-2.6939499969373006</c:v>
                </c:pt>
                <c:pt idx="1">
                  <c:v>12.779111339374374</c:v>
                </c:pt>
                <c:pt idx="2">
                  <c:v>-10.184019457911136</c:v>
                </c:pt>
                <c:pt idx="3">
                  <c:v>46.385250219317733</c:v>
                </c:pt>
                <c:pt idx="4">
                  <c:v>26.706586809695139</c:v>
                </c:pt>
                <c:pt idx="5">
                  <c:v>22.675511726720895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096-4B2E-B56B-7186E06CEC3A}"/>
            </c:ext>
          </c:extLst>
        </c:ser>
        <c:ser>
          <c:idx val="13"/>
          <c:order val="13"/>
          <c:tx>
            <c:strRef>
              <c:f>'KF_37_dur+rat'!$O$39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'KF_37_dur+rat'!$O$40:$O$45</c:f>
              <c:numCache>
                <c:formatCode>0.00</c:formatCode>
                <c:ptCount val="6"/>
                <c:pt idx="0">
                  <c:v>-11.721366745605085</c:v>
                </c:pt>
                <c:pt idx="1">
                  <c:v>7.4786454857322369</c:v>
                </c:pt>
                <c:pt idx="2">
                  <c:v>-13.581692717344939</c:v>
                </c:pt>
                <c:pt idx="3">
                  <c:v>36.508360159272009</c:v>
                </c:pt>
                <c:pt idx="4">
                  <c:v>25.687012198447732</c:v>
                </c:pt>
                <c:pt idx="5">
                  <c:v>18.911715309537733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096-4B2E-B56B-7186E06C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224512"/>
        <c:axId val="216226048"/>
      </c:barChart>
      <c:catAx>
        <c:axId val="2162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16226048"/>
        <c:crosses val="autoZero"/>
        <c:auto val="1"/>
        <c:lblAlgn val="ctr"/>
        <c:lblOffset val="100"/>
        <c:noMultiLvlLbl val="0"/>
      </c:catAx>
      <c:valAx>
        <c:axId val="216226048"/>
        <c:scaling>
          <c:orientation val="minMax"/>
          <c:max val="5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6224512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496709137336061E-2"/>
          <c:y val="0.8377612103837534"/>
          <c:w val="0.97006581725327878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9768902807631E-2"/>
          <c:y val="2.138821879256635E-2"/>
          <c:w val="0.93495136562280046"/>
          <c:h val="0.735700424833444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'KF_37_dur+rat'!$C$30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'KF_37_dur+rat'!$C$31:$C$36</c:f>
              <c:numCache>
                <c:formatCode>0.00</c:formatCode>
                <c:ptCount val="6"/>
                <c:pt idx="0">
                  <c:v>-13.496185987109238</c:v>
                </c:pt>
                <c:pt idx="1">
                  <c:v>-1.962740193174078</c:v>
                </c:pt>
                <c:pt idx="2">
                  <c:v>15.616348845525135</c:v>
                </c:pt>
                <c:pt idx="3">
                  <c:v>-5.8205835725135868</c:v>
                </c:pt>
                <c:pt idx="4">
                  <c:v>-10.628028810482949</c:v>
                </c:pt>
                <c:pt idx="5">
                  <c:v>4.8299331130471383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2E-406B-B243-687F17EDFD68}"/>
            </c:ext>
          </c:extLst>
        </c:ser>
        <c:ser>
          <c:idx val="2"/>
          <c:order val="1"/>
          <c:tx>
            <c:strRef>
              <c:f>'KF_37_dur+rat'!$E$30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'KF_37_dur+rat'!$E$31:$E$36</c:f>
              <c:numCache>
                <c:formatCode>0.00</c:formatCode>
                <c:ptCount val="6"/>
                <c:pt idx="0">
                  <c:v>-7.6214057223493974</c:v>
                </c:pt>
                <c:pt idx="1">
                  <c:v>-21.919135016264573</c:v>
                </c:pt>
                <c:pt idx="2">
                  <c:v>-18.811024901172345</c:v>
                </c:pt>
                <c:pt idx="3">
                  <c:v>-24.315534249585312</c:v>
                </c:pt>
                <c:pt idx="4">
                  <c:v>-11.396473148306919</c:v>
                </c:pt>
                <c:pt idx="5">
                  <c:v>-34.989428480242971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2E-406B-B243-687F17EDFD68}"/>
            </c:ext>
          </c:extLst>
        </c:ser>
        <c:ser>
          <c:idx val="3"/>
          <c:order val="2"/>
          <c:tx>
            <c:strRef>
              <c:f>'KF_37_dur+rat'!$F$30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'KF_37_dur+rat'!$F$31:$F$36</c:f>
              <c:numCache>
                <c:formatCode>0.00</c:formatCode>
                <c:ptCount val="6"/>
                <c:pt idx="0">
                  <c:v>13.771911233158773</c:v>
                </c:pt>
                <c:pt idx="1">
                  <c:v>15.433027853497256</c:v>
                </c:pt>
                <c:pt idx="2">
                  <c:v>13.148664691812417</c:v>
                </c:pt>
                <c:pt idx="3">
                  <c:v>-1.8663143508931248</c:v>
                </c:pt>
                <c:pt idx="4">
                  <c:v>6.1303421124637749</c:v>
                </c:pt>
                <c:pt idx="5">
                  <c:v>11.363051249376861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2E-406B-B243-687F17EDFD68}"/>
            </c:ext>
          </c:extLst>
        </c:ser>
        <c:ser>
          <c:idx val="4"/>
          <c:order val="3"/>
          <c:tx>
            <c:strRef>
              <c:f>'KF_37_dur+rat'!$G$30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'KF_37_dur+rat'!$G$31:$G$36</c:f>
              <c:numCache>
                <c:formatCode>0.00</c:formatCode>
                <c:ptCount val="6"/>
                <c:pt idx="0">
                  <c:v>13.055983121284617</c:v>
                </c:pt>
                <c:pt idx="1">
                  <c:v>5.2123212409429485</c:v>
                </c:pt>
                <c:pt idx="2">
                  <c:v>-17.109294262819088</c:v>
                </c:pt>
                <c:pt idx="3">
                  <c:v>-5.6067929151996214</c:v>
                </c:pt>
                <c:pt idx="4">
                  <c:v>-4.1745750255444261</c:v>
                </c:pt>
                <c:pt idx="5">
                  <c:v>11.370782059266773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2E-406B-B243-687F17EDFD68}"/>
            </c:ext>
          </c:extLst>
        </c:ser>
        <c:ser>
          <c:idx val="5"/>
          <c:order val="4"/>
          <c:tx>
            <c:strRef>
              <c:f>'KF_37_dur+rat'!$H$30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'KF_37_dur+rat'!$H$31:$H$36</c:f>
              <c:numCache>
                <c:formatCode>0.00</c:formatCode>
                <c:ptCount val="6"/>
                <c:pt idx="0">
                  <c:v>2.6302622565473071</c:v>
                </c:pt>
                <c:pt idx="1">
                  <c:v>-9.7808312506261146</c:v>
                </c:pt>
                <c:pt idx="2">
                  <c:v>12.885892316298996</c:v>
                </c:pt>
                <c:pt idx="3">
                  <c:v>2.2591932893026496</c:v>
                </c:pt>
                <c:pt idx="4">
                  <c:v>-2.6594042619619516</c:v>
                </c:pt>
                <c:pt idx="5">
                  <c:v>-3.5579960292062731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2E-406B-B243-687F17EDFD68}"/>
            </c:ext>
          </c:extLst>
        </c:ser>
        <c:ser>
          <c:idx val="6"/>
          <c:order val="5"/>
          <c:tx>
            <c:strRef>
              <c:f>'KF_37_dur+rat'!$I$30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'KF_37_dur+rat'!$I$31:$I$36</c:f>
              <c:numCache>
                <c:formatCode>0.00</c:formatCode>
                <c:ptCount val="6"/>
                <c:pt idx="0">
                  <c:v>3.5206206090755892</c:v>
                </c:pt>
                <c:pt idx="1">
                  <c:v>12.921071918925858</c:v>
                </c:pt>
                <c:pt idx="2">
                  <c:v>9.4230277000419242</c:v>
                </c:pt>
                <c:pt idx="3">
                  <c:v>13.476511018020576</c:v>
                </c:pt>
                <c:pt idx="4">
                  <c:v>11.272403813981908</c:v>
                </c:pt>
                <c:pt idx="5">
                  <c:v>11.868471200091074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22E-406B-B243-687F17EDFD68}"/>
            </c:ext>
          </c:extLst>
        </c:ser>
        <c:ser>
          <c:idx val="8"/>
          <c:order val="6"/>
          <c:tx>
            <c:strRef>
              <c:f>'KF_37_dur+rat'!$K$30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'KF_37_dur+rat'!$K$31:$K$36</c:f>
              <c:numCache>
                <c:formatCode>0.00</c:formatCode>
                <c:ptCount val="6"/>
                <c:pt idx="0">
                  <c:v>-11.463587864543756</c:v>
                </c:pt>
                <c:pt idx="1">
                  <c:v>5.7073104084179347</c:v>
                </c:pt>
                <c:pt idx="2">
                  <c:v>-8.6446693840941986</c:v>
                </c:pt>
                <c:pt idx="3">
                  <c:v>41.993370517405253</c:v>
                </c:pt>
                <c:pt idx="4">
                  <c:v>29.789001263922998</c:v>
                </c:pt>
                <c:pt idx="5">
                  <c:v>27.860746231018002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22E-406B-B243-687F17EDFD68}"/>
            </c:ext>
          </c:extLst>
        </c:ser>
        <c:ser>
          <c:idx val="10"/>
          <c:order val="7"/>
          <c:tx>
            <c:strRef>
              <c:f>'KF_37_dur+rat'!$M$30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'KF_37_dur+rat'!$M$31:$M$36</c:f>
              <c:numCache>
                <c:formatCode>0.00</c:formatCode>
                <c:ptCount val="6"/>
                <c:pt idx="0">
                  <c:v>-0.39759764606393888</c:v>
                </c:pt>
                <c:pt idx="1">
                  <c:v>-5.6110249617192336</c:v>
                </c:pt>
                <c:pt idx="2">
                  <c:v>-6.5089450055929516</c:v>
                </c:pt>
                <c:pt idx="3">
                  <c:v>-20.119849736536832</c:v>
                </c:pt>
                <c:pt idx="4">
                  <c:v>-18.333265944072398</c:v>
                </c:pt>
                <c:pt idx="5">
                  <c:v>-28.745559343350607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22E-406B-B243-687F17ED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86848"/>
        <c:axId val="215900928"/>
      </c:barChart>
      <c:catAx>
        <c:axId val="2158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15900928"/>
        <c:crosses val="autoZero"/>
        <c:auto val="1"/>
        <c:lblAlgn val="ctr"/>
        <c:lblOffset val="100"/>
        <c:noMultiLvlLbl val="0"/>
      </c:catAx>
      <c:valAx>
        <c:axId val="215900928"/>
        <c:scaling>
          <c:orientation val="minMax"/>
          <c:max val="5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886848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496709137336061E-2"/>
          <c:y val="0.8377612103837534"/>
          <c:w val="0.97006581725327878"/>
          <c:h val="0.1495691060573890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628333465342364E-2"/>
          <c:y val="2.3439624705346485E-2"/>
          <c:w val="0.95235810220379136"/>
          <c:h val="0.7382412883963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'KF_37_dur+rat'!$B$57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'KF_37_dur+rat'!$B$58:$B$63</c:f>
              <c:numCache>
                <c:formatCode>General</c:formatCode>
                <c:ptCount val="6"/>
                <c:pt idx="0">
                  <c:v>-2.4556494085953418</c:v>
                </c:pt>
                <c:pt idx="1">
                  <c:v>0.95475247666859175</c:v>
                </c:pt>
                <c:pt idx="2">
                  <c:v>1.7117937721085603</c:v>
                </c:pt>
                <c:pt idx="3">
                  <c:v>3.5475168199734952E-2</c:v>
                </c:pt>
                <c:pt idx="4">
                  <c:v>-0.87118668129616239</c:v>
                </c:pt>
                <c:pt idx="5">
                  <c:v>0.62481467291462067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79-4F2A-8FAE-2BE89D57D658}"/>
            </c:ext>
          </c:extLst>
        </c:ser>
        <c:ser>
          <c:idx val="1"/>
          <c:order val="1"/>
          <c:tx>
            <c:strRef>
              <c:f>'KF_37_dur+rat'!$C$57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'KF_37_dur+rat'!$C$58:$C$63</c:f>
              <c:numCache>
                <c:formatCode>General</c:formatCode>
                <c:ptCount val="6"/>
                <c:pt idx="0">
                  <c:v>-1.1011932049211204</c:v>
                </c:pt>
                <c:pt idx="1">
                  <c:v>0.51795841944058907</c:v>
                </c:pt>
                <c:pt idx="2">
                  <c:v>3.0825072957842323</c:v>
                </c:pt>
                <c:pt idx="3">
                  <c:v>-1.9354303632990764</c:v>
                </c:pt>
                <c:pt idx="4">
                  <c:v>-1.7829538653337345</c:v>
                </c:pt>
                <c:pt idx="5">
                  <c:v>1.2191117183291169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79-4F2A-8FAE-2BE89D57D658}"/>
            </c:ext>
          </c:extLst>
        </c:ser>
        <c:ser>
          <c:idx val="2"/>
          <c:order val="2"/>
          <c:tx>
            <c:strRef>
              <c:f>'KF_37_dur+rat'!$D$57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'KF_37_dur+rat'!$D$58:$D$63</c:f>
              <c:numCache>
                <c:formatCode>General</c:formatCode>
                <c:ptCount val="6"/>
                <c:pt idx="0">
                  <c:v>5.1018177636105051</c:v>
                </c:pt>
                <c:pt idx="1">
                  <c:v>-0.83560683047816831</c:v>
                </c:pt>
                <c:pt idx="2">
                  <c:v>-0.98179312737082292</c:v>
                </c:pt>
                <c:pt idx="3">
                  <c:v>-1.7001936121825949</c:v>
                </c:pt>
                <c:pt idx="4">
                  <c:v>8.8494528016589413E-2</c:v>
                </c:pt>
                <c:pt idx="5">
                  <c:v>-1.6727187215954959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79-4F2A-8FAE-2BE89D57D658}"/>
            </c:ext>
          </c:extLst>
        </c:ser>
        <c:ser>
          <c:idx val="3"/>
          <c:order val="3"/>
          <c:tx>
            <c:strRef>
              <c:f>'KF_37_dur+rat'!$E$57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'KF_37_dur+rat'!$E$58:$E$63</c:f>
              <c:numCache>
                <c:formatCode>General</c:formatCode>
                <c:ptCount val="6"/>
                <c:pt idx="0">
                  <c:v>4.0657341655055674</c:v>
                </c:pt>
                <c:pt idx="1">
                  <c:v>-0.14949849677661575</c:v>
                </c:pt>
                <c:pt idx="2">
                  <c:v>0.7628460279350282</c:v>
                </c:pt>
                <c:pt idx="3">
                  <c:v>-3.0014978546706992</c:v>
                </c:pt>
                <c:pt idx="4">
                  <c:v>1.0968967177028688</c:v>
                </c:pt>
                <c:pt idx="5">
                  <c:v>-2.7744805596961513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379-4F2A-8FAE-2BE89D57D658}"/>
            </c:ext>
          </c:extLst>
        </c:ser>
        <c:ser>
          <c:idx val="4"/>
          <c:order val="4"/>
          <c:tx>
            <c:strRef>
              <c:f>'KF_37_dur+rat'!$F$57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'KF_37_dur+rat'!$F$58:$F$63</c:f>
              <c:numCache>
                <c:formatCode>General</c:formatCode>
                <c:ptCount val="6"/>
                <c:pt idx="0">
                  <c:v>2.0786947170212002</c:v>
                </c:pt>
                <c:pt idx="1">
                  <c:v>1.0392352331715475</c:v>
                </c:pt>
                <c:pt idx="2">
                  <c:v>1.2242108248909069</c:v>
                </c:pt>
                <c:pt idx="3">
                  <c:v>-3.7218077994151102</c:v>
                </c:pt>
                <c:pt idx="4">
                  <c:v>-0.94247285340955855</c:v>
                </c:pt>
                <c:pt idx="5">
                  <c:v>0.32213987774102293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379-4F2A-8FAE-2BE89D57D658}"/>
            </c:ext>
          </c:extLst>
        </c:ser>
        <c:ser>
          <c:idx val="5"/>
          <c:order val="5"/>
          <c:tx>
            <c:strRef>
              <c:f>'KF_37_dur+rat'!$G$57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'KF_37_dur+rat'!$G$58:$G$63</c:f>
              <c:numCache>
                <c:formatCode>General</c:formatCode>
                <c:ptCount val="6"/>
                <c:pt idx="0">
                  <c:v>3.6125408154150591</c:v>
                </c:pt>
                <c:pt idx="1">
                  <c:v>0.78181159394672584</c:v>
                </c:pt>
                <c:pt idx="2">
                  <c:v>-1.3419450352402453</c:v>
                </c:pt>
                <c:pt idx="3">
                  <c:v>-2.996673756101444</c:v>
                </c:pt>
                <c:pt idx="4">
                  <c:v>-1.4462478897964637</c:v>
                </c:pt>
                <c:pt idx="5">
                  <c:v>1.3905142717763699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379-4F2A-8FAE-2BE89D57D658}"/>
            </c:ext>
          </c:extLst>
        </c:ser>
        <c:ser>
          <c:idx val="6"/>
          <c:order val="6"/>
          <c:tx>
            <c:strRef>
              <c:f>'KF_37_dur+rat'!$H$57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'KF_37_dur+rat'!$H$58:$H$63</c:f>
              <c:numCache>
                <c:formatCode>General</c:formatCode>
                <c:ptCount val="6"/>
                <c:pt idx="0">
                  <c:v>1.5075075471920698</c:v>
                </c:pt>
                <c:pt idx="1">
                  <c:v>-0.94247074867257297</c:v>
                </c:pt>
                <c:pt idx="2">
                  <c:v>2.1648986479998555</c:v>
                </c:pt>
                <c:pt idx="3">
                  <c:v>-1.0379623910243581</c:v>
                </c:pt>
                <c:pt idx="4">
                  <c:v>-1.0979334313550098</c:v>
                </c:pt>
                <c:pt idx="5">
                  <c:v>-0.59403962413997391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379-4F2A-8FAE-2BE89D57D658}"/>
            </c:ext>
          </c:extLst>
        </c:ser>
        <c:ser>
          <c:idx val="7"/>
          <c:order val="7"/>
          <c:tx>
            <c:strRef>
              <c:f>'KF_37_dur+rat'!$I$57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'KF_37_dur+rat'!$I$58:$I$63</c:f>
              <c:numCache>
                <c:formatCode>General</c:formatCode>
                <c:ptCount val="6"/>
                <c:pt idx="0">
                  <c:v>-0.2556592889658873</c:v>
                </c:pt>
                <c:pt idx="1">
                  <c:v>0.5744956453049177</c:v>
                </c:pt>
                <c:pt idx="2">
                  <c:v>0.65077084630227056</c:v>
                </c:pt>
                <c:pt idx="3">
                  <c:v>-0.75823820527439167</c:v>
                </c:pt>
                <c:pt idx="4">
                  <c:v>-0.38283485034170184</c:v>
                </c:pt>
                <c:pt idx="5">
                  <c:v>0.17146585297480321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379-4F2A-8FAE-2BE89D57D658}"/>
            </c:ext>
          </c:extLst>
        </c:ser>
        <c:ser>
          <c:idx val="8"/>
          <c:order val="8"/>
          <c:tx>
            <c:strRef>
              <c:f>'KF_37_dur+rat'!$J$57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'KF_37_dur+rat'!$J$58:$J$63</c:f>
              <c:numCache>
                <c:formatCode>General</c:formatCode>
                <c:ptCount val="6"/>
                <c:pt idx="0">
                  <c:v>1.2620660350392185</c:v>
                </c:pt>
                <c:pt idx="1">
                  <c:v>-3.9622010468836066E-3</c:v>
                </c:pt>
                <c:pt idx="2">
                  <c:v>0.84583764970277464</c:v>
                </c:pt>
                <c:pt idx="3">
                  <c:v>-1.9379995206635776</c:v>
                </c:pt>
                <c:pt idx="4">
                  <c:v>-0.23342455008785379</c:v>
                </c:pt>
                <c:pt idx="5">
                  <c:v>6.7482587056320043E-2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379-4F2A-8FAE-2BE89D57D658}"/>
            </c:ext>
          </c:extLst>
        </c:ser>
        <c:ser>
          <c:idx val="9"/>
          <c:order val="9"/>
          <c:tx>
            <c:strRef>
              <c:f>'KF_37_dur+rat'!$K$57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'KF_37_dur+rat'!$K$58:$K$63</c:f>
              <c:numCache>
                <c:formatCode>General</c:formatCode>
                <c:ptCount val="6"/>
                <c:pt idx="0">
                  <c:v>-4.065658586066963</c:v>
                </c:pt>
                <c:pt idx="1">
                  <c:v>-0.80449440058569266</c:v>
                </c:pt>
                <c:pt idx="2">
                  <c:v>-1.7459265031160047</c:v>
                </c:pt>
                <c:pt idx="3">
                  <c:v>3.7723943738254739</c:v>
                </c:pt>
                <c:pt idx="4">
                  <c:v>1.4923759428075627</c:v>
                </c:pt>
                <c:pt idx="5">
                  <c:v>1.351309173135629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379-4F2A-8FAE-2BE89D57D658}"/>
            </c:ext>
          </c:extLst>
        </c:ser>
        <c:ser>
          <c:idx val="10"/>
          <c:order val="10"/>
          <c:tx>
            <c:strRef>
              <c:f>'KF_37_dur+rat'!$L$57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'KF_37_dur+rat'!$L$58:$L$63</c:f>
              <c:numCache>
                <c:formatCode>General</c:formatCode>
                <c:ptCount val="6"/>
                <c:pt idx="0">
                  <c:v>-5.0500927964869167</c:v>
                </c:pt>
                <c:pt idx="1">
                  <c:v>-1.1087115349592747</c:v>
                </c:pt>
                <c:pt idx="2">
                  <c:v>-2.4941764825981156</c:v>
                </c:pt>
                <c:pt idx="3">
                  <c:v>5.0836488507346296</c:v>
                </c:pt>
                <c:pt idx="4">
                  <c:v>2.4431242392461243</c:v>
                </c:pt>
                <c:pt idx="5">
                  <c:v>1.1262077240635691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E379-4F2A-8FAE-2BE89D57D658}"/>
            </c:ext>
          </c:extLst>
        </c:ser>
        <c:ser>
          <c:idx val="11"/>
          <c:order val="11"/>
          <c:tx>
            <c:strRef>
              <c:f>'KF_37_dur+rat'!$M$57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'KF_37_dur+rat'!$M$58:$M$63</c:f>
              <c:numCache>
                <c:formatCode>General</c:formatCode>
                <c:ptCount val="6"/>
                <c:pt idx="0">
                  <c:v>4.281567807649207</c:v>
                </c:pt>
                <c:pt idx="1">
                  <c:v>1.3641848960092275</c:v>
                </c:pt>
                <c:pt idx="2">
                  <c:v>1.6621398585311091</c:v>
                </c:pt>
                <c:pt idx="3">
                  <c:v>-3.2766511064548816</c:v>
                </c:pt>
                <c:pt idx="4">
                  <c:v>-1.54100803164512</c:v>
                </c:pt>
                <c:pt idx="5">
                  <c:v>-2.4902334240895296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379-4F2A-8FAE-2BE89D57D658}"/>
            </c:ext>
          </c:extLst>
        </c:ser>
        <c:ser>
          <c:idx val="12"/>
          <c:order val="12"/>
          <c:tx>
            <c:strRef>
              <c:f>'KF_37_dur+rat'!$N$57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'KF_37_dur+rat'!$N$58:$N$63</c:f>
              <c:numCache>
                <c:formatCode>General</c:formatCode>
                <c:ptCount val="6"/>
                <c:pt idx="0">
                  <c:v>-4.1261838732200289</c:v>
                </c:pt>
                <c:pt idx="1">
                  <c:v>-0.71256961041280142</c:v>
                </c:pt>
                <c:pt idx="2">
                  <c:v>-2.8230235669911021</c:v>
                </c:pt>
                <c:pt idx="3">
                  <c:v>6.0194000459618557</c:v>
                </c:pt>
                <c:pt idx="4">
                  <c:v>1.1613616927303241</c:v>
                </c:pt>
                <c:pt idx="5">
                  <c:v>0.48101531193175973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379-4F2A-8FAE-2BE89D57D658}"/>
            </c:ext>
          </c:extLst>
        </c:ser>
        <c:ser>
          <c:idx val="13"/>
          <c:order val="13"/>
          <c:tx>
            <c:strRef>
              <c:f>'KF_37_dur+rat'!$O$57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'KF_37_dur+rat'!$O$58:$O$63</c:f>
              <c:numCache>
                <c:formatCode>General</c:formatCode>
                <c:ptCount val="6"/>
                <c:pt idx="0">
                  <c:v>-4.8554916931765888</c:v>
                </c:pt>
                <c:pt idx="1">
                  <c:v>-0.6751244416096025</c:v>
                </c:pt>
                <c:pt idx="2">
                  <c:v>-2.7181402079384167</c:v>
                </c:pt>
                <c:pt idx="3">
                  <c:v>5.4555361703644785</c:v>
                </c:pt>
                <c:pt idx="4">
                  <c:v>2.0158090327621494</c:v>
                </c:pt>
                <c:pt idx="5">
                  <c:v>0.77741113959798014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E379-4F2A-8FAE-2BE89D57D658}"/>
            </c:ext>
          </c:extLst>
        </c:ser>
        <c:ser>
          <c:idx val="14"/>
          <c:order val="14"/>
          <c:tx>
            <c:strRef>
              <c:f>'KF_37_dur+rat'!$P$57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'KF_37_dur+rat'!$P$58:$P$63</c:f>
              <c:numCache>
                <c:formatCode>General</c:formatCode>
                <c:ptCount val="6"/>
                <c:pt idx="0">
                  <c:v>6.0185710223082012</c:v>
                </c:pt>
                <c:pt idx="1">
                  <c:v>3.3022150960046215</c:v>
                </c:pt>
                <c:pt idx="2">
                  <c:v>4.862259249581399</c:v>
                </c:pt>
                <c:pt idx="3">
                  <c:v>-4.0994583798852702</c:v>
                </c:pt>
                <c:pt idx="4">
                  <c:v>-3.7881823012720339</c:v>
                </c:pt>
                <c:pt idx="5">
                  <c:v>-6.2954046867369078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E379-4F2A-8FAE-2BE89D57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12672"/>
        <c:axId val="216014208"/>
      </c:barChart>
      <c:catAx>
        <c:axId val="2160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6014208"/>
        <c:crosses val="autoZero"/>
        <c:auto val="1"/>
        <c:lblAlgn val="ctr"/>
        <c:lblOffset val="100"/>
        <c:noMultiLvlLbl val="0"/>
      </c:catAx>
      <c:valAx>
        <c:axId val="216014208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6012672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1.6208523685160514E-2"/>
          <c:y val="0.8399043144921321"/>
          <c:w val="0.96485310619039244"/>
          <c:h val="0.14953969219720922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628333465342364E-2"/>
          <c:y val="2.3439624705346485E-2"/>
          <c:w val="0.95235810220379136"/>
          <c:h val="0.73824128839638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'KF_37_dur+rat'!$C$48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'KF_37_dur+rat'!$C$49:$C$54</c:f>
              <c:numCache>
                <c:formatCode>General</c:formatCode>
                <c:ptCount val="6"/>
                <c:pt idx="0">
                  <c:v>-2.3666349515247624</c:v>
                </c:pt>
                <c:pt idx="1">
                  <c:v>0.22030565171082372</c:v>
                </c:pt>
                <c:pt idx="2">
                  <c:v>2.2750695503983369</c:v>
                </c:pt>
                <c:pt idx="3">
                  <c:v>-0.31594697549726547</c:v>
                </c:pt>
                <c:pt idx="4">
                  <c:v>-1.2074315826623376</c:v>
                </c:pt>
                <c:pt idx="5">
                  <c:v>1.3946383075752067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EB-415A-91FB-DF76CCEC44B8}"/>
            </c:ext>
          </c:extLst>
        </c:ser>
        <c:ser>
          <c:idx val="2"/>
          <c:order val="1"/>
          <c:tx>
            <c:strRef>
              <c:f>'KF_37_dur+rat'!$E$48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'KF_37_dur+rat'!$E$49:$E$54</c:f>
              <c:numCache>
                <c:formatCode>General</c:formatCode>
                <c:ptCount val="6"/>
                <c:pt idx="0">
                  <c:v>2.8002924189019254</c:v>
                </c:pt>
                <c:pt idx="1">
                  <c:v>-0.4471512645063811</c:v>
                </c:pt>
                <c:pt idx="2">
                  <c:v>-4.4591717450867208E-2</c:v>
                </c:pt>
                <c:pt idx="3">
                  <c:v>-1.3820144668688883</c:v>
                </c:pt>
                <c:pt idx="4">
                  <c:v>1.6724190003742656</c:v>
                </c:pt>
                <c:pt idx="5">
                  <c:v>-2.5989539704500615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EB-415A-91FB-DF76CCEC44B8}"/>
            </c:ext>
          </c:extLst>
        </c:ser>
        <c:ser>
          <c:idx val="3"/>
          <c:order val="2"/>
          <c:tx>
            <c:strRef>
              <c:f>'KF_37_dur+rat'!$F$48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'KF_37_dur+rat'!$F$49:$F$54</c:f>
              <c:numCache>
                <c:formatCode>General</c:formatCode>
                <c:ptCount val="6"/>
                <c:pt idx="0">
                  <c:v>0.81325297041755817</c:v>
                </c:pt>
                <c:pt idx="1">
                  <c:v>0.74158246544178219</c:v>
                </c:pt>
                <c:pt idx="2">
                  <c:v>0.41677307950501152</c:v>
                </c:pt>
                <c:pt idx="3">
                  <c:v>-2.1023244116132993</c:v>
                </c:pt>
                <c:pt idx="4">
                  <c:v>-0.36695057073816173</c:v>
                </c:pt>
                <c:pt idx="5">
                  <c:v>0.4976664669871127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EB-415A-91FB-DF76CCEC44B8}"/>
            </c:ext>
          </c:extLst>
        </c:ser>
        <c:ser>
          <c:idx val="4"/>
          <c:order val="3"/>
          <c:tx>
            <c:strRef>
              <c:f>'KF_37_dur+rat'!$G$48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'KF_37_dur+rat'!$G$49:$G$54</c:f>
              <c:numCache>
                <c:formatCode>General</c:formatCode>
                <c:ptCount val="6"/>
                <c:pt idx="0">
                  <c:v>2.3470990688114171</c:v>
                </c:pt>
                <c:pt idx="1">
                  <c:v>0.48415882621696049</c:v>
                </c:pt>
                <c:pt idx="2">
                  <c:v>-2.1493827806261407</c:v>
                </c:pt>
                <c:pt idx="3">
                  <c:v>-1.3771903682996331</c:v>
                </c:pt>
                <c:pt idx="4">
                  <c:v>-0.87072560712506686</c:v>
                </c:pt>
                <c:pt idx="5">
                  <c:v>1.5660408610224597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EB-415A-91FB-DF76CCEC44B8}"/>
            </c:ext>
          </c:extLst>
        </c:ser>
        <c:ser>
          <c:idx val="5"/>
          <c:order val="4"/>
          <c:tx>
            <c:strRef>
              <c:f>'KF_37_dur+rat'!$H$48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'KF_37_dur+rat'!$H$49:$H$54</c:f>
              <c:numCache>
                <c:formatCode>General</c:formatCode>
                <c:ptCount val="6"/>
                <c:pt idx="0">
                  <c:v>0.24206580058842775</c:v>
                </c:pt>
                <c:pt idx="1">
                  <c:v>-1.2401235164023383</c:v>
                </c:pt>
                <c:pt idx="2">
                  <c:v>1.3574609026139601</c:v>
                </c:pt>
                <c:pt idx="3">
                  <c:v>0.58152099677745284</c:v>
                </c:pt>
                <c:pt idx="4">
                  <c:v>-0.52241114868361294</c:v>
                </c:pt>
                <c:pt idx="5">
                  <c:v>-0.41851303489388414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EB-415A-91FB-DF76CCEC44B8}"/>
            </c:ext>
          </c:extLst>
        </c:ser>
        <c:ser>
          <c:idx val="6"/>
          <c:order val="5"/>
          <c:tx>
            <c:strRef>
              <c:f>'KF_37_dur+rat'!$I$48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'KF_37_dur+rat'!$I$49:$I$54</c:f>
              <c:numCache>
                <c:formatCode>General</c:formatCode>
                <c:ptCount val="6"/>
                <c:pt idx="0">
                  <c:v>-1.5211010355695294</c:v>
                </c:pt>
                <c:pt idx="1">
                  <c:v>0.27684287757515236</c:v>
                </c:pt>
                <c:pt idx="2">
                  <c:v>-0.15666689908362486</c:v>
                </c:pt>
                <c:pt idx="3">
                  <c:v>0.86124518252741922</c:v>
                </c:pt>
                <c:pt idx="4">
                  <c:v>0.19268743232969499</c:v>
                </c:pt>
                <c:pt idx="5">
                  <c:v>0.34699244222089298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EB-415A-91FB-DF76CCEC44B8}"/>
            </c:ext>
          </c:extLst>
        </c:ser>
        <c:ser>
          <c:idx val="8"/>
          <c:order val="6"/>
          <c:tx>
            <c:strRef>
              <c:f>'KF_37_dur+rat'!$K$48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'KF_37_dur+rat'!$K$49:$K$54</c:f>
              <c:numCache>
                <c:formatCode>General</c:formatCode>
                <c:ptCount val="6"/>
                <c:pt idx="0">
                  <c:v>-5.331100332670605</c:v>
                </c:pt>
                <c:pt idx="1">
                  <c:v>-1.102147168315458</c:v>
                </c:pt>
                <c:pt idx="2">
                  <c:v>-2.5533642485019001</c:v>
                </c:pt>
                <c:pt idx="3">
                  <c:v>5.3918777616272848</c:v>
                </c:pt>
                <c:pt idx="4">
                  <c:v>2.0678982254789595</c:v>
                </c:pt>
                <c:pt idx="5">
                  <c:v>1.5268357623817188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1EB-415A-91FB-DF76CCEC44B8}"/>
            </c:ext>
          </c:extLst>
        </c:ser>
        <c:ser>
          <c:idx val="10"/>
          <c:order val="7"/>
          <c:tx>
            <c:strRef>
              <c:f>'KF_37_dur+rat'!$M$48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'KF_37_dur+rat'!$M$49:$M$54</c:f>
              <c:numCache>
                <c:formatCode>General</c:formatCode>
                <c:ptCount val="6"/>
                <c:pt idx="0">
                  <c:v>3.0161260610455649</c:v>
                </c:pt>
                <c:pt idx="1">
                  <c:v>1.0665321282794622</c:v>
                </c:pt>
                <c:pt idx="2">
                  <c:v>0.85470211314521372</c:v>
                </c:pt>
                <c:pt idx="3">
                  <c:v>-1.6571677186530707</c:v>
                </c:pt>
                <c:pt idx="4">
                  <c:v>-0.96548574897372319</c:v>
                </c:pt>
                <c:pt idx="5">
                  <c:v>-2.3147068348434399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1EB-415A-91FB-DF76CCEC44B8}"/>
            </c:ext>
          </c:extLst>
        </c:ser>
        <c:ser>
          <c:idx val="13"/>
          <c:order val="8"/>
          <c:tx>
            <c:strRef>
              <c:f>'KF_37_dur+rat'!$P$48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'KF_37_dur+rat'!$P$49:$P$54</c:f>
              <c:numCache>
                <c:formatCode>General</c:formatCode>
                <c:ptCount val="6"/>
                <c:pt idx="0">
                  <c:v>4.7531292757045591</c:v>
                </c:pt>
                <c:pt idx="1">
                  <c:v>3.0045623282748561</c:v>
                </c:pt>
                <c:pt idx="2">
                  <c:v>4.0548215041955036</c:v>
                </c:pt>
                <c:pt idx="3">
                  <c:v>-2.4799749920834593</c:v>
                </c:pt>
                <c:pt idx="4">
                  <c:v>-3.2126600186006371</c:v>
                </c:pt>
                <c:pt idx="5">
                  <c:v>-6.119878097490818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1EB-415A-91FB-DF76CCEC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38496"/>
        <c:axId val="216552576"/>
      </c:barChart>
      <c:catAx>
        <c:axId val="2165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6552576"/>
        <c:crosses val="autoZero"/>
        <c:auto val="1"/>
        <c:lblAlgn val="ctr"/>
        <c:lblOffset val="100"/>
        <c:noMultiLvlLbl val="0"/>
      </c:catAx>
      <c:valAx>
        <c:axId val="216552576"/>
        <c:scaling>
          <c:orientation val="minMax"/>
          <c:max val="8"/>
          <c:min val="-8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6538496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1.6208523685160514E-2"/>
          <c:y val="0.8399043144921321"/>
          <c:w val="0.96485310619039244"/>
          <c:h val="0.14953969219720922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46" workbookViewId="0" zoomToFit="1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6" workbookViewId="0" zoomToFit="1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681" cy="600635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0363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087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087" cy="601317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2545" cy="59990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03636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S_2019_37" connectionId="2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K_2005_38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K_1990_38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Melzer_Stark_2017_Wien modern_37_dur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S_1997_38" connectionId="2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K_1990_32_dur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K_2004_38" connectionId="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Arnold+Pogossian_2006 [live DVD]_37_dur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S_2012_38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S_2013_38" connectionId="2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ammer+Widmann_2017_37_Abschnitte-Dauern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K_1987_39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P_2009_38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K_1987_37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KO_1996_38" connectionId="1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KO_1994_37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zoomScaleNormal="100" workbookViewId="0">
      <selection activeCell="E18" sqref="E18"/>
    </sheetView>
  </sheetViews>
  <sheetFormatPr baseColWidth="10" defaultRowHeight="14.5" x14ac:dyDescent="0.35"/>
  <cols>
    <col min="1" max="1" width="8" style="12" customWidth="1"/>
    <col min="2" max="2" width="13.81640625" style="6" customWidth="1"/>
    <col min="3" max="3" width="10.1796875" customWidth="1"/>
    <col min="4" max="4" width="8" style="3" customWidth="1"/>
    <col min="5" max="5" width="18.36328125" bestFit="1" customWidth="1"/>
    <col min="6" max="6" width="10.1796875" bestFit="1" customWidth="1"/>
  </cols>
  <sheetData>
    <row r="1" spans="1:28" s="1" customFormat="1" x14ac:dyDescent="0.35">
      <c r="A1" s="11" t="s">
        <v>62</v>
      </c>
      <c r="B1" s="22" t="s">
        <v>63</v>
      </c>
      <c r="C1" s="2" t="s">
        <v>64</v>
      </c>
      <c r="D1" s="11" t="s">
        <v>65</v>
      </c>
      <c r="E1" s="22" t="s">
        <v>63</v>
      </c>
      <c r="F1" s="2" t="s">
        <v>64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6" t="s">
        <v>9</v>
      </c>
      <c r="B2" s="8">
        <v>111</v>
      </c>
      <c r="C2" s="8">
        <f t="shared" ref="C2:C13" si="0">B2/B$14*100</f>
        <v>26.428571428571431</v>
      </c>
      <c r="D2" s="2">
        <v>1</v>
      </c>
      <c r="E2" s="8">
        <f>B2</f>
        <v>111</v>
      </c>
      <c r="F2" s="8">
        <f>E2/E$14*100</f>
        <v>26.428571428571431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26" t="s">
        <v>0</v>
      </c>
      <c r="B3" s="8">
        <v>14</v>
      </c>
      <c r="C3" s="8">
        <f t="shared" si="0"/>
        <v>3.3333333333333335</v>
      </c>
      <c r="D3" s="2">
        <v>2</v>
      </c>
      <c r="E3" s="8">
        <f>SUM(B3:B5)</f>
        <v>63</v>
      </c>
      <c r="F3" s="8">
        <f>E3/E$14*100</f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26" t="s">
        <v>1</v>
      </c>
      <c r="B4" s="8">
        <v>13</v>
      </c>
      <c r="C4" s="8">
        <f t="shared" si="0"/>
        <v>3.0952380952380953</v>
      </c>
      <c r="D4" s="2"/>
      <c r="E4" s="8"/>
      <c r="F4" s="8"/>
    </row>
    <row r="5" spans="1:28" x14ac:dyDescent="0.35">
      <c r="A5" s="26" t="s">
        <v>2</v>
      </c>
      <c r="B5" s="8">
        <v>36</v>
      </c>
      <c r="C5" s="8">
        <f t="shared" si="0"/>
        <v>8.5714285714285712</v>
      </c>
      <c r="D5" s="2"/>
      <c r="E5" s="8"/>
      <c r="F5" s="52"/>
    </row>
    <row r="6" spans="1:28" x14ac:dyDescent="0.35">
      <c r="A6" s="26" t="s">
        <v>10</v>
      </c>
      <c r="B6" s="8">
        <v>66</v>
      </c>
      <c r="C6" s="8">
        <f t="shared" si="0"/>
        <v>15.714285714285714</v>
      </c>
      <c r="D6" s="2">
        <v>3</v>
      </c>
      <c r="E6" s="8">
        <f>B6</f>
        <v>66</v>
      </c>
      <c r="F6" s="8">
        <f>E6/E$14*100</f>
        <v>15.714285714285714</v>
      </c>
    </row>
    <row r="7" spans="1:28" x14ac:dyDescent="0.35">
      <c r="A7" s="26" t="s">
        <v>3</v>
      </c>
      <c r="B7" s="8">
        <v>20</v>
      </c>
      <c r="C7" s="8">
        <f t="shared" si="0"/>
        <v>4.7619047619047619</v>
      </c>
      <c r="D7" s="2">
        <v>4</v>
      </c>
      <c r="E7" s="8">
        <f>SUM(B7:B9)</f>
        <v>88</v>
      </c>
      <c r="F7" s="8">
        <f>E7/E$14*100</f>
        <v>20.952380952380953</v>
      </c>
    </row>
    <row r="8" spans="1:28" x14ac:dyDescent="0.35">
      <c r="A8" s="26" t="s">
        <v>4</v>
      </c>
      <c r="B8" s="8">
        <v>38</v>
      </c>
      <c r="C8" s="8">
        <f t="shared" si="0"/>
        <v>9.0476190476190474</v>
      </c>
      <c r="D8" s="2"/>
      <c r="E8" s="8"/>
      <c r="F8" s="8"/>
    </row>
    <row r="9" spans="1:28" x14ac:dyDescent="0.35">
      <c r="A9" s="26" t="s">
        <v>8</v>
      </c>
      <c r="B9" s="8">
        <v>30</v>
      </c>
      <c r="C9" s="8">
        <f t="shared" si="0"/>
        <v>7.1428571428571423</v>
      </c>
      <c r="D9" s="2"/>
      <c r="E9" s="8"/>
      <c r="F9" s="52"/>
    </row>
    <row r="10" spans="1:28" x14ac:dyDescent="0.35">
      <c r="A10" s="26" t="s">
        <v>11</v>
      </c>
      <c r="B10" s="8">
        <v>28</v>
      </c>
      <c r="C10" s="8">
        <f t="shared" si="0"/>
        <v>6.666666666666667</v>
      </c>
      <c r="D10" s="2">
        <v>5</v>
      </c>
      <c r="E10" s="8">
        <f>SUM(B10:B12)</f>
        <v>60</v>
      </c>
      <c r="F10" s="8">
        <f>E10/E$14*100</f>
        <v>14.285714285714285</v>
      </c>
    </row>
    <row r="11" spans="1:28" x14ac:dyDescent="0.35">
      <c r="A11" s="26" t="s">
        <v>12</v>
      </c>
      <c r="B11" s="8">
        <v>14</v>
      </c>
      <c r="C11" s="8">
        <f t="shared" si="0"/>
        <v>3.3333333333333335</v>
      </c>
      <c r="D11" s="2"/>
      <c r="E11" s="8"/>
      <c r="F11" s="52"/>
    </row>
    <row r="12" spans="1:28" x14ac:dyDescent="0.35">
      <c r="A12" s="26" t="s">
        <v>13</v>
      </c>
      <c r="B12" s="8">
        <v>18</v>
      </c>
      <c r="C12" s="8">
        <f t="shared" si="0"/>
        <v>4.2857142857142856</v>
      </c>
      <c r="D12" s="2"/>
      <c r="E12" s="8"/>
      <c r="F12" s="8"/>
    </row>
    <row r="13" spans="1:28" x14ac:dyDescent="0.35">
      <c r="A13" s="26" t="s">
        <v>14</v>
      </c>
      <c r="B13" s="8">
        <v>32</v>
      </c>
      <c r="C13" s="8">
        <f t="shared" si="0"/>
        <v>7.6190476190476195</v>
      </c>
      <c r="D13" s="2">
        <v>6</v>
      </c>
      <c r="E13" s="8">
        <f>B13</f>
        <v>32</v>
      </c>
      <c r="F13" s="8">
        <f>E13/E$14*100</f>
        <v>7.6190476190476195</v>
      </c>
    </row>
    <row r="14" spans="1:28" x14ac:dyDescent="0.35">
      <c r="B14" s="51">
        <f>SUM(B2:B13)</f>
        <v>420</v>
      </c>
      <c r="C14" s="51">
        <f>SUM(C2:C13)</f>
        <v>100</v>
      </c>
      <c r="D14" s="50"/>
      <c r="E14" s="51">
        <f>SUM(E2:E13)</f>
        <v>420</v>
      </c>
      <c r="F14" s="51">
        <f>SUM(F2:F13)</f>
        <v>100</v>
      </c>
    </row>
  </sheetData>
  <autoFilter ref="E1:E1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3"/>
  <sheetViews>
    <sheetView tabSelected="1" zoomScale="55" zoomScaleNormal="55" workbookViewId="0"/>
  </sheetViews>
  <sheetFormatPr baseColWidth="10" defaultRowHeight="14.5" x14ac:dyDescent="0.35"/>
  <cols>
    <col min="1" max="1" width="19.1796875" style="2" bestFit="1" customWidth="1"/>
    <col min="2" max="2" width="26.36328125" style="3" bestFit="1" customWidth="1"/>
    <col min="3" max="3" width="18.54296875" style="3" customWidth="1"/>
    <col min="4" max="5" width="17.08984375" customWidth="1"/>
    <col min="6" max="6" width="24.6328125" customWidth="1"/>
    <col min="7" max="7" width="26.36328125" bestFit="1" customWidth="1"/>
    <col min="8" max="8" width="20.1796875" bestFit="1" customWidth="1"/>
    <col min="9" max="9" width="16.08984375" customWidth="1"/>
    <col min="10" max="10" width="20.1796875" bestFit="1" customWidth="1"/>
    <col min="11" max="11" width="16.36328125" customWidth="1"/>
    <col min="12" max="12" width="26.36328125" bestFit="1" customWidth="1"/>
    <col min="13" max="13" width="21.6328125" customWidth="1"/>
    <col min="14" max="15" width="17.453125" customWidth="1"/>
    <col min="16" max="16" width="10.90625" style="3" bestFit="1" customWidth="1"/>
    <col min="17" max="17" width="8.54296875" bestFit="1" customWidth="1"/>
    <col min="18" max="18" width="9.08984375" style="3" bestFit="1" customWidth="1"/>
    <col min="19" max="19" width="17.08984375" style="3" bestFit="1" customWidth="1"/>
    <col min="20" max="20" width="8" style="3" bestFit="1" customWidth="1"/>
    <col min="21" max="21" width="12.6328125" style="3" bestFit="1" customWidth="1"/>
    <col min="22" max="22" width="6.90625" style="3" bestFit="1" customWidth="1"/>
    <col min="23" max="23" width="9.90625" style="3" bestFit="1" customWidth="1"/>
    <col min="24" max="25" width="8.08984375" bestFit="1" customWidth="1"/>
    <col min="26" max="26" width="16.08984375" bestFit="1" customWidth="1"/>
    <col min="27" max="27" width="15.81640625" style="2" bestFit="1" customWidth="1"/>
    <col min="28" max="28" width="20.08984375" bestFit="1" customWidth="1"/>
    <col min="29" max="29" width="20.08984375" style="3" bestFit="1" customWidth="1"/>
    <col min="30" max="30" width="18.36328125" bestFit="1" customWidth="1"/>
    <col min="31" max="31" width="26.453125" style="3" bestFit="1" customWidth="1"/>
    <col min="32" max="32" width="25.54296875" style="3" bestFit="1" customWidth="1"/>
    <col min="33" max="33" width="21.36328125" bestFit="1" customWidth="1"/>
    <col min="34" max="34" width="17.08984375" bestFit="1" customWidth="1"/>
    <col min="35" max="36" width="17.453125" bestFit="1" customWidth="1"/>
    <col min="37" max="41" width="17.453125" customWidth="1"/>
    <col min="42" max="42" width="22.36328125" bestFit="1" customWidth="1"/>
    <col min="43" max="43" width="8.54296875" bestFit="1" customWidth="1"/>
    <col min="44" max="44" width="9.08984375" bestFit="1" customWidth="1"/>
    <col min="45" max="45" width="17.08984375" bestFit="1" customWidth="1"/>
    <col min="46" max="46" width="9.90625" bestFit="1" customWidth="1"/>
    <col min="47" max="47" width="7.54296875" bestFit="1" customWidth="1"/>
    <col min="48" max="48" width="8.08984375" bestFit="1" customWidth="1"/>
    <col min="49" max="49" width="16.08984375" bestFit="1" customWidth="1"/>
    <col min="50" max="50" width="17.6328125" customWidth="1"/>
    <col min="52" max="53" width="13.36328125" customWidth="1"/>
    <col min="54" max="55" width="12.36328125" customWidth="1"/>
    <col min="56" max="62" width="13.36328125" customWidth="1"/>
    <col min="63" max="63" width="12.36328125" bestFit="1" customWidth="1"/>
    <col min="64" max="65" width="13.36328125" bestFit="1" customWidth="1"/>
  </cols>
  <sheetData>
    <row r="1" spans="1:52" ht="14.4" x14ac:dyDescent="0.3">
      <c r="A1" s="33" t="s">
        <v>29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22" t="s">
        <v>25</v>
      </c>
      <c r="M1" s="22" t="s">
        <v>26</v>
      </c>
      <c r="N1" s="22" t="s">
        <v>27</v>
      </c>
      <c r="O1" s="22" t="s">
        <v>28</v>
      </c>
      <c r="P1" s="11" t="s">
        <v>34</v>
      </c>
      <c r="Q1" s="11" t="s">
        <v>35</v>
      </c>
      <c r="R1" s="11" t="s">
        <v>36</v>
      </c>
      <c r="S1" s="11" t="s">
        <v>44</v>
      </c>
      <c r="T1" s="11"/>
      <c r="U1" s="11"/>
      <c r="V1" s="11" t="s">
        <v>29</v>
      </c>
      <c r="W1" s="11" t="s">
        <v>38</v>
      </c>
      <c r="X1" s="11" t="s">
        <v>39</v>
      </c>
      <c r="Y1" s="11" t="s">
        <v>40</v>
      </c>
      <c r="Z1" s="11" t="s">
        <v>45</v>
      </c>
      <c r="AA1" s="2" t="s">
        <v>29</v>
      </c>
      <c r="AB1" s="13" t="s">
        <v>15</v>
      </c>
      <c r="AC1" s="13" t="s">
        <v>16</v>
      </c>
      <c r="AD1" s="13" t="s">
        <v>17</v>
      </c>
      <c r="AE1" s="13" t="s">
        <v>18</v>
      </c>
      <c r="AF1" s="13" t="s">
        <v>19</v>
      </c>
      <c r="AG1" s="13" t="s">
        <v>20</v>
      </c>
      <c r="AH1" s="13" t="s">
        <v>21</v>
      </c>
      <c r="AI1" s="13" t="s">
        <v>22</v>
      </c>
      <c r="AJ1" s="13" t="s">
        <v>23</v>
      </c>
      <c r="AK1" s="13" t="s">
        <v>24</v>
      </c>
      <c r="AL1" s="22" t="s">
        <v>25</v>
      </c>
      <c r="AM1" s="22" t="s">
        <v>26</v>
      </c>
      <c r="AN1" s="22" t="s">
        <v>27</v>
      </c>
      <c r="AO1" s="22" t="s">
        <v>28</v>
      </c>
      <c r="AP1" s="11" t="s">
        <v>34</v>
      </c>
      <c r="AQ1" s="11" t="s">
        <v>35</v>
      </c>
      <c r="AR1" s="11" t="s">
        <v>36</v>
      </c>
      <c r="AS1" s="11" t="s">
        <v>37</v>
      </c>
      <c r="AT1" s="11" t="s">
        <v>38</v>
      </c>
      <c r="AU1" s="11" t="s">
        <v>39</v>
      </c>
      <c r="AV1" s="11" t="s">
        <v>40</v>
      </c>
      <c r="AW1" s="11" t="s">
        <v>41</v>
      </c>
      <c r="AX1" s="22"/>
    </row>
    <row r="2" spans="1:52" ht="14.4" x14ac:dyDescent="0.3">
      <c r="A2" s="2">
        <v>1</v>
      </c>
      <c r="B2" s="8">
        <f>AB2</f>
        <v>18.576507936999999</v>
      </c>
      <c r="C2" s="8">
        <f t="shared" ref="C2" si="0">AC2</f>
        <v>20.792743765000001</v>
      </c>
      <c r="D2" s="8">
        <f t="shared" ref="D2" si="1">AD2</f>
        <v>22.945306122000002</v>
      </c>
      <c r="E2" s="8">
        <f t="shared" ref="E2" si="2">AE2</f>
        <v>22.204852607999999</v>
      </c>
      <c r="F2" s="8">
        <f t="shared" ref="F2" si="3">AF2</f>
        <v>27.347120181000001</v>
      </c>
      <c r="G2" s="8">
        <f t="shared" ref="G2" si="4">AG2</f>
        <v>27.175034013999998</v>
      </c>
      <c r="H2" s="8">
        <f t="shared" ref="H2" si="5">AH2</f>
        <v>24.669024944</v>
      </c>
      <c r="I2" s="8">
        <f t="shared" ref="I2" si="6">AI2</f>
        <v>24.883038548999998</v>
      </c>
      <c r="J2" s="8">
        <f t="shared" ref="J2" si="7">AJ2</f>
        <v>23.346938776000002</v>
      </c>
      <c r="K2" s="8">
        <f t="shared" ref="K2" si="8">AK2</f>
        <v>21.281315192999998</v>
      </c>
      <c r="L2" s="8">
        <f t="shared" ref="L2" si="9">AL2</f>
        <v>21.038730159</v>
      </c>
      <c r="M2" s="8">
        <f t="shared" ref="M2" si="10">AM2</f>
        <v>23.94122449</v>
      </c>
      <c r="N2" s="8">
        <f t="shared" ref="N2" si="11">AN2</f>
        <v>22.291156463</v>
      </c>
      <c r="O2" s="8">
        <f t="shared" ref="O2" si="12">AO2</f>
        <v>20.223129252</v>
      </c>
      <c r="P2" s="23">
        <f>AVERAGE(B2:O2)</f>
        <v>22.908294460928573</v>
      </c>
      <c r="Q2" s="23">
        <f>MIN(B2:O2)</f>
        <v>18.576507936999999</v>
      </c>
      <c r="R2" s="23">
        <f>MAX(B2:O2)</f>
        <v>27.347120181000001</v>
      </c>
      <c r="S2" s="14">
        <f>STDEV(B2:O2)/P2*100</f>
        <v>11.072209745237846</v>
      </c>
      <c r="T2" s="12"/>
      <c r="U2" s="12"/>
      <c r="V2" s="11">
        <v>1</v>
      </c>
      <c r="W2" s="23">
        <f>AVERAGE(C2,E2:I2,K2,M2)</f>
        <v>24.036794218000001</v>
      </c>
      <c r="X2" s="23">
        <f>MIN(C2,E2:I2,K2,M2)</f>
        <v>20.792743765000001</v>
      </c>
      <c r="Y2" s="23">
        <f>MAX(C2,E2:I2,K2,M2)</f>
        <v>27.347120181000001</v>
      </c>
      <c r="Z2" s="14">
        <f>STDEV(C2,E2:I2,K2,M2)/W2*100</f>
        <v>10.359550978190629</v>
      </c>
      <c r="AA2" s="26" t="s">
        <v>9</v>
      </c>
      <c r="AB2" s="4">
        <f t="shared" ref="AB2:AO2" si="13">AB65-AB64</f>
        <v>18.576507936999999</v>
      </c>
      <c r="AC2" s="4">
        <f t="shared" si="13"/>
        <v>20.792743765000001</v>
      </c>
      <c r="AD2" s="4">
        <f t="shared" si="13"/>
        <v>22.945306122000002</v>
      </c>
      <c r="AE2" s="4">
        <f t="shared" si="13"/>
        <v>22.204852607999999</v>
      </c>
      <c r="AF2" s="4">
        <f t="shared" si="13"/>
        <v>27.347120181000001</v>
      </c>
      <c r="AG2" s="4">
        <f t="shared" si="13"/>
        <v>27.175034013999998</v>
      </c>
      <c r="AH2" s="4">
        <f t="shared" si="13"/>
        <v>24.669024944</v>
      </c>
      <c r="AI2" s="4">
        <f t="shared" si="13"/>
        <v>24.883038548999998</v>
      </c>
      <c r="AJ2" s="4">
        <f t="shared" si="13"/>
        <v>23.346938776000002</v>
      </c>
      <c r="AK2" s="4">
        <f t="shared" si="13"/>
        <v>21.281315192999998</v>
      </c>
      <c r="AL2" s="4">
        <f t="shared" si="13"/>
        <v>21.038730159</v>
      </c>
      <c r="AM2" s="4">
        <f t="shared" si="13"/>
        <v>23.94122449</v>
      </c>
      <c r="AN2" s="4">
        <f t="shared" si="13"/>
        <v>22.291156463</v>
      </c>
      <c r="AO2" s="4">
        <f t="shared" si="13"/>
        <v>20.223129252</v>
      </c>
      <c r="AP2" s="23">
        <f>AVERAGE(AB2:AO2)</f>
        <v>22.908294460928573</v>
      </c>
      <c r="AQ2" s="23">
        <f t="shared" ref="AQ2" si="14">MIN(AB2:AO2)</f>
        <v>18.576507936999999</v>
      </c>
      <c r="AR2" s="23">
        <f>MAX(AB2:AO2)</f>
        <v>27.347120181000001</v>
      </c>
      <c r="AS2" s="14">
        <f t="shared" ref="AS2" si="15">STDEV(AB2:AO2)/AP2*100</f>
        <v>11.072209745237846</v>
      </c>
      <c r="AT2" s="23">
        <f t="shared" ref="AT2" si="16">AVERAGE(AC2,AE2:AI2,AK2,AM2)</f>
        <v>24.036794218000001</v>
      </c>
      <c r="AU2" s="23">
        <f t="shared" ref="AU2" si="17">MIN(AC2,AE2:AI2,AK2,AM2)</f>
        <v>20.792743765000001</v>
      </c>
      <c r="AV2" s="23">
        <f t="shared" ref="AV2" si="18">MAX(AC2,AE2:AI2,AK2,AM2)</f>
        <v>27.347120181000001</v>
      </c>
      <c r="AW2" s="14">
        <f t="shared" ref="AW2" si="19">STDEV(AC2,AE2:AI2,AK2,AM2)/AT2*100</f>
        <v>10.359550978190629</v>
      </c>
      <c r="AX2" s="23"/>
    </row>
    <row r="3" spans="1:52" ht="14.4" x14ac:dyDescent="0.3">
      <c r="A3" s="2">
        <v>2</v>
      </c>
      <c r="B3" s="8">
        <f>SUM(AB3:AB5)</f>
        <v>13.090975057000001</v>
      </c>
      <c r="C3" s="8">
        <f t="shared" ref="C3" si="20">SUM(AC3:AC5)</f>
        <v>13.154557823000001</v>
      </c>
      <c r="D3" s="8">
        <f t="shared" ref="D3" si="21">SUM(AD3:AD5)</f>
        <v>9.7694331070000011</v>
      </c>
      <c r="E3" s="8">
        <f t="shared" ref="E3" si="22">SUM(AE3:AE5)</f>
        <v>10.476825395999999</v>
      </c>
      <c r="F3" s="8">
        <f t="shared" ref="F3" si="23">SUM(AF3:AF5)</f>
        <v>15.488707482999995</v>
      </c>
      <c r="G3" s="8">
        <f t="shared" ref="G3" si="24">SUM(AG3:AG5)</f>
        <v>14.117301587000004</v>
      </c>
      <c r="H3" s="8">
        <f t="shared" ref="H3" si="25">SUM(AH3:AH5)</f>
        <v>12.105532879999998</v>
      </c>
      <c r="I3" s="8">
        <f t="shared" ref="I3" si="26">SUM(AI3:AI5)</f>
        <v>15.151655329000004</v>
      </c>
      <c r="J3" s="8">
        <f t="shared" ref="J3" si="27">SUM(AJ3:AJ5)</f>
        <v>12.597551019999997</v>
      </c>
      <c r="K3" s="8">
        <f t="shared" ref="K3" si="28">SUM(AK3:AK5)</f>
        <v>14.183718820999999</v>
      </c>
      <c r="L3" s="8">
        <f t="shared" ref="L3" si="29">SUM(AL3:AL5)</f>
        <v>14.504036281000001</v>
      </c>
      <c r="M3" s="8">
        <f t="shared" ref="M3" si="30">SUM(AM3:AM5)</f>
        <v>12.665034013</v>
      </c>
      <c r="N3" s="8">
        <f t="shared" ref="N3" si="31">SUM(AN3:AN5)</f>
        <v>15.037823129000003</v>
      </c>
      <c r="O3" s="8">
        <f t="shared" ref="O3" si="32">SUM(AO3:AO5)</f>
        <v>14.331065760000001</v>
      </c>
      <c r="P3" s="23">
        <f t="shared" ref="P3:P8" si="33">AVERAGE(B3:O3)</f>
        <v>13.333872691857144</v>
      </c>
      <c r="Q3" s="23">
        <f t="shared" ref="Q3:Q8" si="34">MIN(B3:O3)</f>
        <v>9.7694331070000011</v>
      </c>
      <c r="R3" s="23">
        <f t="shared" ref="R3:R8" si="35">MAX(B3:O3)</f>
        <v>15.488707482999995</v>
      </c>
      <c r="S3" s="14">
        <f t="shared" ref="S3:S8" si="36">STDEV(B3:O3)/P3*100</f>
        <v>12.823621796077198</v>
      </c>
      <c r="T3" s="12"/>
      <c r="U3" s="12"/>
      <c r="V3" s="11">
        <v>2</v>
      </c>
      <c r="W3" s="23">
        <f t="shared" ref="W3:W8" si="37">AVERAGE(C3,E3:I3,K3,M3)</f>
        <v>13.4179166665</v>
      </c>
      <c r="X3" s="23">
        <f t="shared" ref="X3:X8" si="38">MIN(C3,E3:I3,K3,M3)</f>
        <v>10.476825395999999</v>
      </c>
      <c r="Y3" s="23">
        <f t="shared" ref="Y3:Y8" si="39">MAX(C3,E3:I3,K3,M3)</f>
        <v>15.488707482999995</v>
      </c>
      <c r="Z3" s="14">
        <f t="shared" ref="Z3:Z8" si="40">STDEV(C3,E3:I3,K3,M3)/W3*100</f>
        <v>12.400018566109912</v>
      </c>
      <c r="AA3" s="26" t="s">
        <v>0</v>
      </c>
      <c r="AB3" s="4">
        <f t="shared" ref="AB3:AO3" si="41">AB66-AB65</f>
        <v>2.606077097</v>
      </c>
      <c r="AC3" s="4">
        <f t="shared" si="41"/>
        <v>2.7718820860000015</v>
      </c>
      <c r="AD3" s="4">
        <f t="shared" si="41"/>
        <v>2.0952380959999992</v>
      </c>
      <c r="AE3" s="4">
        <f t="shared" si="41"/>
        <v>1.9007709750000004</v>
      </c>
      <c r="AF3" s="4">
        <f t="shared" si="41"/>
        <v>3.2133786849999986</v>
      </c>
      <c r="AG3" s="4">
        <f t="shared" si="41"/>
        <v>3.0933560090000007</v>
      </c>
      <c r="AH3" s="4">
        <f t="shared" si="41"/>
        <v>2.5081632650000003</v>
      </c>
      <c r="AI3" s="4">
        <f t="shared" si="41"/>
        <v>2.9667120180000026</v>
      </c>
      <c r="AJ3" s="4">
        <f t="shared" si="41"/>
        <v>2.5687074830000007</v>
      </c>
      <c r="AK3" s="4">
        <f t="shared" si="41"/>
        <v>2.8163265310000014</v>
      </c>
      <c r="AL3" s="4">
        <f t="shared" si="41"/>
        <v>2.9947392289999968</v>
      </c>
      <c r="AM3" s="4">
        <f t="shared" si="41"/>
        <v>2.9605442169999989</v>
      </c>
      <c r="AN3" s="4">
        <f t="shared" si="41"/>
        <v>3.0214965980000024</v>
      </c>
      <c r="AO3" s="4">
        <f t="shared" si="41"/>
        <v>2.9300680270000008</v>
      </c>
      <c r="AP3" s="23">
        <f t="shared" ref="AP3:AP14" si="42">AVERAGE(AB3:AO3)</f>
        <v>2.7462471654285716</v>
      </c>
      <c r="AQ3" s="23">
        <f t="shared" ref="AQ3:AQ14" si="43">MIN(AB3:AO3)</f>
        <v>1.9007709750000004</v>
      </c>
      <c r="AR3" s="23">
        <f t="shared" ref="AR3:AR14" si="44">MAX(AB3:AO3)</f>
        <v>3.2133786849999986</v>
      </c>
      <c r="AS3" s="14">
        <f t="shared" ref="AS3:AS14" si="45">STDEV(AB3:AO3)/AP3*100</f>
        <v>13.760888524728582</v>
      </c>
      <c r="AT3" s="23">
        <f t="shared" ref="AT3:AT14" si="46">AVERAGE(AC3,AE3:AI3,AK3,AM3)</f>
        <v>2.7788917232500006</v>
      </c>
      <c r="AU3" s="23">
        <f t="shared" ref="AU3:AU14" si="47">MIN(AC3,AE3:AI3,AK3,AM3)</f>
        <v>1.9007709750000004</v>
      </c>
      <c r="AV3" s="23">
        <f t="shared" ref="AV3:AV14" si="48">MAX(AC3,AE3:AI3,AK3,AM3)</f>
        <v>3.2133786849999986</v>
      </c>
      <c r="AW3" s="14">
        <f t="shared" ref="AW3:AW14" si="49">STDEV(AC3,AE3:AI3,AK3,AM3)/AT3*100</f>
        <v>14.910495149806962</v>
      </c>
      <c r="AX3" s="23"/>
    </row>
    <row r="4" spans="1:52" ht="14.4" x14ac:dyDescent="0.3">
      <c r="A4" s="2">
        <v>3</v>
      </c>
      <c r="B4" s="8">
        <f>AB6</f>
        <v>12.999183672999997</v>
      </c>
      <c r="C4" s="8">
        <f t="shared" ref="C4" si="50">AC6</f>
        <v>15.005442176999999</v>
      </c>
      <c r="D4" s="8">
        <f t="shared" ref="D4" si="51">AD6</f>
        <v>8.8772789109999977</v>
      </c>
      <c r="E4" s="8">
        <f t="shared" ref="E4" si="52">AE6</f>
        <v>10.537233561000001</v>
      </c>
      <c r="F4" s="8">
        <f t="shared" ref="F4" si="53">AF6</f>
        <v>14.685170068000005</v>
      </c>
      <c r="G4" s="8">
        <f t="shared" ref="G4" si="54">AG6</f>
        <v>10.758095237999996</v>
      </c>
      <c r="H4" s="8">
        <f t="shared" ref="H4" si="55">AH6</f>
        <v>14.651065759000005</v>
      </c>
      <c r="I4" s="8">
        <f t="shared" ref="I4" si="56">AI6</f>
        <v>14.201632652999997</v>
      </c>
      <c r="J4" s="8">
        <f t="shared" ref="J4" si="57">AJ6</f>
        <v>12.601904762000004</v>
      </c>
      <c r="K4" s="8">
        <f t="shared" ref="K4" si="58">AK6</f>
        <v>11.856689342000003</v>
      </c>
      <c r="L4" s="8">
        <f t="shared" ref="L4" si="59">AL6</f>
        <v>11.447891155999997</v>
      </c>
      <c r="M4" s="8">
        <f t="shared" ref="M4" si="60">AM6</f>
        <v>12.133877550999998</v>
      </c>
      <c r="N4" s="8">
        <f t="shared" ref="N4" si="61">AN6</f>
        <v>10.991020407999997</v>
      </c>
      <c r="O4" s="8">
        <f t="shared" ref="O4" si="62">AO6</f>
        <v>10.575238094999996</v>
      </c>
      <c r="P4" s="23">
        <f t="shared" si="33"/>
        <v>12.237265953857143</v>
      </c>
      <c r="Q4" s="23">
        <f t="shared" si="34"/>
        <v>8.8772789109999977</v>
      </c>
      <c r="R4" s="23">
        <f t="shared" si="35"/>
        <v>15.005442176999999</v>
      </c>
      <c r="S4" s="14">
        <f t="shared" si="36"/>
        <v>15.290542296015641</v>
      </c>
      <c r="T4" s="12"/>
      <c r="U4" s="12"/>
      <c r="V4" s="11">
        <v>3</v>
      </c>
      <c r="W4" s="23">
        <f t="shared" si="37"/>
        <v>12.978650793625002</v>
      </c>
      <c r="X4" s="23">
        <f t="shared" si="38"/>
        <v>10.537233561000001</v>
      </c>
      <c r="Y4" s="23">
        <f t="shared" si="39"/>
        <v>15.005442176999999</v>
      </c>
      <c r="Z4" s="14">
        <f t="shared" si="40"/>
        <v>14.319201335051787</v>
      </c>
      <c r="AA4" s="26" t="s">
        <v>1</v>
      </c>
      <c r="AB4" s="4">
        <f t="shared" ref="AB4:AO4" si="63">AB67-AB66</f>
        <v>2.5507483000000022</v>
      </c>
      <c r="AC4" s="4">
        <f t="shared" si="63"/>
        <v>2.7994104309999983</v>
      </c>
      <c r="AD4" s="4">
        <f t="shared" si="63"/>
        <v>1.9461224480000006</v>
      </c>
      <c r="AE4" s="4">
        <f t="shared" si="63"/>
        <v>2.3960544209999988</v>
      </c>
      <c r="AF4" s="4">
        <f t="shared" si="63"/>
        <v>3.1079365080000017</v>
      </c>
      <c r="AG4" s="4">
        <f t="shared" si="63"/>
        <v>2.6818820860000017</v>
      </c>
      <c r="AH4" s="4">
        <f t="shared" si="63"/>
        <v>2.3916553290000024</v>
      </c>
      <c r="AI4" s="4">
        <f t="shared" si="63"/>
        <v>3.049297052</v>
      </c>
      <c r="AJ4" s="4">
        <f t="shared" si="63"/>
        <v>2.6238548749999993</v>
      </c>
      <c r="AK4" s="4">
        <f t="shared" si="63"/>
        <v>2.8748072560000004</v>
      </c>
      <c r="AL4" s="4">
        <f t="shared" si="63"/>
        <v>2.8735600900000016</v>
      </c>
      <c r="AM4" s="4">
        <f t="shared" si="63"/>
        <v>2.3600453520000002</v>
      </c>
      <c r="AN4" s="4">
        <f t="shared" si="63"/>
        <v>2.8560317459999993</v>
      </c>
      <c r="AO4" s="4">
        <f t="shared" si="63"/>
        <v>2.9736054420000002</v>
      </c>
      <c r="AP4" s="23">
        <f t="shared" si="42"/>
        <v>2.6775008097142861</v>
      </c>
      <c r="AQ4" s="23">
        <f t="shared" si="43"/>
        <v>1.9461224480000006</v>
      </c>
      <c r="AR4" s="23">
        <f t="shared" si="44"/>
        <v>3.1079365080000017</v>
      </c>
      <c r="AS4" s="14">
        <f t="shared" si="45"/>
        <v>12.0393951414688</v>
      </c>
      <c r="AT4" s="23">
        <f t="shared" si="46"/>
        <v>2.7076360543750004</v>
      </c>
      <c r="AU4" s="23">
        <f t="shared" si="47"/>
        <v>2.3600453520000002</v>
      </c>
      <c r="AV4" s="23">
        <f t="shared" si="48"/>
        <v>3.1079365080000017</v>
      </c>
      <c r="AW4" s="14">
        <f t="shared" si="49"/>
        <v>11.095161745312643</v>
      </c>
      <c r="AX4" s="23"/>
    </row>
    <row r="5" spans="1:52" ht="14.4" x14ac:dyDescent="0.3">
      <c r="A5" s="2">
        <v>4</v>
      </c>
      <c r="B5" s="8">
        <f>SUM(AB7:AB9)</f>
        <v>25.956643991</v>
      </c>
      <c r="C5" s="8">
        <f t="shared" ref="C5" si="64">SUM(AC7:AC9)</f>
        <v>24.892970521000002</v>
      </c>
      <c r="D5" s="8">
        <f t="shared" ref="D5" si="65">SUM(AD7:AD9)</f>
        <v>21.002448979999997</v>
      </c>
      <c r="E5" s="8">
        <f t="shared" ref="E5" si="66">SUM(AE7:AE9)</f>
        <v>20.004489794999998</v>
      </c>
      <c r="F5" s="8">
        <f t="shared" ref="F5" si="67">SUM(AF7:AF9)</f>
        <v>25.938140590000003</v>
      </c>
      <c r="G5" s="8">
        <f t="shared" ref="G5" si="68">SUM(AG7:AG9)</f>
        <v>24.949478458000009</v>
      </c>
      <c r="H5" s="8">
        <f t="shared" ref="H5" si="69">SUM(AH7:AH9)</f>
        <v>27.028571428999996</v>
      </c>
      <c r="I5" s="8">
        <f t="shared" ref="I5" si="70">SUM(AI7:AI9)</f>
        <v>29.993469388000001</v>
      </c>
      <c r="J5" s="8">
        <f t="shared" ref="J5" si="71">SUM(AJ7:AJ9)</f>
        <v>24.900136053999994</v>
      </c>
      <c r="K5" s="8">
        <f t="shared" ref="K5" si="72">SUM(AK7:AK9)</f>
        <v>37.530884353999994</v>
      </c>
      <c r="L5" s="8">
        <f t="shared" ref="L5" si="73">SUM(AL7:AL9)</f>
        <v>41.277097505999997</v>
      </c>
      <c r="M5" s="8">
        <f t="shared" ref="M5" si="74">SUM(AM7:AM9)</f>
        <v>21.113469388000006</v>
      </c>
      <c r="N5" s="8">
        <f t="shared" ref="N5" si="75">SUM(AN7:AN9)</f>
        <v>42.533877550999996</v>
      </c>
      <c r="O5" s="8">
        <f t="shared" ref="O5" si="76">SUM(AO7:AO9)</f>
        <v>39.664036281000001</v>
      </c>
      <c r="P5" s="23">
        <f t="shared" si="33"/>
        <v>29.056122448999997</v>
      </c>
      <c r="Q5" s="23">
        <f t="shared" si="34"/>
        <v>20.004489794999998</v>
      </c>
      <c r="R5" s="23">
        <f t="shared" si="35"/>
        <v>42.533877550999996</v>
      </c>
      <c r="S5" s="14">
        <f t="shared" si="36"/>
        <v>27.015420444996614</v>
      </c>
      <c r="T5" s="12"/>
      <c r="U5" s="12"/>
      <c r="V5" s="11">
        <v>4</v>
      </c>
      <c r="W5" s="23">
        <f t="shared" si="37"/>
        <v>26.431434240375001</v>
      </c>
      <c r="X5" s="23">
        <f t="shared" si="38"/>
        <v>20.004489794999998</v>
      </c>
      <c r="Y5" s="23">
        <f t="shared" si="39"/>
        <v>37.530884353999994</v>
      </c>
      <c r="Z5" s="14">
        <f t="shared" si="40"/>
        <v>20.75371044067548</v>
      </c>
      <c r="AA5" s="26" t="s">
        <v>2</v>
      </c>
      <c r="AB5" s="4">
        <f t="shared" ref="AB5:AO5" si="77">AB68-AB67</f>
        <v>7.9341496599999992</v>
      </c>
      <c r="AC5" s="4">
        <f t="shared" si="77"/>
        <v>7.5832653060000013</v>
      </c>
      <c r="AD5" s="4">
        <f t="shared" si="77"/>
        <v>5.7280725630000013</v>
      </c>
      <c r="AE5" s="4">
        <f t="shared" si="77"/>
        <v>6.18</v>
      </c>
      <c r="AF5" s="4">
        <f t="shared" si="77"/>
        <v>9.1673922899999951</v>
      </c>
      <c r="AG5" s="4">
        <f t="shared" si="77"/>
        <v>8.3420634920000012</v>
      </c>
      <c r="AH5" s="4">
        <f t="shared" si="77"/>
        <v>7.2057142859999956</v>
      </c>
      <c r="AI5" s="4">
        <f t="shared" si="77"/>
        <v>9.1356462590000014</v>
      </c>
      <c r="AJ5" s="4">
        <f t="shared" si="77"/>
        <v>7.4049886619999974</v>
      </c>
      <c r="AK5" s="4">
        <f t="shared" si="77"/>
        <v>8.4925850339999975</v>
      </c>
      <c r="AL5" s="4">
        <f t="shared" si="77"/>
        <v>8.6357369620000028</v>
      </c>
      <c r="AM5" s="4">
        <f t="shared" si="77"/>
        <v>7.3444444440000005</v>
      </c>
      <c r="AN5" s="4">
        <f t="shared" si="77"/>
        <v>9.1602947850000014</v>
      </c>
      <c r="AO5" s="4">
        <f t="shared" si="77"/>
        <v>8.4273922910000003</v>
      </c>
      <c r="AP5" s="23">
        <f t="shared" si="42"/>
        <v>7.9101247167142867</v>
      </c>
      <c r="AQ5" s="23">
        <f t="shared" si="43"/>
        <v>5.7280725630000013</v>
      </c>
      <c r="AR5" s="23">
        <f t="shared" si="44"/>
        <v>9.1673922899999951</v>
      </c>
      <c r="AS5" s="14">
        <f t="shared" si="45"/>
        <v>13.533876625040328</v>
      </c>
      <c r="AT5" s="23">
        <f t="shared" si="46"/>
        <v>7.9313888888750004</v>
      </c>
      <c r="AU5" s="23">
        <f t="shared" si="47"/>
        <v>6.18</v>
      </c>
      <c r="AV5" s="23">
        <f t="shared" si="48"/>
        <v>9.1673922899999951</v>
      </c>
      <c r="AW5" s="14">
        <f t="shared" si="49"/>
        <v>13.069084698780435</v>
      </c>
      <c r="AX5" s="23"/>
    </row>
    <row r="6" spans="1:52" ht="14.4" x14ac:dyDescent="0.3">
      <c r="A6" s="2">
        <v>5</v>
      </c>
      <c r="B6" s="8">
        <f>SUM(AB10:AB12)</f>
        <v>17.798820861999999</v>
      </c>
      <c r="C6" s="8">
        <f t="shared" ref="C6" si="78">SUM(AC10:AC12)</f>
        <v>17.542947846000004</v>
      </c>
      <c r="D6" s="8">
        <f t="shared" ref="D6" si="79">SUM(AD10:AD12)</f>
        <v>16.335238095000001</v>
      </c>
      <c r="E6" s="8">
        <f t="shared" ref="E6" si="80">SUM(AE10:AE12)</f>
        <v>17.392108843999999</v>
      </c>
      <c r="F6" s="8">
        <f t="shared" ref="F6" si="81">SUM(AF10:AF12)</f>
        <v>20.832471654999992</v>
      </c>
      <c r="G6" s="8">
        <f t="shared" ref="G6" si="82">SUM(AG10:AG12)</f>
        <v>18.809705215999998</v>
      </c>
      <c r="H6" s="8">
        <f t="shared" ref="H6" si="83">SUM(AH10:AH12)</f>
        <v>19.107120180999999</v>
      </c>
      <c r="I6" s="8">
        <f t="shared" ref="I6" si="84">SUM(AI10:AI12)</f>
        <v>21.841814059000001</v>
      </c>
      <c r="J6" s="8">
        <f t="shared" ref="J6" si="85">SUM(AJ10:AJ12)</f>
        <v>19.219229025000004</v>
      </c>
      <c r="K6" s="8">
        <f t="shared" ref="K6" si="86">SUM(AK10:AK12)</f>
        <v>25.476462585000007</v>
      </c>
      <c r="L6" s="8">
        <f t="shared" ref="L6" si="87">SUM(AL10:AL12)</f>
        <v>28.102517007000003</v>
      </c>
      <c r="M6" s="8">
        <f t="shared" ref="M6" si="88">SUM(AM10:AM12)</f>
        <v>16.030476190999991</v>
      </c>
      <c r="N6" s="8">
        <f t="shared" ref="N6" si="89">SUM(AN10:AN12)</f>
        <v>26.331428572000007</v>
      </c>
      <c r="O6" s="8">
        <f t="shared" ref="O6" si="90">SUM(AO10:AO12)</f>
        <v>26.119546485000001</v>
      </c>
      <c r="P6" s="23">
        <f t="shared" si="33"/>
        <v>20.781420473071428</v>
      </c>
      <c r="Q6" s="23">
        <f t="shared" si="34"/>
        <v>16.030476190999991</v>
      </c>
      <c r="R6" s="23">
        <f t="shared" si="35"/>
        <v>28.102517007000003</v>
      </c>
      <c r="S6" s="14">
        <f t="shared" si="36"/>
        <v>19.723722514727605</v>
      </c>
      <c r="T6" s="12"/>
      <c r="U6" s="12"/>
      <c r="V6" s="11">
        <v>5</v>
      </c>
      <c r="W6" s="23">
        <f t="shared" si="37"/>
        <v>19.629138322124998</v>
      </c>
      <c r="X6" s="23">
        <f t="shared" si="38"/>
        <v>16.030476190999991</v>
      </c>
      <c r="Y6" s="23">
        <f t="shared" si="39"/>
        <v>25.476462585000007</v>
      </c>
      <c r="Z6" s="14">
        <f t="shared" si="40"/>
        <v>15.378442810489156</v>
      </c>
      <c r="AA6" s="26" t="s">
        <v>10</v>
      </c>
      <c r="AB6" s="4">
        <f t="shared" ref="AB6:AO6" si="91">AB69-AB68</f>
        <v>12.999183672999997</v>
      </c>
      <c r="AC6" s="4">
        <f t="shared" si="91"/>
        <v>15.005442176999999</v>
      </c>
      <c r="AD6" s="4">
        <f t="shared" si="91"/>
        <v>8.8772789109999977</v>
      </c>
      <c r="AE6" s="4">
        <f t="shared" si="91"/>
        <v>10.537233561000001</v>
      </c>
      <c r="AF6" s="4">
        <f t="shared" si="91"/>
        <v>14.685170068000005</v>
      </c>
      <c r="AG6" s="4">
        <f t="shared" si="91"/>
        <v>10.758095237999996</v>
      </c>
      <c r="AH6" s="4">
        <f t="shared" si="91"/>
        <v>14.651065759000005</v>
      </c>
      <c r="AI6" s="4">
        <f t="shared" si="91"/>
        <v>14.201632652999997</v>
      </c>
      <c r="AJ6" s="4">
        <f t="shared" si="91"/>
        <v>12.601904762000004</v>
      </c>
      <c r="AK6" s="4">
        <f t="shared" si="91"/>
        <v>11.856689342000003</v>
      </c>
      <c r="AL6" s="4">
        <f t="shared" si="91"/>
        <v>11.447891155999997</v>
      </c>
      <c r="AM6" s="4">
        <f t="shared" si="91"/>
        <v>12.133877550999998</v>
      </c>
      <c r="AN6" s="4">
        <f t="shared" si="91"/>
        <v>10.991020407999997</v>
      </c>
      <c r="AO6" s="4">
        <f t="shared" si="91"/>
        <v>10.575238094999996</v>
      </c>
      <c r="AP6" s="23">
        <f t="shared" si="42"/>
        <v>12.237265953857143</v>
      </c>
      <c r="AQ6" s="23">
        <f t="shared" si="43"/>
        <v>8.8772789109999977</v>
      </c>
      <c r="AR6" s="23">
        <f t="shared" si="44"/>
        <v>15.005442176999999</v>
      </c>
      <c r="AS6" s="14">
        <f t="shared" si="45"/>
        <v>15.290542296015641</v>
      </c>
      <c r="AT6" s="23">
        <f t="shared" si="46"/>
        <v>12.978650793625002</v>
      </c>
      <c r="AU6" s="23">
        <f t="shared" si="47"/>
        <v>10.537233561000001</v>
      </c>
      <c r="AV6" s="23">
        <f t="shared" si="48"/>
        <v>15.005442176999999</v>
      </c>
      <c r="AW6" s="14">
        <f t="shared" si="49"/>
        <v>14.319201335051787</v>
      </c>
      <c r="AX6" s="23"/>
    </row>
    <row r="7" spans="1:52" ht="14.4" x14ac:dyDescent="0.3">
      <c r="A7" s="2">
        <v>6</v>
      </c>
      <c r="B7" s="8">
        <f>AB13</f>
        <v>15.043083899999999</v>
      </c>
      <c r="C7" s="8">
        <f t="shared" ref="C7" si="92">AC13</f>
        <v>16.296621314999996</v>
      </c>
      <c r="D7" s="8">
        <f t="shared" ref="D7" si="93">AD13</f>
        <v>11.010204082000001</v>
      </c>
      <c r="E7" s="8">
        <f t="shared" ref="E7" si="94">AE13</f>
        <v>10.106394558000005</v>
      </c>
      <c r="F7" s="8">
        <f t="shared" ref="F7" si="95">AF13</f>
        <v>17.312244898000003</v>
      </c>
      <c r="G7" s="8">
        <f t="shared" ref="G7" si="96">AG13</f>
        <v>17.313446712000001</v>
      </c>
      <c r="H7" s="8">
        <f t="shared" ref="H7" si="97">AH13</f>
        <v>14.992653060999999</v>
      </c>
      <c r="I7" s="8">
        <f t="shared" ref="I7" si="98">AI13</f>
        <v>17.390816325999992</v>
      </c>
      <c r="J7" s="8">
        <f t="shared" ref="J7" si="99">AJ13</f>
        <v>15.062494330999996</v>
      </c>
      <c r="K7" s="8">
        <f t="shared" ref="K7" si="100">AK13</f>
        <v>19.876938776000003</v>
      </c>
      <c r="L7" s="8">
        <f t="shared" ref="L7" si="101">AL13</f>
        <v>20.601451247</v>
      </c>
      <c r="M7" s="8">
        <f t="shared" ref="M7" si="102">AM13</f>
        <v>11.077052154</v>
      </c>
      <c r="N7" s="8">
        <f t="shared" ref="N7" si="103">AN13</f>
        <v>19.706167800000003</v>
      </c>
      <c r="O7" s="8">
        <f t="shared" ref="O7" si="104">AO13</f>
        <v>19.101564625999998</v>
      </c>
      <c r="P7" s="23">
        <f t="shared" si="33"/>
        <v>16.063652413285716</v>
      </c>
      <c r="Q7" s="23">
        <f t="shared" si="34"/>
        <v>10.106394558000005</v>
      </c>
      <c r="R7" s="23">
        <f t="shared" si="35"/>
        <v>20.601451247</v>
      </c>
      <c r="S7" s="14">
        <f t="shared" si="36"/>
        <v>21.262024516554458</v>
      </c>
      <c r="T7" s="12"/>
      <c r="U7" s="12"/>
      <c r="V7" s="11">
        <v>6</v>
      </c>
      <c r="W7" s="23">
        <f t="shared" si="37"/>
        <v>15.545770975</v>
      </c>
      <c r="X7" s="23">
        <f t="shared" si="38"/>
        <v>10.106394558000005</v>
      </c>
      <c r="Y7" s="23">
        <f t="shared" si="39"/>
        <v>19.876938776000003</v>
      </c>
      <c r="Z7" s="14">
        <f t="shared" si="40"/>
        <v>21.587199528782815</v>
      </c>
      <c r="AA7" s="26" t="s">
        <v>3</v>
      </c>
      <c r="AB7" s="4">
        <f t="shared" ref="AB7:AO7" si="105">AB70-AB69</f>
        <v>2.2175056690000048</v>
      </c>
      <c r="AC7" s="4">
        <f t="shared" si="105"/>
        <v>2.2073469380000006</v>
      </c>
      <c r="AD7" s="4">
        <f t="shared" si="105"/>
        <v>2.716734694000003</v>
      </c>
      <c r="AE7" s="4">
        <f t="shared" si="105"/>
        <v>2.0261904759999965</v>
      </c>
      <c r="AF7" s="4">
        <f t="shared" si="105"/>
        <v>2.857868480999997</v>
      </c>
      <c r="AG7" s="4">
        <f t="shared" si="105"/>
        <v>2.7486621319999998</v>
      </c>
      <c r="AH7" s="4">
        <f t="shared" si="105"/>
        <v>3.2663945579999947</v>
      </c>
      <c r="AI7" s="4">
        <f t="shared" si="105"/>
        <v>2.808571428999997</v>
      </c>
      <c r="AJ7" s="4">
        <f t="shared" si="105"/>
        <v>2.7167346939999959</v>
      </c>
      <c r="AK7" s="4">
        <f t="shared" si="105"/>
        <v>3.025306123</v>
      </c>
      <c r="AL7" s="4">
        <f t="shared" si="105"/>
        <v>3.7869387759999995</v>
      </c>
      <c r="AM7" s="4">
        <f t="shared" si="105"/>
        <v>1.6725623590000041</v>
      </c>
      <c r="AN7" s="4">
        <f t="shared" si="105"/>
        <v>3.7057596369999999</v>
      </c>
      <c r="AO7" s="4">
        <f t="shared" si="105"/>
        <v>2.7936507940000013</v>
      </c>
      <c r="AP7" s="23">
        <f t="shared" si="42"/>
        <v>2.7535876257142853</v>
      </c>
      <c r="AQ7" s="23">
        <f t="shared" si="43"/>
        <v>1.6725623590000041</v>
      </c>
      <c r="AR7" s="23">
        <f t="shared" si="44"/>
        <v>3.7869387759999995</v>
      </c>
      <c r="AS7" s="14">
        <f t="shared" si="45"/>
        <v>21.633163660291789</v>
      </c>
      <c r="AT7" s="23">
        <f t="shared" si="46"/>
        <v>2.5766128119999987</v>
      </c>
      <c r="AU7" s="23">
        <f t="shared" si="47"/>
        <v>1.6725623590000041</v>
      </c>
      <c r="AV7" s="23">
        <f t="shared" si="48"/>
        <v>3.2663945579999947</v>
      </c>
      <c r="AW7" s="14">
        <f t="shared" si="49"/>
        <v>21.238548823612913</v>
      </c>
      <c r="AX7" s="23"/>
    </row>
    <row r="8" spans="1:52" ht="14.4" x14ac:dyDescent="0.3">
      <c r="B8" s="8">
        <f>SUM(B2:B7)</f>
        <v>103.46521542000001</v>
      </c>
      <c r="C8" s="8">
        <f t="shared" ref="C8:O8" si="106">SUM(C2:C7)</f>
        <v>107.685283447</v>
      </c>
      <c r="D8" s="8">
        <f t="shared" si="106"/>
        <v>89.939909297</v>
      </c>
      <c r="E8" s="8">
        <f t="shared" si="106"/>
        <v>90.721904762000008</v>
      </c>
      <c r="F8" s="8">
        <f t="shared" si="106"/>
        <v>121.603854875</v>
      </c>
      <c r="G8" s="8">
        <f t="shared" si="106"/>
        <v>113.12306122500001</v>
      </c>
      <c r="H8" s="8">
        <f t="shared" si="106"/>
        <v>112.553968254</v>
      </c>
      <c r="I8" s="8">
        <f t="shared" si="106"/>
        <v>123.46242630399999</v>
      </c>
      <c r="J8" s="8">
        <f t="shared" si="106"/>
        <v>107.728253968</v>
      </c>
      <c r="K8" s="8">
        <f t="shared" si="106"/>
        <v>130.20600907100001</v>
      </c>
      <c r="L8" s="8">
        <f t="shared" si="106"/>
        <v>136.97172335599998</v>
      </c>
      <c r="M8" s="8">
        <f t="shared" si="106"/>
        <v>96.961133786999994</v>
      </c>
      <c r="N8" s="8">
        <f t="shared" si="106"/>
        <v>136.89147392300001</v>
      </c>
      <c r="O8" s="8">
        <f t="shared" si="106"/>
        <v>130.014580499</v>
      </c>
      <c r="P8" s="23">
        <f t="shared" si="33"/>
        <v>114.380628442</v>
      </c>
      <c r="Q8" s="23">
        <f t="shared" si="34"/>
        <v>89.939909297</v>
      </c>
      <c r="R8" s="23">
        <f t="shared" si="35"/>
        <v>136.97172335599998</v>
      </c>
      <c r="S8" s="14">
        <f t="shared" si="36"/>
        <v>13.972152530564742</v>
      </c>
      <c r="T8" s="12"/>
      <c r="U8" s="12"/>
      <c r="V8" s="11" t="s">
        <v>30</v>
      </c>
      <c r="W8" s="23">
        <f t="shared" si="37"/>
        <v>112.03970521562501</v>
      </c>
      <c r="X8" s="23">
        <f t="shared" si="38"/>
        <v>90.721904762000008</v>
      </c>
      <c r="Y8" s="23">
        <f t="shared" si="39"/>
        <v>130.20600907100001</v>
      </c>
      <c r="Z8" s="14">
        <f t="shared" si="40"/>
        <v>11.946989065469115</v>
      </c>
      <c r="AA8" s="26" t="s">
        <v>4</v>
      </c>
      <c r="AB8" s="4">
        <f t="shared" ref="AB8:AO8" si="107">AB71-AB70</f>
        <v>10.829206348999996</v>
      </c>
      <c r="AC8" s="4">
        <f t="shared" si="107"/>
        <v>10.975873016000001</v>
      </c>
      <c r="AD8" s="4">
        <f t="shared" si="107"/>
        <v>7.7235374149999956</v>
      </c>
      <c r="AE8" s="4">
        <f t="shared" si="107"/>
        <v>7.3642857140000046</v>
      </c>
      <c r="AF8" s="4">
        <f t="shared" si="107"/>
        <v>10.496507936</v>
      </c>
      <c r="AG8" s="4">
        <f t="shared" si="107"/>
        <v>12.417959183000008</v>
      </c>
      <c r="AH8" s="4">
        <f t="shared" si="107"/>
        <v>10.413061225</v>
      </c>
      <c r="AI8" s="4">
        <f t="shared" si="107"/>
        <v>13.958956915999998</v>
      </c>
      <c r="AJ8" s="4">
        <f t="shared" si="107"/>
        <v>8.9861224489999998</v>
      </c>
      <c r="AK8" s="4">
        <f t="shared" si="107"/>
        <v>16.628027210999996</v>
      </c>
      <c r="AL8" s="4">
        <f t="shared" si="107"/>
        <v>17.114285713999998</v>
      </c>
      <c r="AM8" s="4">
        <f t="shared" si="107"/>
        <v>9.9867573689999958</v>
      </c>
      <c r="AN8" s="4">
        <f t="shared" si="107"/>
        <v>17.884444445000007</v>
      </c>
      <c r="AO8" s="4">
        <f t="shared" si="107"/>
        <v>16.677732425999999</v>
      </c>
      <c r="AP8" s="23">
        <f t="shared" si="42"/>
        <v>12.24691124057143</v>
      </c>
      <c r="AQ8" s="23">
        <f t="shared" si="43"/>
        <v>7.3642857140000046</v>
      </c>
      <c r="AR8" s="23">
        <f t="shared" si="44"/>
        <v>17.884444445000007</v>
      </c>
      <c r="AS8" s="14">
        <f t="shared" si="45"/>
        <v>29.296787300206557</v>
      </c>
      <c r="AT8" s="23">
        <f t="shared" si="46"/>
        <v>11.530178571250001</v>
      </c>
      <c r="AU8" s="23">
        <f t="shared" si="47"/>
        <v>7.3642857140000046</v>
      </c>
      <c r="AV8" s="23">
        <f t="shared" si="48"/>
        <v>16.628027210999996</v>
      </c>
      <c r="AW8" s="14">
        <f t="shared" si="49"/>
        <v>24.318516909024439</v>
      </c>
      <c r="AX8" s="23"/>
    </row>
    <row r="9" spans="1:52" ht="14.4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15">
        <f>SUM(P2:P7)</f>
        <v>114.38062844200002</v>
      </c>
      <c r="Q9" s="8"/>
      <c r="AA9" s="26" t="s">
        <v>8</v>
      </c>
      <c r="AB9" s="4">
        <f t="shared" ref="AB9:AO9" si="108">AB72-AB71</f>
        <v>12.909931972999999</v>
      </c>
      <c r="AC9" s="4">
        <f t="shared" si="108"/>
        <v>11.709750567</v>
      </c>
      <c r="AD9" s="4">
        <f t="shared" si="108"/>
        <v>10.562176870999998</v>
      </c>
      <c r="AE9" s="4">
        <f t="shared" si="108"/>
        <v>10.614013604999997</v>
      </c>
      <c r="AF9" s="4">
        <f t="shared" si="108"/>
        <v>12.583764173000006</v>
      </c>
      <c r="AG9" s="4">
        <f t="shared" si="108"/>
        <v>9.7828571430000011</v>
      </c>
      <c r="AH9" s="4">
        <f t="shared" si="108"/>
        <v>13.349115646000001</v>
      </c>
      <c r="AI9" s="4">
        <f t="shared" si="108"/>
        <v>13.225941043000006</v>
      </c>
      <c r="AJ9" s="4">
        <f t="shared" si="108"/>
        <v>13.197278910999998</v>
      </c>
      <c r="AK9" s="4">
        <f t="shared" si="108"/>
        <v>17.877551019999999</v>
      </c>
      <c r="AL9" s="4">
        <f t="shared" si="108"/>
        <v>20.375873016</v>
      </c>
      <c r="AM9" s="4">
        <f t="shared" si="108"/>
        <v>9.4541496600000059</v>
      </c>
      <c r="AN9" s="4">
        <f t="shared" si="108"/>
        <v>20.943673468999989</v>
      </c>
      <c r="AO9" s="4">
        <f t="shared" si="108"/>
        <v>20.192653061000001</v>
      </c>
      <c r="AP9" s="23">
        <f t="shared" si="42"/>
        <v>14.055623582714285</v>
      </c>
      <c r="AQ9" s="23">
        <f t="shared" si="43"/>
        <v>9.4541496600000059</v>
      </c>
      <c r="AR9" s="23">
        <f t="shared" si="44"/>
        <v>20.943673468999989</v>
      </c>
      <c r="AS9" s="14">
        <f t="shared" si="45"/>
        <v>28.869026548347922</v>
      </c>
      <c r="AT9" s="23">
        <f t="shared" si="46"/>
        <v>12.324642857125003</v>
      </c>
      <c r="AU9" s="23">
        <f t="shared" si="47"/>
        <v>9.4541496600000059</v>
      </c>
      <c r="AV9" s="23">
        <f t="shared" si="48"/>
        <v>17.877551019999999</v>
      </c>
      <c r="AW9" s="14">
        <f t="shared" si="49"/>
        <v>21.851139405376237</v>
      </c>
      <c r="AX9" s="23"/>
    </row>
    <row r="10" spans="1:52" ht="14.4" x14ac:dyDescent="0.3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Q10" s="8"/>
      <c r="R10" s="14"/>
      <c r="S10" s="14"/>
      <c r="T10" s="14"/>
      <c r="U10" s="14"/>
      <c r="V10" s="14"/>
      <c r="W10" s="14"/>
      <c r="AA10" s="26" t="s">
        <v>11</v>
      </c>
      <c r="AB10" s="4">
        <f t="shared" ref="AB10:AO10" si="109">AB73-AB72</f>
        <v>8.1605895689999954</v>
      </c>
      <c r="AC10" s="4">
        <f t="shared" si="109"/>
        <v>7.2346938780000016</v>
      </c>
      <c r="AD10" s="4">
        <f t="shared" si="109"/>
        <v>7.3665306119999983</v>
      </c>
      <c r="AE10" s="4">
        <f t="shared" si="109"/>
        <v>8.5360544219999994</v>
      </c>
      <c r="AF10" s="4">
        <f t="shared" si="109"/>
        <v>9.5308390019999933</v>
      </c>
      <c r="AG10" s="4">
        <f t="shared" si="109"/>
        <v>8.7470294789999912</v>
      </c>
      <c r="AH10" s="4">
        <f t="shared" si="109"/>
        <v>9.0417233560000057</v>
      </c>
      <c r="AI10" s="4">
        <f t="shared" si="109"/>
        <v>8.6458049879999948</v>
      </c>
      <c r="AJ10" s="4">
        <f t="shared" si="109"/>
        <v>9.5814965990000047</v>
      </c>
      <c r="AK10" s="4">
        <f t="shared" si="109"/>
        <v>12.134603175000009</v>
      </c>
      <c r="AL10" s="4">
        <f t="shared" si="109"/>
        <v>12.763718820999998</v>
      </c>
      <c r="AM10" s="4">
        <f t="shared" si="109"/>
        <v>7.6582312930000001</v>
      </c>
      <c r="AN10" s="4">
        <f t="shared" si="109"/>
        <v>12.042448980000003</v>
      </c>
      <c r="AO10" s="4">
        <f t="shared" si="109"/>
        <v>11.805170067999995</v>
      </c>
      <c r="AP10" s="23">
        <f t="shared" si="42"/>
        <v>9.5177810172857136</v>
      </c>
      <c r="AQ10" s="23">
        <f t="shared" si="43"/>
        <v>7.2346938780000016</v>
      </c>
      <c r="AR10" s="23">
        <f t="shared" si="44"/>
        <v>12.763718820999998</v>
      </c>
      <c r="AS10" s="14">
        <f t="shared" si="45"/>
        <v>19.909239237061918</v>
      </c>
      <c r="AT10" s="23">
        <f t="shared" si="46"/>
        <v>8.9411224491250003</v>
      </c>
      <c r="AU10" s="23">
        <f t="shared" si="47"/>
        <v>7.2346938780000016</v>
      </c>
      <c r="AV10" s="23">
        <f t="shared" si="48"/>
        <v>12.134603175000009</v>
      </c>
      <c r="AW10" s="14">
        <f t="shared" si="49"/>
        <v>16.590515334287819</v>
      </c>
      <c r="AX10" s="23"/>
    </row>
    <row r="11" spans="1:52" ht="14.4" x14ac:dyDescent="0.3">
      <c r="A11" s="33" t="s">
        <v>31</v>
      </c>
      <c r="B11" s="13" t="s">
        <v>15</v>
      </c>
      <c r="C11" s="13" t="s">
        <v>16</v>
      </c>
      <c r="D11" s="13" t="s">
        <v>17</v>
      </c>
      <c r="E11" s="13" t="s">
        <v>18</v>
      </c>
      <c r="F11" s="13" t="s">
        <v>19</v>
      </c>
      <c r="G11" s="13" t="s">
        <v>20</v>
      </c>
      <c r="H11" s="13" t="s">
        <v>21</v>
      </c>
      <c r="I11" s="13" t="s">
        <v>22</v>
      </c>
      <c r="J11" s="13" t="s">
        <v>23</v>
      </c>
      <c r="K11" s="13" t="s">
        <v>24</v>
      </c>
      <c r="L11" s="22" t="s">
        <v>25</v>
      </c>
      <c r="M11" s="22" t="s">
        <v>26</v>
      </c>
      <c r="N11" s="22" t="s">
        <v>27</v>
      </c>
      <c r="O11" s="22" t="s">
        <v>28</v>
      </c>
      <c r="P11" s="11" t="s">
        <v>34</v>
      </c>
      <c r="Q11" s="11" t="s">
        <v>35</v>
      </c>
      <c r="R11" s="11" t="s">
        <v>36</v>
      </c>
      <c r="S11" s="11" t="s">
        <v>42</v>
      </c>
      <c r="T11" s="11" t="s">
        <v>7</v>
      </c>
      <c r="U11" s="11" t="s">
        <v>46</v>
      </c>
      <c r="V11" s="11" t="s">
        <v>31</v>
      </c>
      <c r="W11" s="11" t="s">
        <v>38</v>
      </c>
      <c r="X11" s="11" t="s">
        <v>39</v>
      </c>
      <c r="Y11" s="11" t="s">
        <v>40</v>
      </c>
      <c r="Z11" s="11" t="s">
        <v>43</v>
      </c>
      <c r="AA11" s="26" t="s">
        <v>12</v>
      </c>
      <c r="AB11" s="4">
        <f t="shared" ref="AB11:AO11" si="110">AB74-AB73</f>
        <v>4.3481179140000137</v>
      </c>
      <c r="AC11" s="4">
        <f t="shared" si="110"/>
        <v>4.3162358269999999</v>
      </c>
      <c r="AD11" s="4">
        <f t="shared" si="110"/>
        <v>4.2927891160000087</v>
      </c>
      <c r="AE11" s="4">
        <f t="shared" si="110"/>
        <v>4.0560544220000025</v>
      </c>
      <c r="AF11" s="4">
        <f t="shared" si="110"/>
        <v>4.8095918369999993</v>
      </c>
      <c r="AG11" s="4">
        <f t="shared" si="110"/>
        <v>4.4912471650000043</v>
      </c>
      <c r="AH11" s="4">
        <f t="shared" si="110"/>
        <v>4.6979591839999983</v>
      </c>
      <c r="AI11" s="4">
        <f t="shared" si="110"/>
        <v>5.571519275</v>
      </c>
      <c r="AJ11" s="4">
        <f t="shared" si="110"/>
        <v>4.7078458050000052</v>
      </c>
      <c r="AK11" s="4">
        <f t="shared" si="110"/>
        <v>6.5418594100000007</v>
      </c>
      <c r="AL11" s="4">
        <f t="shared" si="110"/>
        <v>7.4376417229999987</v>
      </c>
      <c r="AM11" s="4">
        <f t="shared" si="110"/>
        <v>3.7246258499999954</v>
      </c>
      <c r="AN11" s="4">
        <f t="shared" si="110"/>
        <v>6.8121541950000051</v>
      </c>
      <c r="AO11" s="4">
        <f t="shared" si="110"/>
        <v>6.6474376419999999</v>
      </c>
      <c r="AP11" s="23">
        <f t="shared" si="42"/>
        <v>5.1753628117857167</v>
      </c>
      <c r="AQ11" s="23">
        <f t="shared" si="43"/>
        <v>3.7246258499999954</v>
      </c>
      <c r="AR11" s="23">
        <f t="shared" si="44"/>
        <v>7.4376417229999987</v>
      </c>
      <c r="AS11" s="14">
        <f t="shared" si="45"/>
        <v>23.10948393827594</v>
      </c>
      <c r="AT11" s="23">
        <f t="shared" si="46"/>
        <v>4.77613662125</v>
      </c>
      <c r="AU11" s="23">
        <f t="shared" si="47"/>
        <v>3.7246258499999954</v>
      </c>
      <c r="AV11" s="23">
        <f t="shared" si="48"/>
        <v>6.5418594100000007</v>
      </c>
      <c r="AW11" s="14">
        <f t="shared" si="49"/>
        <v>18.851167395178607</v>
      </c>
      <c r="AX11" s="23"/>
    </row>
    <row r="12" spans="1:52" ht="14.4" x14ac:dyDescent="0.3">
      <c r="A12" s="2">
        <v>1</v>
      </c>
      <c r="B12" s="8">
        <f t="shared" ref="B12" si="111">B2/B$8*100</f>
        <v>17.954350997667888</v>
      </c>
      <c r="C12" s="8">
        <f t="shared" ref="C12:O12" si="112">C2/C$8*100</f>
        <v>19.308807201342109</v>
      </c>
      <c r="D12" s="8">
        <f t="shared" si="112"/>
        <v>25.511818169873735</v>
      </c>
      <c r="E12" s="8">
        <f t="shared" si="112"/>
        <v>24.475734571768797</v>
      </c>
      <c r="F12" s="8">
        <f t="shared" si="112"/>
        <v>22.48869512328443</v>
      </c>
      <c r="G12" s="8">
        <f t="shared" si="112"/>
        <v>24.022541221678289</v>
      </c>
      <c r="H12" s="8">
        <f t="shared" si="112"/>
        <v>21.917507953455299</v>
      </c>
      <c r="I12" s="8">
        <f t="shared" si="112"/>
        <v>20.154341117297342</v>
      </c>
      <c r="J12" s="8">
        <f t="shared" si="112"/>
        <v>21.672066441302448</v>
      </c>
      <c r="K12" s="8">
        <f t="shared" si="112"/>
        <v>16.344341820196266</v>
      </c>
      <c r="L12" s="8">
        <f t="shared" si="112"/>
        <v>15.359907609776313</v>
      </c>
      <c r="M12" s="8">
        <f t="shared" si="112"/>
        <v>24.691568213912436</v>
      </c>
      <c r="N12" s="8">
        <f t="shared" si="112"/>
        <v>16.283816533043201</v>
      </c>
      <c r="O12" s="8">
        <f t="shared" si="112"/>
        <v>15.554508713086641</v>
      </c>
      <c r="P12" s="14">
        <f>AVERAGE(B12:O12)</f>
        <v>20.410000406263229</v>
      </c>
      <c r="Q12" s="14">
        <f>MIN(B12:O12)</f>
        <v>15.359907609776313</v>
      </c>
      <c r="R12" s="14">
        <f>MAX(B12:O12)</f>
        <v>25.511818169873735</v>
      </c>
      <c r="S12" s="14">
        <f>STDEV(B12:O12)</f>
        <v>3.6381502731962287</v>
      </c>
      <c r="T12" s="25">
        <v>26.428571428571431</v>
      </c>
      <c r="U12" s="14">
        <f>T12-P12</f>
        <v>6.0185710223082012</v>
      </c>
      <c r="V12" s="11">
        <v>1</v>
      </c>
      <c r="W12" s="14">
        <f>AVERAGE(C12,E12:I12,K12,M12)</f>
        <v>21.675442152866871</v>
      </c>
      <c r="X12" s="14">
        <f>MIN(C12,E12:I12,K12,M12)</f>
        <v>16.344341820196266</v>
      </c>
      <c r="Y12" s="14">
        <f>MAX(C12,E12:I12,K12,M12)</f>
        <v>24.691568213912436</v>
      </c>
      <c r="Z12" s="14">
        <f>STDEV(C12,E12:I12,K12,M12)</f>
        <v>2.9155456348730469</v>
      </c>
      <c r="AA12" s="26" t="s">
        <v>13</v>
      </c>
      <c r="AB12" s="4">
        <f t="shared" ref="AB12:AO12" si="113">AB75-AB74</f>
        <v>5.2901133789999903</v>
      </c>
      <c r="AC12" s="4">
        <f t="shared" si="113"/>
        <v>5.9920181410000026</v>
      </c>
      <c r="AD12" s="4">
        <f t="shared" si="113"/>
        <v>4.6759183669999942</v>
      </c>
      <c r="AE12" s="4">
        <f t="shared" si="113"/>
        <v>4.7999999999999972</v>
      </c>
      <c r="AF12" s="4">
        <f t="shared" si="113"/>
        <v>6.4920408159999994</v>
      </c>
      <c r="AG12" s="4">
        <f t="shared" si="113"/>
        <v>5.5714285720000021</v>
      </c>
      <c r="AH12" s="4">
        <f t="shared" si="113"/>
        <v>5.3674376409999951</v>
      </c>
      <c r="AI12" s="4">
        <f t="shared" si="113"/>
        <v>7.624489796000006</v>
      </c>
      <c r="AJ12" s="4">
        <f t="shared" si="113"/>
        <v>4.9298866209999943</v>
      </c>
      <c r="AK12" s="4">
        <f t="shared" si="113"/>
        <v>6.7999999999999972</v>
      </c>
      <c r="AL12" s="4">
        <f t="shared" si="113"/>
        <v>7.9011564630000066</v>
      </c>
      <c r="AM12" s="4">
        <f t="shared" si="113"/>
        <v>4.6476190479999957</v>
      </c>
      <c r="AN12" s="4">
        <f t="shared" si="113"/>
        <v>7.4768253969999989</v>
      </c>
      <c r="AO12" s="4">
        <f t="shared" si="113"/>
        <v>7.6669387750000055</v>
      </c>
      <c r="AP12" s="23">
        <f t="shared" si="42"/>
        <v>6.0882766439999987</v>
      </c>
      <c r="AQ12" s="23">
        <f t="shared" si="43"/>
        <v>4.6476190479999957</v>
      </c>
      <c r="AR12" s="23">
        <f t="shared" si="44"/>
        <v>7.9011564630000066</v>
      </c>
      <c r="AS12" s="14">
        <f t="shared" si="45"/>
        <v>19.982481708019272</v>
      </c>
      <c r="AT12" s="23">
        <f t="shared" si="46"/>
        <v>5.9118792517499994</v>
      </c>
      <c r="AU12" s="23">
        <f t="shared" si="47"/>
        <v>4.6476190479999957</v>
      </c>
      <c r="AV12" s="23">
        <f t="shared" si="48"/>
        <v>7.624489796000006</v>
      </c>
      <c r="AW12" s="14">
        <f t="shared" si="49"/>
        <v>17.287661913090592</v>
      </c>
      <c r="AX12" s="23"/>
    </row>
    <row r="13" spans="1:52" ht="14.4" x14ac:dyDescent="0.3">
      <c r="A13" s="2">
        <v>2</v>
      </c>
      <c r="B13" s="8">
        <f t="shared" ref="B13" si="114">B3/B$8*100</f>
        <v>12.65253738066397</v>
      </c>
      <c r="C13" s="8">
        <f t="shared" ref="C13:O13" si="115">C3/C$8*100</f>
        <v>12.215743323435968</v>
      </c>
      <c r="D13" s="8">
        <f t="shared" si="115"/>
        <v>10.86217807351721</v>
      </c>
      <c r="E13" s="8">
        <f t="shared" si="115"/>
        <v>11.548286407218763</v>
      </c>
      <c r="F13" s="8">
        <f t="shared" si="115"/>
        <v>12.737020137166926</v>
      </c>
      <c r="G13" s="8">
        <f t="shared" si="115"/>
        <v>12.479596497942104</v>
      </c>
      <c r="H13" s="8">
        <f t="shared" si="115"/>
        <v>10.755314155322806</v>
      </c>
      <c r="I13" s="8">
        <f t="shared" si="115"/>
        <v>12.272280549300296</v>
      </c>
      <c r="J13" s="8">
        <f t="shared" si="115"/>
        <v>11.693822702948495</v>
      </c>
      <c r="K13" s="8">
        <f t="shared" si="115"/>
        <v>10.893290503409686</v>
      </c>
      <c r="L13" s="8">
        <f t="shared" si="115"/>
        <v>10.589073369036104</v>
      </c>
      <c r="M13" s="8">
        <f t="shared" si="115"/>
        <v>13.061969800004606</v>
      </c>
      <c r="N13" s="8">
        <f t="shared" si="115"/>
        <v>10.985215293582577</v>
      </c>
      <c r="O13" s="8">
        <f t="shared" si="115"/>
        <v>11.022660462385776</v>
      </c>
      <c r="P13" s="14">
        <f t="shared" ref="P13:P17" si="116">AVERAGE(B13:O13)</f>
        <v>11.697784903995379</v>
      </c>
      <c r="Q13" s="14">
        <f t="shared" ref="Q13:Q17" si="117">MIN(B13:O13)</f>
        <v>10.589073369036104</v>
      </c>
      <c r="R13" s="14">
        <f t="shared" ref="R13:R17" si="118">MAX(B13:O13)</f>
        <v>13.061969800004606</v>
      </c>
      <c r="S13" s="14">
        <f t="shared" ref="S13:S17" si="119">STDEV(B13:O13)</f>
        <v>0.85534403729330299</v>
      </c>
      <c r="T13" s="25">
        <v>15</v>
      </c>
      <c r="U13" s="14">
        <f t="shared" ref="U13:U17" si="120">T13-P13</f>
        <v>3.3022150960046215</v>
      </c>
      <c r="V13" s="11">
        <v>2</v>
      </c>
      <c r="W13" s="14">
        <f t="shared" ref="W13:W17" si="121">AVERAGE(C13,E13:I13,K13,M13)</f>
        <v>11.995437671725144</v>
      </c>
      <c r="X13" s="14">
        <f t="shared" ref="X13:X17" si="122">MIN(C13,E13:I13,K13,M13)</f>
        <v>10.755314155322806</v>
      </c>
      <c r="Y13" s="14">
        <f t="shared" ref="Y13:Y17" si="123">MAX(C13,E13:I13,K13,M13)</f>
        <v>13.061969800004606</v>
      </c>
      <c r="Z13" s="14">
        <f t="shared" ref="Z13:Z17" si="124">STDEV(C13,E13:I13,K13,M13)</f>
        <v>0.84512050126900129</v>
      </c>
      <c r="AA13" s="26" t="s">
        <v>14</v>
      </c>
      <c r="AB13" s="4">
        <f t="shared" ref="AB13:AO13" si="125">AB76-AB75</f>
        <v>15.043083899999999</v>
      </c>
      <c r="AC13" s="4">
        <f t="shared" si="125"/>
        <v>16.296621314999996</v>
      </c>
      <c r="AD13" s="4">
        <f t="shared" si="125"/>
        <v>11.010204082000001</v>
      </c>
      <c r="AE13" s="4">
        <f t="shared" si="125"/>
        <v>10.106394558000005</v>
      </c>
      <c r="AF13" s="4">
        <f t="shared" si="125"/>
        <v>17.312244898000003</v>
      </c>
      <c r="AG13" s="4">
        <f t="shared" si="125"/>
        <v>17.313446712000001</v>
      </c>
      <c r="AH13" s="4">
        <f t="shared" si="125"/>
        <v>14.992653060999999</v>
      </c>
      <c r="AI13" s="4">
        <f t="shared" si="125"/>
        <v>17.390816325999992</v>
      </c>
      <c r="AJ13" s="4">
        <f t="shared" si="125"/>
        <v>15.062494330999996</v>
      </c>
      <c r="AK13" s="4">
        <f t="shared" si="125"/>
        <v>19.876938776000003</v>
      </c>
      <c r="AL13" s="4">
        <f t="shared" si="125"/>
        <v>20.601451247</v>
      </c>
      <c r="AM13" s="4">
        <f t="shared" si="125"/>
        <v>11.077052154</v>
      </c>
      <c r="AN13" s="4">
        <f t="shared" si="125"/>
        <v>19.706167800000003</v>
      </c>
      <c r="AO13" s="4">
        <f t="shared" si="125"/>
        <v>19.101564625999998</v>
      </c>
      <c r="AP13" s="23">
        <f t="shared" si="42"/>
        <v>16.063652413285716</v>
      </c>
      <c r="AQ13" s="23">
        <f t="shared" si="43"/>
        <v>10.106394558000005</v>
      </c>
      <c r="AR13" s="23">
        <f t="shared" si="44"/>
        <v>20.601451247</v>
      </c>
      <c r="AS13" s="14">
        <f t="shared" si="45"/>
        <v>21.262024516554458</v>
      </c>
      <c r="AT13" s="23">
        <f t="shared" si="46"/>
        <v>15.545770975</v>
      </c>
      <c r="AU13" s="23">
        <f t="shared" si="47"/>
        <v>10.106394558000005</v>
      </c>
      <c r="AV13" s="23">
        <f t="shared" si="48"/>
        <v>19.876938776000003</v>
      </c>
      <c r="AW13" s="14">
        <f t="shared" si="49"/>
        <v>21.587199528782815</v>
      </c>
      <c r="AX13" s="23"/>
    </row>
    <row r="14" spans="1:52" ht="14.4" x14ac:dyDescent="0.3">
      <c r="A14" s="2">
        <v>3</v>
      </c>
      <c r="B14" s="8">
        <f t="shared" ref="B14" si="126">B4/B$8*100</f>
        <v>12.563820236812875</v>
      </c>
      <c r="C14" s="8">
        <f t="shared" ref="C14:O14" si="127">C4/C$8*100</f>
        <v>13.934533760488547</v>
      </c>
      <c r="D14" s="8">
        <f t="shared" si="127"/>
        <v>9.8702333373334916</v>
      </c>
      <c r="E14" s="8">
        <f t="shared" si="127"/>
        <v>11.614872492639343</v>
      </c>
      <c r="F14" s="8">
        <f t="shared" si="127"/>
        <v>12.076237289595221</v>
      </c>
      <c r="G14" s="8">
        <f t="shared" si="127"/>
        <v>9.5100814294640692</v>
      </c>
      <c r="H14" s="8">
        <f t="shared" si="127"/>
        <v>13.01692511270417</v>
      </c>
      <c r="I14" s="8">
        <f t="shared" si="127"/>
        <v>11.502797311006585</v>
      </c>
      <c r="J14" s="8">
        <f t="shared" si="127"/>
        <v>11.697864114407089</v>
      </c>
      <c r="K14" s="8">
        <f t="shared" si="127"/>
        <v>9.1060999615883098</v>
      </c>
      <c r="L14" s="8">
        <f t="shared" si="127"/>
        <v>8.3578499821061989</v>
      </c>
      <c r="M14" s="8">
        <f t="shared" si="127"/>
        <v>12.514166323235424</v>
      </c>
      <c r="N14" s="8">
        <f t="shared" si="127"/>
        <v>8.0290028977132124</v>
      </c>
      <c r="O14" s="8">
        <f t="shared" si="127"/>
        <v>8.1338862567658978</v>
      </c>
      <c r="P14" s="14">
        <f t="shared" si="116"/>
        <v>10.852026464704315</v>
      </c>
      <c r="Q14" s="14">
        <f t="shared" si="117"/>
        <v>8.0290028977132124</v>
      </c>
      <c r="R14" s="14">
        <f t="shared" si="118"/>
        <v>13.934533760488547</v>
      </c>
      <c r="S14" s="14">
        <f t="shared" si="119"/>
        <v>1.9708025033819703</v>
      </c>
      <c r="T14" s="25">
        <v>15.714285714285714</v>
      </c>
      <c r="U14" s="14">
        <f t="shared" si="120"/>
        <v>4.862259249581399</v>
      </c>
      <c r="V14" s="11">
        <v>3</v>
      </c>
      <c r="W14" s="14">
        <f t="shared" si="121"/>
        <v>11.65946421009021</v>
      </c>
      <c r="X14" s="14">
        <f t="shared" si="122"/>
        <v>9.1060999615883098</v>
      </c>
      <c r="Y14" s="14">
        <f t="shared" si="123"/>
        <v>13.934533760488547</v>
      </c>
      <c r="Z14" s="14">
        <f t="shared" si="124"/>
        <v>1.6513589782359637</v>
      </c>
      <c r="AA14" s="17" t="s">
        <v>30</v>
      </c>
      <c r="AB14" s="4">
        <f t="shared" ref="AB14" si="128">SUM(AB2:AB13)</f>
        <v>103.46521542000001</v>
      </c>
      <c r="AC14" s="4">
        <f t="shared" ref="AC14:AO14" si="129">SUM(AC2:AC13)</f>
        <v>107.685283447</v>
      </c>
      <c r="AD14" s="4">
        <f t="shared" si="129"/>
        <v>89.939909297</v>
      </c>
      <c r="AE14" s="4">
        <f t="shared" si="129"/>
        <v>90.721904762000008</v>
      </c>
      <c r="AF14" s="4">
        <f t="shared" si="129"/>
        <v>121.603854875</v>
      </c>
      <c r="AG14" s="4">
        <f t="shared" si="129"/>
        <v>113.123061225</v>
      </c>
      <c r="AH14" s="4">
        <f t="shared" si="129"/>
        <v>112.553968254</v>
      </c>
      <c r="AI14" s="4">
        <f t="shared" si="129"/>
        <v>123.46242630399999</v>
      </c>
      <c r="AJ14" s="4">
        <f t="shared" si="129"/>
        <v>107.728253968</v>
      </c>
      <c r="AK14" s="4">
        <f t="shared" si="129"/>
        <v>130.20600907100001</v>
      </c>
      <c r="AL14" s="4">
        <f t="shared" si="129"/>
        <v>136.97172335599998</v>
      </c>
      <c r="AM14" s="4">
        <f t="shared" si="129"/>
        <v>96.961133786999994</v>
      </c>
      <c r="AN14" s="4">
        <f t="shared" si="129"/>
        <v>136.89147392300001</v>
      </c>
      <c r="AO14" s="4">
        <f t="shared" si="129"/>
        <v>130.01458049899998</v>
      </c>
      <c r="AP14" s="23">
        <f t="shared" si="42"/>
        <v>114.380628442</v>
      </c>
      <c r="AQ14" s="23">
        <f t="shared" si="43"/>
        <v>89.939909297</v>
      </c>
      <c r="AR14" s="23">
        <f t="shared" si="44"/>
        <v>136.97172335599998</v>
      </c>
      <c r="AS14" s="14">
        <f t="shared" si="45"/>
        <v>13.972152530564742</v>
      </c>
      <c r="AT14" s="23">
        <f t="shared" si="46"/>
        <v>112.03970521562501</v>
      </c>
      <c r="AU14" s="23">
        <f t="shared" si="47"/>
        <v>90.721904762000008</v>
      </c>
      <c r="AV14" s="23">
        <f t="shared" si="48"/>
        <v>130.20600907100001</v>
      </c>
      <c r="AW14" s="14">
        <f t="shared" si="49"/>
        <v>11.946989065469115</v>
      </c>
      <c r="AX14" s="24"/>
    </row>
    <row r="15" spans="1:52" ht="14.4" x14ac:dyDescent="0.3">
      <c r="A15" s="2">
        <v>4</v>
      </c>
      <c r="B15" s="8">
        <f t="shared" ref="B15" si="130">B5/B$8*100</f>
        <v>25.087314500465958</v>
      </c>
      <c r="C15" s="8">
        <f t="shared" ref="C15:O15" si="131">C5/C$8*100</f>
        <v>23.116408968967146</v>
      </c>
      <c r="D15" s="8">
        <f t="shared" si="131"/>
        <v>23.351645720083628</v>
      </c>
      <c r="E15" s="8">
        <f t="shared" si="131"/>
        <v>22.050341477595524</v>
      </c>
      <c r="F15" s="8">
        <f t="shared" si="131"/>
        <v>21.330031532851113</v>
      </c>
      <c r="G15" s="8">
        <f t="shared" si="131"/>
        <v>22.055165576164779</v>
      </c>
      <c r="H15" s="8">
        <f t="shared" si="131"/>
        <v>24.013876941241865</v>
      </c>
      <c r="I15" s="8">
        <f t="shared" si="131"/>
        <v>24.293601126991831</v>
      </c>
      <c r="J15" s="8">
        <f t="shared" si="131"/>
        <v>23.113839811602645</v>
      </c>
      <c r="K15" s="8">
        <f t="shared" si="131"/>
        <v>28.824233706091697</v>
      </c>
      <c r="L15" s="8">
        <f t="shared" si="131"/>
        <v>30.135488183000852</v>
      </c>
      <c r="M15" s="8">
        <f t="shared" si="131"/>
        <v>21.775188225811341</v>
      </c>
      <c r="N15" s="8">
        <f t="shared" si="131"/>
        <v>31.071239378228078</v>
      </c>
      <c r="O15" s="8">
        <f t="shared" si="131"/>
        <v>30.507375502630701</v>
      </c>
      <c r="P15" s="14">
        <f t="shared" si="116"/>
        <v>25.051839332266223</v>
      </c>
      <c r="Q15" s="14">
        <f t="shared" si="117"/>
        <v>21.330031532851113</v>
      </c>
      <c r="R15" s="14">
        <f t="shared" si="118"/>
        <v>31.071239378228078</v>
      </c>
      <c r="S15" s="14">
        <f t="shared" si="119"/>
        <v>3.5158298752368373</v>
      </c>
      <c r="T15" s="25">
        <v>20.952380952380953</v>
      </c>
      <c r="U15" s="14">
        <f t="shared" si="120"/>
        <v>-4.0994583798852702</v>
      </c>
      <c r="V15" s="11">
        <v>4</v>
      </c>
      <c r="W15" s="14">
        <f t="shared" si="121"/>
        <v>23.432355944464412</v>
      </c>
      <c r="X15" s="14">
        <f t="shared" si="122"/>
        <v>21.330031532851113</v>
      </c>
      <c r="Y15" s="14">
        <f t="shared" si="123"/>
        <v>28.824233706091697</v>
      </c>
      <c r="Z15" s="14">
        <f t="shared" si="124"/>
        <v>2.4267752941582983</v>
      </c>
      <c r="AA15" s="17"/>
      <c r="AB15" s="13">
        <f t="shared" ref="AB15" si="132">AB14/86400</f>
        <v>1.1975140673611113E-3</v>
      </c>
      <c r="AC15" s="13">
        <f t="shared" ref="AC15:AO15" si="133">AC14/86400</f>
        <v>1.2463574473032407E-3</v>
      </c>
      <c r="AD15" s="13">
        <f t="shared" si="133"/>
        <v>1.0409711724189816E-3</v>
      </c>
      <c r="AE15" s="13">
        <f t="shared" si="133"/>
        <v>1.0500220458564817E-3</v>
      </c>
      <c r="AF15" s="13">
        <f t="shared" si="133"/>
        <v>1.4074520240162037E-3</v>
      </c>
      <c r="AG15" s="13">
        <f t="shared" si="133"/>
        <v>1.3092946901041666E-3</v>
      </c>
      <c r="AH15" s="13">
        <f t="shared" si="133"/>
        <v>1.3027079659027779E-3</v>
      </c>
      <c r="AI15" s="13">
        <f t="shared" si="133"/>
        <v>1.4289632674074073E-3</v>
      </c>
      <c r="AJ15" s="13">
        <f t="shared" si="133"/>
        <v>1.2468547912962964E-3</v>
      </c>
      <c r="AK15" s="13">
        <f t="shared" si="133"/>
        <v>1.5070139938773148E-3</v>
      </c>
      <c r="AL15" s="13">
        <f t="shared" si="133"/>
        <v>1.5853208721759258E-3</v>
      </c>
      <c r="AM15" s="13">
        <f t="shared" si="133"/>
        <v>1.1222353447569444E-3</v>
      </c>
      <c r="AN15" s="13">
        <f t="shared" si="133"/>
        <v>1.5843920592939816E-3</v>
      </c>
      <c r="AO15" s="13">
        <f t="shared" si="133"/>
        <v>1.5047983854050923E-3</v>
      </c>
      <c r="AP15" s="13">
        <f>AP14/86400</f>
        <v>1.323849866226852E-3</v>
      </c>
      <c r="AQ15" s="4"/>
      <c r="AR15" s="16"/>
      <c r="AS15" s="16"/>
      <c r="AT15" s="16"/>
      <c r="AU15" s="16"/>
      <c r="AV15" s="16"/>
      <c r="AW15" s="16"/>
      <c r="AX15" s="16"/>
      <c r="AZ15" s="18"/>
    </row>
    <row r="16" spans="1:52" ht="14.4" x14ac:dyDescent="0.3">
      <c r="A16" s="2">
        <v>5</v>
      </c>
      <c r="B16" s="8">
        <f t="shared" ref="B16" si="134">B6/B$8*100</f>
        <v>17.202709905690156</v>
      </c>
      <c r="C16" s="8">
        <f t="shared" ref="C16:O16" si="135">C6/C$8*100</f>
        <v>16.290942721652584</v>
      </c>
      <c r="D16" s="8">
        <f t="shared" si="135"/>
        <v>18.162391115002908</v>
      </c>
      <c r="E16" s="8">
        <f t="shared" si="135"/>
        <v>19.170793304689187</v>
      </c>
      <c r="F16" s="8">
        <f t="shared" si="135"/>
        <v>17.13142373357676</v>
      </c>
      <c r="G16" s="8">
        <f t="shared" si="135"/>
        <v>16.627648697189855</v>
      </c>
      <c r="H16" s="8">
        <f t="shared" si="135"/>
        <v>16.975963155631309</v>
      </c>
      <c r="I16" s="8">
        <f t="shared" si="135"/>
        <v>17.691061736644617</v>
      </c>
      <c r="J16" s="8">
        <f t="shared" si="135"/>
        <v>17.840472036898465</v>
      </c>
      <c r="K16" s="8">
        <f t="shared" si="135"/>
        <v>19.566272529793881</v>
      </c>
      <c r="L16" s="8">
        <f t="shared" si="135"/>
        <v>20.517020826232443</v>
      </c>
      <c r="M16" s="8">
        <f t="shared" si="135"/>
        <v>16.532888555341199</v>
      </c>
      <c r="N16" s="8">
        <f t="shared" si="135"/>
        <v>19.235258279716643</v>
      </c>
      <c r="O16" s="8">
        <f t="shared" si="135"/>
        <v>20.089705619748468</v>
      </c>
      <c r="P16" s="14">
        <f t="shared" si="116"/>
        <v>18.073896586986319</v>
      </c>
      <c r="Q16" s="14">
        <f t="shared" si="117"/>
        <v>16.290942721652584</v>
      </c>
      <c r="R16" s="14">
        <f t="shared" si="118"/>
        <v>20.517020826232443</v>
      </c>
      <c r="S16" s="14">
        <f t="shared" si="119"/>
        <v>1.4010516546233971</v>
      </c>
      <c r="T16" s="25">
        <v>14.285714285714285</v>
      </c>
      <c r="U16" s="14">
        <f t="shared" si="120"/>
        <v>-3.7881823012720339</v>
      </c>
      <c r="V16" s="11">
        <v>5</v>
      </c>
      <c r="W16" s="14">
        <f t="shared" si="121"/>
        <v>17.498374304314922</v>
      </c>
      <c r="X16" s="14">
        <f t="shared" si="122"/>
        <v>16.290942721652584</v>
      </c>
      <c r="Y16" s="14">
        <f t="shared" si="123"/>
        <v>19.566272529793881</v>
      </c>
      <c r="Z16" s="14">
        <f t="shared" si="124"/>
        <v>1.2343939982927907</v>
      </c>
      <c r="AA16" s="17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5">
        <f>SUM(AP2:AP13)</f>
        <v>114.38062844200002</v>
      </c>
      <c r="AQ16" s="4"/>
      <c r="AZ16" s="18"/>
    </row>
    <row r="17" spans="1:52" ht="14.4" x14ac:dyDescent="0.3">
      <c r="A17" s="2">
        <v>6</v>
      </c>
      <c r="B17" s="8">
        <f t="shared" ref="B17" si="136">B7/B$8*100</f>
        <v>14.539266978699148</v>
      </c>
      <c r="C17" s="8">
        <f t="shared" ref="C17:O17" si="137">C7/C$8*100</f>
        <v>15.133564024113644</v>
      </c>
      <c r="D17" s="8">
        <f t="shared" si="137"/>
        <v>12.241733584189031</v>
      </c>
      <c r="E17" s="8">
        <f t="shared" si="137"/>
        <v>11.139971746088376</v>
      </c>
      <c r="F17" s="8">
        <f t="shared" si="137"/>
        <v>14.23659218352555</v>
      </c>
      <c r="G17" s="8">
        <f t="shared" si="137"/>
        <v>15.304966577560897</v>
      </c>
      <c r="H17" s="8">
        <f t="shared" si="137"/>
        <v>13.320412681644553</v>
      </c>
      <c r="I17" s="8">
        <f t="shared" si="137"/>
        <v>14.085918158759331</v>
      </c>
      <c r="J17" s="8">
        <f t="shared" si="137"/>
        <v>13.981934892840847</v>
      </c>
      <c r="K17" s="8">
        <f t="shared" si="137"/>
        <v>15.265761478920156</v>
      </c>
      <c r="L17" s="8">
        <f t="shared" si="137"/>
        <v>15.040660029848096</v>
      </c>
      <c r="M17" s="8">
        <f t="shared" si="137"/>
        <v>11.424218881694998</v>
      </c>
      <c r="N17" s="8">
        <f t="shared" si="137"/>
        <v>14.395467617716287</v>
      </c>
      <c r="O17" s="8">
        <f t="shared" si="137"/>
        <v>14.691863445382507</v>
      </c>
      <c r="P17" s="14">
        <f t="shared" si="116"/>
        <v>13.914452305784527</v>
      </c>
      <c r="Q17" s="14">
        <f t="shared" si="117"/>
        <v>11.139971746088376</v>
      </c>
      <c r="R17" s="14">
        <f t="shared" si="118"/>
        <v>15.304966577560897</v>
      </c>
      <c r="S17" s="14">
        <f t="shared" si="119"/>
        <v>1.3847489426726001</v>
      </c>
      <c r="T17" s="25">
        <v>7.6190476190476195</v>
      </c>
      <c r="U17" s="14">
        <f t="shared" si="120"/>
        <v>-6.2954046867369078</v>
      </c>
      <c r="V17" s="11">
        <v>6</v>
      </c>
      <c r="W17" s="14">
        <f t="shared" si="121"/>
        <v>13.738925716538438</v>
      </c>
      <c r="X17" s="14">
        <f t="shared" si="122"/>
        <v>11.139971746088376</v>
      </c>
      <c r="Y17" s="14">
        <f t="shared" si="123"/>
        <v>15.304966577560897</v>
      </c>
      <c r="Z17" s="14">
        <f t="shared" si="124"/>
        <v>1.6640907312198849</v>
      </c>
      <c r="AC17"/>
      <c r="AE17"/>
      <c r="AF17"/>
      <c r="AQ17" s="4"/>
      <c r="AR17" s="10"/>
      <c r="AS17" s="10"/>
      <c r="AT17" s="10"/>
      <c r="AU17" s="10"/>
      <c r="AV17" s="10"/>
      <c r="AW17" s="10"/>
      <c r="AX17" s="10"/>
      <c r="AZ17" s="18"/>
    </row>
    <row r="18" spans="1:52" ht="14.4" x14ac:dyDescent="0.3">
      <c r="B18" s="5">
        <f>SUM(B12:B17)</f>
        <v>99.999999999999986</v>
      </c>
      <c r="C18" s="5">
        <f t="shared" ref="C18:O18" si="138">SUM(C12:C17)</f>
        <v>100</v>
      </c>
      <c r="D18" s="5">
        <f t="shared" si="138"/>
        <v>100</v>
      </c>
      <c r="E18" s="5">
        <f t="shared" si="138"/>
        <v>99.999999999999986</v>
      </c>
      <c r="F18" s="5">
        <f t="shared" si="138"/>
        <v>100</v>
      </c>
      <c r="G18" s="5">
        <f t="shared" si="138"/>
        <v>100</v>
      </c>
      <c r="H18" s="5">
        <f t="shared" si="138"/>
        <v>100</v>
      </c>
      <c r="I18" s="5">
        <f t="shared" si="138"/>
        <v>100</v>
      </c>
      <c r="J18" s="5">
        <f t="shared" si="138"/>
        <v>100</v>
      </c>
      <c r="K18" s="5">
        <f t="shared" si="138"/>
        <v>100</v>
      </c>
      <c r="L18" s="5">
        <f t="shared" si="138"/>
        <v>100</v>
      </c>
      <c r="M18" s="5">
        <f t="shared" si="138"/>
        <v>100</v>
      </c>
      <c r="N18" s="5">
        <f t="shared" si="138"/>
        <v>100</v>
      </c>
      <c r="O18" s="5">
        <f t="shared" si="138"/>
        <v>100</v>
      </c>
      <c r="P18" s="5">
        <f t="shared" ref="P18" si="139">SUM(P12:P17)</f>
        <v>99.999999999999986</v>
      </c>
      <c r="R18" s="14"/>
      <c r="S18" s="14"/>
      <c r="T18" s="5">
        <f t="shared" ref="T18" si="140">SUM(T12:T17)</f>
        <v>100</v>
      </c>
      <c r="U18" s="14"/>
      <c r="V18" s="14"/>
      <c r="W18" s="5"/>
      <c r="AA18" s="2" t="s">
        <v>31</v>
      </c>
      <c r="AB18" s="13" t="s">
        <v>15</v>
      </c>
      <c r="AC18" s="13" t="s">
        <v>16</v>
      </c>
      <c r="AD18" s="13" t="s">
        <v>17</v>
      </c>
      <c r="AE18" s="13" t="s">
        <v>18</v>
      </c>
      <c r="AF18" s="13" t="s">
        <v>19</v>
      </c>
      <c r="AG18" s="13" t="s">
        <v>20</v>
      </c>
      <c r="AH18" s="13" t="s">
        <v>21</v>
      </c>
      <c r="AI18" s="13" t="s">
        <v>22</v>
      </c>
      <c r="AJ18" s="13" t="s">
        <v>23</v>
      </c>
      <c r="AK18" s="13" t="s">
        <v>24</v>
      </c>
      <c r="AL18" s="22" t="s">
        <v>25</v>
      </c>
      <c r="AM18" s="22" t="s">
        <v>26</v>
      </c>
      <c r="AN18" s="22" t="s">
        <v>27</v>
      </c>
      <c r="AO18" s="22" t="s">
        <v>28</v>
      </c>
      <c r="AP18" s="11" t="s">
        <v>34</v>
      </c>
      <c r="AQ18" s="11" t="s">
        <v>35</v>
      </c>
      <c r="AR18" s="11" t="s">
        <v>36</v>
      </c>
      <c r="AS18" s="11" t="s">
        <v>42</v>
      </c>
      <c r="AT18" s="11" t="s">
        <v>38</v>
      </c>
      <c r="AU18" s="11" t="s">
        <v>39</v>
      </c>
      <c r="AV18" s="11" t="s">
        <v>40</v>
      </c>
      <c r="AW18" s="11" t="s">
        <v>43</v>
      </c>
      <c r="AX18" s="29"/>
    </row>
    <row r="19" spans="1:52" ht="14.4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4"/>
      <c r="AA19" s="26" t="s">
        <v>9</v>
      </c>
      <c r="AB19" s="4">
        <f t="shared" ref="AB19:AO19" si="141">AB2/AB$14*100</f>
        <v>17.954350997667888</v>
      </c>
      <c r="AC19" s="4">
        <f t="shared" si="141"/>
        <v>19.308807201342109</v>
      </c>
      <c r="AD19" s="4">
        <f t="shared" si="141"/>
        <v>25.511818169873735</v>
      </c>
      <c r="AE19" s="4">
        <f t="shared" si="141"/>
        <v>24.475734571768797</v>
      </c>
      <c r="AF19" s="4">
        <f t="shared" si="141"/>
        <v>22.48869512328443</v>
      </c>
      <c r="AG19" s="4">
        <f t="shared" si="141"/>
        <v>24.022541221678292</v>
      </c>
      <c r="AH19" s="4">
        <f t="shared" si="141"/>
        <v>21.917507953455299</v>
      </c>
      <c r="AI19" s="4">
        <f t="shared" si="141"/>
        <v>20.154341117297342</v>
      </c>
      <c r="AJ19" s="4">
        <f t="shared" si="141"/>
        <v>21.672066441302448</v>
      </c>
      <c r="AK19" s="4">
        <f t="shared" si="141"/>
        <v>16.344341820196266</v>
      </c>
      <c r="AL19" s="4">
        <f t="shared" si="141"/>
        <v>15.359907609776313</v>
      </c>
      <c r="AM19" s="4">
        <f t="shared" si="141"/>
        <v>24.691568213912436</v>
      </c>
      <c r="AN19" s="4">
        <f t="shared" si="141"/>
        <v>16.283816533043201</v>
      </c>
      <c r="AO19" s="4">
        <f t="shared" si="141"/>
        <v>15.554508713086642</v>
      </c>
      <c r="AP19" s="14">
        <f>AVERAGE(AB19:AO19)</f>
        <v>20.410000406263229</v>
      </c>
      <c r="AQ19" s="14">
        <f t="shared" ref="AQ19" si="142">MIN(AB19:AO19)</f>
        <v>15.359907609776313</v>
      </c>
      <c r="AR19" s="14">
        <f>MAX(AB19:AO19)</f>
        <v>25.511818169873735</v>
      </c>
      <c r="AS19" s="14">
        <f t="shared" ref="AS19" si="143">STDEV(AB19:AO19)</f>
        <v>3.6381502731962385</v>
      </c>
      <c r="AT19" s="14">
        <f t="shared" ref="AT19" si="144">AVERAGE(AC19,AE19:AI19,AK19,AM19)</f>
        <v>21.675442152866871</v>
      </c>
      <c r="AU19" s="14">
        <f t="shared" ref="AU19" si="145">MIN(AC19,AE19:AI19,AK19,AM19)</f>
        <v>16.344341820196266</v>
      </c>
      <c r="AV19" s="14">
        <f t="shared" ref="AV19" si="146">MAX(AC19,AE19:AI19,AK19,AM19)</f>
        <v>24.691568213912436</v>
      </c>
      <c r="AW19" s="14">
        <f t="shared" ref="AW19" si="147">STDEV(AC19,AE19:AI19,AK19,AM19)</f>
        <v>2.9155456348730469</v>
      </c>
      <c r="AX19" s="23"/>
    </row>
    <row r="20" spans="1:52" ht="14.4" x14ac:dyDescent="0.3">
      <c r="A20" s="33" t="s">
        <v>47</v>
      </c>
      <c r="B20" s="13" t="s">
        <v>15</v>
      </c>
      <c r="C20" s="13" t="s">
        <v>16</v>
      </c>
      <c r="D20" s="13" t="s">
        <v>17</v>
      </c>
      <c r="E20" s="13" t="s">
        <v>18</v>
      </c>
      <c r="F20" s="13" t="s">
        <v>19</v>
      </c>
      <c r="G20" s="13" t="s">
        <v>20</v>
      </c>
      <c r="H20" s="13" t="s">
        <v>21</v>
      </c>
      <c r="I20" s="13" t="s">
        <v>22</v>
      </c>
      <c r="J20" s="13" t="s">
        <v>23</v>
      </c>
      <c r="K20" s="13" t="s">
        <v>24</v>
      </c>
      <c r="L20" s="22" t="s">
        <v>25</v>
      </c>
      <c r="M20" s="22" t="s">
        <v>26</v>
      </c>
      <c r="N20" s="22" t="s">
        <v>27</v>
      </c>
      <c r="O20" s="22" t="s">
        <v>28</v>
      </c>
      <c r="P20" s="11" t="s">
        <v>34</v>
      </c>
      <c r="Q20" s="11" t="s">
        <v>35</v>
      </c>
      <c r="R20" s="11" t="s">
        <v>36</v>
      </c>
      <c r="S20" s="11" t="s">
        <v>44</v>
      </c>
      <c r="T20" s="11"/>
      <c r="U20" s="11"/>
      <c r="V20" s="11" t="s">
        <v>29</v>
      </c>
      <c r="W20" s="11" t="s">
        <v>38</v>
      </c>
      <c r="X20" s="11" t="s">
        <v>39</v>
      </c>
      <c r="Y20" s="11" t="s">
        <v>40</v>
      </c>
      <c r="Z20" s="11" t="s">
        <v>45</v>
      </c>
      <c r="AA20" s="26" t="s">
        <v>0</v>
      </c>
      <c r="AB20" s="4">
        <f t="shared" ref="AB20:AO20" si="148">AB3/AB$14*100</f>
        <v>2.5187954100526047</v>
      </c>
      <c r="AC20" s="4">
        <f t="shared" si="148"/>
        <v>2.5740584017353236</v>
      </c>
      <c r="AD20" s="4">
        <f t="shared" si="148"/>
        <v>2.3295977418446063</v>
      </c>
      <c r="AE20" s="4">
        <f t="shared" si="148"/>
        <v>2.0951621110540901</v>
      </c>
      <c r="AF20" s="4">
        <f t="shared" si="148"/>
        <v>2.6424973848922146</v>
      </c>
      <c r="AG20" s="4">
        <f t="shared" si="148"/>
        <v>2.734505215384301</v>
      </c>
      <c r="AH20" s="4">
        <f t="shared" si="148"/>
        <v>2.2284094500691793</v>
      </c>
      <c r="AI20" s="4">
        <f t="shared" si="148"/>
        <v>2.4029270336021944</v>
      </c>
      <c r="AJ20" s="4">
        <f t="shared" si="148"/>
        <v>2.3844324848734848</v>
      </c>
      <c r="AK20" s="4">
        <f t="shared" si="148"/>
        <v>2.1629773856783272</v>
      </c>
      <c r="AL20" s="4">
        <f t="shared" si="148"/>
        <v>2.186392311949263</v>
      </c>
      <c r="AM20" s="4">
        <f t="shared" si="148"/>
        <v>3.0533308567777206</v>
      </c>
      <c r="AN20" s="4">
        <f t="shared" si="148"/>
        <v>2.2072204436191272</v>
      </c>
      <c r="AO20" s="4">
        <f t="shared" si="148"/>
        <v>2.2536457186219492</v>
      </c>
      <c r="AP20" s="14">
        <f t="shared" ref="AP20:AP30" si="149">AVERAGE(AB20:AO20)</f>
        <v>2.4124251392967415</v>
      </c>
      <c r="AQ20" s="14">
        <f t="shared" ref="AQ20:AQ30" si="150">MIN(AB20:AO20)</f>
        <v>2.0951621110540901</v>
      </c>
      <c r="AR20" s="14">
        <f t="shared" ref="AR20:AR30" si="151">MAX(AB20:AO20)</f>
        <v>3.0533308567777206</v>
      </c>
      <c r="AS20" s="14">
        <f t="shared" ref="AS20:AS30" si="152">STDEV(AB20:AO20)</f>
        <v>0.26714380658661302</v>
      </c>
      <c r="AT20" s="14">
        <f t="shared" ref="AT20:AT30" si="153">AVERAGE(AC20,AE20:AI20,AK20,AM20)</f>
        <v>2.4867334798991689</v>
      </c>
      <c r="AU20" s="14">
        <f t="shared" ref="AU20:AU30" si="154">MIN(AC20,AE20:AI20,AK20,AM20)</f>
        <v>2.0951621110540901</v>
      </c>
      <c r="AV20" s="14">
        <f t="shared" ref="AV20:AV30" si="155">MAX(AC20,AE20:AI20,AK20,AM20)</f>
        <v>3.0533308567777206</v>
      </c>
      <c r="AW20" s="14">
        <f t="shared" ref="AW20:AW30" si="156">STDEV(AC20,AE20:AI20,AK20,AM20)</f>
        <v>0.32649927296707815</v>
      </c>
      <c r="AX20" s="23"/>
    </row>
    <row r="21" spans="1:52" ht="14.4" x14ac:dyDescent="0.3">
      <c r="A21" s="2">
        <v>1</v>
      </c>
      <c r="B21" s="10">
        <f t="shared" ref="B21" si="157">B2/86400</f>
        <v>2.1500587890046295E-4</v>
      </c>
      <c r="C21" s="10">
        <f t="shared" ref="C21:O21" si="158">C2/86400</f>
        <v>2.4065675653935187E-4</v>
      </c>
      <c r="D21" s="10">
        <f t="shared" si="158"/>
        <v>2.6557067270833334E-4</v>
      </c>
      <c r="E21" s="10">
        <f t="shared" si="158"/>
        <v>2.5700060888888887E-4</v>
      </c>
      <c r="F21" s="10">
        <f t="shared" si="158"/>
        <v>3.1651759468750003E-4</v>
      </c>
      <c r="G21" s="10">
        <f t="shared" si="158"/>
        <v>3.1452585664351851E-4</v>
      </c>
      <c r="H21" s="10">
        <f t="shared" si="158"/>
        <v>2.8552112203703706E-4</v>
      </c>
      <c r="I21" s="10">
        <f t="shared" si="158"/>
        <v>2.8799813135416667E-4</v>
      </c>
      <c r="J21" s="10">
        <f t="shared" si="158"/>
        <v>2.702191987962963E-4</v>
      </c>
      <c r="K21" s="10">
        <f t="shared" si="158"/>
        <v>2.463115184375E-4</v>
      </c>
      <c r="L21" s="10">
        <f t="shared" si="158"/>
        <v>2.4350382128472223E-4</v>
      </c>
      <c r="M21" s="10">
        <f t="shared" si="158"/>
        <v>2.7709750567129631E-4</v>
      </c>
      <c r="N21" s="10">
        <f t="shared" si="158"/>
        <v>2.5799949609953701E-4</v>
      </c>
      <c r="O21" s="10">
        <f t="shared" si="158"/>
        <v>2.3406399597222221E-4</v>
      </c>
      <c r="P21" s="30">
        <f>P2/86400</f>
        <v>2.6514229700148813E-4</v>
      </c>
      <c r="Q21" s="30">
        <f t="shared" ref="Q21:R21" si="159">Q2/86400</f>
        <v>2.1500587890046295E-4</v>
      </c>
      <c r="R21" s="30">
        <f t="shared" si="159"/>
        <v>3.1651759468750003E-4</v>
      </c>
      <c r="S21" s="14">
        <f>S2</f>
        <v>11.072209745237846</v>
      </c>
      <c r="T21" s="31"/>
      <c r="U21" s="31"/>
      <c r="V21" s="11">
        <v>1</v>
      </c>
      <c r="W21" s="30">
        <f>W2/86400</f>
        <v>2.7820363678240744E-4</v>
      </c>
      <c r="X21" s="30">
        <f t="shared" ref="X21:Y21" si="160">X2/86400</f>
        <v>2.4065675653935187E-4</v>
      </c>
      <c r="Y21" s="30">
        <f t="shared" si="160"/>
        <v>3.1651759468750003E-4</v>
      </c>
      <c r="Z21" s="14">
        <f>Z2</f>
        <v>10.359550978190629</v>
      </c>
      <c r="AA21" s="26" t="s">
        <v>1</v>
      </c>
      <c r="AB21" s="4">
        <f t="shared" ref="AB21:AO21" si="161">AB4/AB$14*100</f>
        <v>2.4653196628892711</v>
      </c>
      <c r="AC21" s="4">
        <f t="shared" si="161"/>
        <v>2.5996221037740948</v>
      </c>
      <c r="AD21" s="4">
        <f t="shared" si="161"/>
        <v>2.1638029915879788</v>
      </c>
      <c r="AE21" s="4">
        <f t="shared" si="161"/>
        <v>2.6410980096657051</v>
      </c>
      <c r="AF21" s="4">
        <f t="shared" si="161"/>
        <v>2.5557878170842008</v>
      </c>
      <c r="AG21" s="4">
        <f t="shared" si="161"/>
        <v>2.3707651268964338</v>
      </c>
      <c r="AH21" s="4">
        <f t="shared" si="161"/>
        <v>2.1248964972987583</v>
      </c>
      <c r="AI21" s="4">
        <f t="shared" si="161"/>
        <v>2.469817857371241</v>
      </c>
      <c r="AJ21" s="4">
        <f t="shared" si="161"/>
        <v>2.4356236904938591</v>
      </c>
      <c r="AK21" s="4">
        <f t="shared" si="161"/>
        <v>2.2078913842082337</v>
      </c>
      <c r="AL21" s="4">
        <f t="shared" si="161"/>
        <v>2.0979221255261566</v>
      </c>
      <c r="AM21" s="4">
        <f t="shared" si="161"/>
        <v>2.4340117115219022</v>
      </c>
      <c r="AN21" s="4">
        <f t="shared" si="161"/>
        <v>2.0863474284793564</v>
      </c>
      <c r="AO21" s="4">
        <f t="shared" si="161"/>
        <v>2.2871322820772955</v>
      </c>
      <c r="AP21" s="14">
        <f t="shared" si="149"/>
        <v>2.3528599063481779</v>
      </c>
      <c r="AQ21" s="14">
        <f t="shared" si="150"/>
        <v>2.0863474284793564</v>
      </c>
      <c r="AR21" s="14">
        <f t="shared" si="151"/>
        <v>2.6410980096657051</v>
      </c>
      <c r="AS21" s="14">
        <f t="shared" si="152"/>
        <v>0.1910100556348221</v>
      </c>
      <c r="AT21" s="14">
        <f t="shared" si="153"/>
        <v>2.4254863134775713</v>
      </c>
      <c r="AU21" s="14">
        <f t="shared" si="154"/>
        <v>2.1248964972987583</v>
      </c>
      <c r="AV21" s="14">
        <f t="shared" si="155"/>
        <v>2.6410980096657051</v>
      </c>
      <c r="AW21" s="14">
        <f t="shared" si="156"/>
        <v>0.18381835992874918</v>
      </c>
      <c r="AX21" s="23"/>
    </row>
    <row r="22" spans="1:52" ht="14.4" x14ac:dyDescent="0.3">
      <c r="A22" s="2">
        <v>2</v>
      </c>
      <c r="B22" s="10">
        <f t="shared" ref="B22" si="162">B3/86400</f>
        <v>1.5151591501157409E-4</v>
      </c>
      <c r="C22" s="10">
        <f t="shared" ref="C22:R22" si="163">C3/86400</f>
        <v>1.5225182665509261E-4</v>
      </c>
      <c r="D22" s="10">
        <f t="shared" si="163"/>
        <v>1.1307214244212964E-4</v>
      </c>
      <c r="E22" s="10">
        <f t="shared" si="163"/>
        <v>1.2125955319444443E-4</v>
      </c>
      <c r="F22" s="10">
        <f t="shared" si="163"/>
        <v>1.7926744771990736E-4</v>
      </c>
      <c r="G22" s="10">
        <f t="shared" si="163"/>
        <v>1.6339469429398152E-4</v>
      </c>
      <c r="H22" s="10">
        <f t="shared" si="163"/>
        <v>1.4011033425925925E-4</v>
      </c>
      <c r="I22" s="10">
        <f t="shared" si="163"/>
        <v>1.7536638112268524E-4</v>
      </c>
      <c r="J22" s="10">
        <f t="shared" si="163"/>
        <v>1.4580498865740738E-4</v>
      </c>
      <c r="K22" s="10">
        <f t="shared" si="163"/>
        <v>1.6416341228009257E-4</v>
      </c>
      <c r="L22" s="10">
        <f t="shared" si="163"/>
        <v>1.6787079028935187E-4</v>
      </c>
      <c r="M22" s="10">
        <f t="shared" si="163"/>
        <v>1.4658604181712963E-4</v>
      </c>
      <c r="N22" s="10">
        <f t="shared" si="163"/>
        <v>1.7404887880787041E-4</v>
      </c>
      <c r="O22" s="10">
        <f t="shared" si="163"/>
        <v>1.6586881666666667E-4</v>
      </c>
      <c r="P22" s="30">
        <f t="shared" si="163"/>
        <v>1.5432723022982804E-4</v>
      </c>
      <c r="Q22" s="30">
        <f t="shared" si="163"/>
        <v>1.1307214244212964E-4</v>
      </c>
      <c r="R22" s="30">
        <f t="shared" si="163"/>
        <v>1.7926744771990736E-4</v>
      </c>
      <c r="S22" s="14">
        <f t="shared" ref="S22:S27" si="164">S3</f>
        <v>12.823621796077198</v>
      </c>
      <c r="T22" s="14"/>
      <c r="U22" s="14"/>
      <c r="V22" s="11">
        <v>2</v>
      </c>
      <c r="W22" s="30">
        <f t="shared" ref="W22:Y22" si="165">W3/86400</f>
        <v>1.5529996141782409E-4</v>
      </c>
      <c r="X22" s="30">
        <f t="shared" si="165"/>
        <v>1.2125955319444443E-4</v>
      </c>
      <c r="Y22" s="30">
        <f t="shared" si="165"/>
        <v>1.7926744771990736E-4</v>
      </c>
      <c r="Z22" s="14">
        <f t="shared" ref="Z22:Z27" si="166">Z3</f>
        <v>12.400018566109912</v>
      </c>
      <c r="AA22" s="26" t="s">
        <v>2</v>
      </c>
      <c r="AB22" s="4">
        <f t="shared" ref="AB22:AO22" si="167">AB5/AB$14*100</f>
        <v>7.6684223077220937</v>
      </c>
      <c r="AC22" s="4">
        <f t="shared" si="167"/>
        <v>7.0420628179265501</v>
      </c>
      <c r="AD22" s="4">
        <f t="shared" si="167"/>
        <v>6.368777340084625</v>
      </c>
      <c r="AE22" s="4">
        <f t="shared" si="167"/>
        <v>6.812026286498968</v>
      </c>
      <c r="AF22" s="4">
        <f t="shared" si="167"/>
        <v>7.5387349351905124</v>
      </c>
      <c r="AG22" s="4">
        <f t="shared" si="167"/>
        <v>7.37432615566137</v>
      </c>
      <c r="AH22" s="4">
        <f t="shared" si="167"/>
        <v>6.4020082079548679</v>
      </c>
      <c r="AI22" s="4">
        <f t="shared" si="167"/>
        <v>7.3995356583268617</v>
      </c>
      <c r="AJ22" s="4">
        <f t="shared" si="167"/>
        <v>6.8737665275811519</v>
      </c>
      <c r="AK22" s="4">
        <f t="shared" si="167"/>
        <v>6.5224217335231263</v>
      </c>
      <c r="AL22" s="4">
        <f t="shared" si="167"/>
        <v>6.304758931560686</v>
      </c>
      <c r="AM22" s="4">
        <f t="shared" si="167"/>
        <v>7.574627231704981</v>
      </c>
      <c r="AN22" s="4">
        <f t="shared" si="167"/>
        <v>6.6916474214840944</v>
      </c>
      <c r="AO22" s="4">
        <f t="shared" si="167"/>
        <v>6.4818824616865349</v>
      </c>
      <c r="AP22" s="14">
        <f t="shared" si="149"/>
        <v>6.9324998583504591</v>
      </c>
      <c r="AQ22" s="14">
        <f t="shared" si="150"/>
        <v>6.304758931560686</v>
      </c>
      <c r="AR22" s="14">
        <f t="shared" si="151"/>
        <v>7.6684223077220937</v>
      </c>
      <c r="AS22" s="14">
        <f t="shared" si="152"/>
        <v>0.49514752810143342</v>
      </c>
      <c r="AT22" s="14">
        <f t="shared" si="153"/>
        <v>7.083217878348405</v>
      </c>
      <c r="AU22" s="14">
        <f t="shared" si="154"/>
        <v>6.4020082079548679</v>
      </c>
      <c r="AV22" s="14">
        <f t="shared" si="155"/>
        <v>7.574627231704981</v>
      </c>
      <c r="AW22" s="14">
        <f t="shared" si="156"/>
        <v>0.46098612595604993</v>
      </c>
      <c r="AX22" s="23"/>
    </row>
    <row r="23" spans="1:52" ht="14.4" x14ac:dyDescent="0.3">
      <c r="A23" s="2">
        <v>3</v>
      </c>
      <c r="B23" s="10">
        <f t="shared" ref="B23" si="168">B4/86400</f>
        <v>1.5045351473379627E-4</v>
      </c>
      <c r="C23" s="10">
        <f t="shared" ref="C23:R23" si="169">C4/86400</f>
        <v>1.7367409927083333E-4</v>
      </c>
      <c r="D23" s="10">
        <f t="shared" si="169"/>
        <v>1.027462836921296E-4</v>
      </c>
      <c r="E23" s="10">
        <f t="shared" si="169"/>
        <v>1.2195872177083334E-4</v>
      </c>
      <c r="F23" s="10">
        <f t="shared" si="169"/>
        <v>1.6996724615740745E-4</v>
      </c>
      <c r="G23" s="10">
        <f t="shared" si="169"/>
        <v>1.2451499118055551E-4</v>
      </c>
      <c r="H23" s="10">
        <f t="shared" si="169"/>
        <v>1.6957252035879636E-4</v>
      </c>
      <c r="I23" s="10">
        <f t="shared" si="169"/>
        <v>1.6437074829861109E-4</v>
      </c>
      <c r="J23" s="10">
        <f t="shared" si="169"/>
        <v>1.4585537918981485E-4</v>
      </c>
      <c r="K23" s="10">
        <f t="shared" si="169"/>
        <v>1.3723020071759262E-4</v>
      </c>
      <c r="L23" s="10">
        <f t="shared" si="169"/>
        <v>1.3249874023148146E-4</v>
      </c>
      <c r="M23" s="10">
        <f t="shared" si="169"/>
        <v>1.4043839758101848E-4</v>
      </c>
      <c r="N23" s="10">
        <f t="shared" si="169"/>
        <v>1.2721088435185181E-4</v>
      </c>
      <c r="O23" s="10">
        <f t="shared" si="169"/>
        <v>1.2239858906249997E-4</v>
      </c>
      <c r="P23" s="30">
        <f t="shared" si="169"/>
        <v>1.4163502261408731E-4</v>
      </c>
      <c r="Q23" s="30">
        <f t="shared" si="169"/>
        <v>1.027462836921296E-4</v>
      </c>
      <c r="R23" s="30">
        <f t="shared" si="169"/>
        <v>1.7367409927083333E-4</v>
      </c>
      <c r="S23" s="14">
        <f t="shared" si="164"/>
        <v>15.290542296015641</v>
      </c>
      <c r="T23" s="14"/>
      <c r="U23" s="14"/>
      <c r="V23" s="11">
        <v>3</v>
      </c>
      <c r="W23" s="30">
        <f t="shared" ref="W23:Y23" si="170">W4/86400</f>
        <v>1.5021586566695604E-4</v>
      </c>
      <c r="X23" s="30">
        <f t="shared" si="170"/>
        <v>1.2195872177083334E-4</v>
      </c>
      <c r="Y23" s="30">
        <f t="shared" si="170"/>
        <v>1.7367409927083333E-4</v>
      </c>
      <c r="Z23" s="14">
        <f t="shared" si="166"/>
        <v>14.319201335051787</v>
      </c>
      <c r="AA23" s="26" t="s">
        <v>10</v>
      </c>
      <c r="AB23" s="4">
        <f t="shared" ref="AB23:AO23" si="171">AB6/AB$14*100</f>
        <v>12.563820236812875</v>
      </c>
      <c r="AC23" s="4">
        <f t="shared" si="171"/>
        <v>13.934533760488547</v>
      </c>
      <c r="AD23" s="4">
        <f t="shared" si="171"/>
        <v>9.8702333373334916</v>
      </c>
      <c r="AE23" s="4">
        <f t="shared" si="171"/>
        <v>11.614872492639343</v>
      </c>
      <c r="AF23" s="4">
        <f t="shared" si="171"/>
        <v>12.076237289595221</v>
      </c>
      <c r="AG23" s="4">
        <f t="shared" si="171"/>
        <v>9.510081429464071</v>
      </c>
      <c r="AH23" s="4">
        <f t="shared" si="171"/>
        <v>13.01692511270417</v>
      </c>
      <c r="AI23" s="4">
        <f t="shared" si="171"/>
        <v>11.502797311006585</v>
      </c>
      <c r="AJ23" s="4">
        <f t="shared" si="171"/>
        <v>11.697864114407089</v>
      </c>
      <c r="AK23" s="4">
        <f t="shared" si="171"/>
        <v>9.1060999615883098</v>
      </c>
      <c r="AL23" s="4">
        <f t="shared" si="171"/>
        <v>8.3578499821061989</v>
      </c>
      <c r="AM23" s="4">
        <f t="shared" si="171"/>
        <v>12.514166323235424</v>
      </c>
      <c r="AN23" s="4">
        <f t="shared" si="171"/>
        <v>8.0290028977132124</v>
      </c>
      <c r="AO23" s="4">
        <f t="shared" si="171"/>
        <v>8.1338862567658978</v>
      </c>
      <c r="AP23" s="14">
        <f t="shared" si="149"/>
        <v>10.852026464704315</v>
      </c>
      <c r="AQ23" s="14">
        <f t="shared" si="150"/>
        <v>8.0290028977132124</v>
      </c>
      <c r="AR23" s="14">
        <f t="shared" si="151"/>
        <v>13.934533760488547</v>
      </c>
      <c r="AS23" s="14">
        <f t="shared" si="152"/>
        <v>1.9708025033819703</v>
      </c>
      <c r="AT23" s="14">
        <f t="shared" si="153"/>
        <v>11.65946421009021</v>
      </c>
      <c r="AU23" s="14">
        <f t="shared" si="154"/>
        <v>9.1060999615883098</v>
      </c>
      <c r="AV23" s="14">
        <f t="shared" si="155"/>
        <v>13.934533760488547</v>
      </c>
      <c r="AW23" s="14">
        <f t="shared" si="156"/>
        <v>1.6513589782359637</v>
      </c>
      <c r="AX23" s="23"/>
    </row>
    <row r="24" spans="1:52" ht="14.4" x14ac:dyDescent="0.3">
      <c r="A24" s="2">
        <v>4</v>
      </c>
      <c r="B24" s="10">
        <f t="shared" ref="B24" si="172">B5/86400</f>
        <v>3.0042412026620372E-4</v>
      </c>
      <c r="C24" s="10">
        <f t="shared" ref="C24:R24" si="173">C5/86400</f>
        <v>2.8811308473379631E-4</v>
      </c>
      <c r="D24" s="10">
        <f t="shared" si="173"/>
        <v>2.4308390023148146E-4</v>
      </c>
      <c r="E24" s="10">
        <f t="shared" si="173"/>
        <v>2.3153344670138887E-4</v>
      </c>
      <c r="F24" s="10">
        <f t="shared" si="173"/>
        <v>3.0020996053240742E-4</v>
      </c>
      <c r="G24" s="10">
        <f t="shared" si="173"/>
        <v>2.8876711178240749E-4</v>
      </c>
      <c r="H24" s="10">
        <f t="shared" si="173"/>
        <v>3.1283068783564808E-4</v>
      </c>
      <c r="I24" s="10">
        <f t="shared" si="173"/>
        <v>3.4714663643518521E-4</v>
      </c>
      <c r="J24" s="10">
        <f t="shared" si="173"/>
        <v>2.8819601914351843E-4</v>
      </c>
      <c r="K24" s="10">
        <f t="shared" si="173"/>
        <v>4.3438523557870365E-4</v>
      </c>
      <c r="L24" s="10">
        <f t="shared" si="173"/>
        <v>4.7774418409722217E-4</v>
      </c>
      <c r="M24" s="10">
        <f t="shared" si="173"/>
        <v>2.4436885865740745E-4</v>
      </c>
      <c r="N24" s="10">
        <f t="shared" si="173"/>
        <v>4.9229024943287035E-4</v>
      </c>
      <c r="O24" s="10">
        <f t="shared" si="173"/>
        <v>4.5907449399305557E-4</v>
      </c>
      <c r="P24" s="30">
        <f t="shared" si="173"/>
        <v>3.3629771353009254E-4</v>
      </c>
      <c r="Q24" s="30">
        <f t="shared" si="173"/>
        <v>2.3153344670138887E-4</v>
      </c>
      <c r="R24" s="30">
        <f t="shared" si="173"/>
        <v>4.9229024943287035E-4</v>
      </c>
      <c r="S24" s="14">
        <f t="shared" si="164"/>
        <v>27.015420444996614</v>
      </c>
      <c r="T24" s="14"/>
      <c r="U24" s="14"/>
      <c r="V24" s="11">
        <v>4</v>
      </c>
      <c r="W24" s="30">
        <f t="shared" ref="W24:Y24" si="174">W5/86400</f>
        <v>3.0591937778211807E-4</v>
      </c>
      <c r="X24" s="30">
        <f t="shared" si="174"/>
        <v>2.3153344670138887E-4</v>
      </c>
      <c r="Y24" s="30">
        <f t="shared" si="174"/>
        <v>4.3438523557870365E-4</v>
      </c>
      <c r="Z24" s="14">
        <f t="shared" si="166"/>
        <v>20.75371044067548</v>
      </c>
      <c r="AA24" s="26" t="s">
        <v>3</v>
      </c>
      <c r="AB24" s="4">
        <f t="shared" ref="AB24:AO24" si="175">AB7/AB$14*100</f>
        <v>2.1432378601817104</v>
      </c>
      <c r="AC24" s="4">
        <f t="shared" si="175"/>
        <v>2.0498129989010074</v>
      </c>
      <c r="AD24" s="4">
        <f t="shared" si="175"/>
        <v>3.020610889242493</v>
      </c>
      <c r="AE24" s="4">
        <f t="shared" si="175"/>
        <v>2.2334082174701995</v>
      </c>
      <c r="AF24" s="4">
        <f t="shared" si="175"/>
        <v>2.3501462876630677</v>
      </c>
      <c r="AG24" s="4">
        <f t="shared" si="175"/>
        <v>2.4297982234877411</v>
      </c>
      <c r="AH24" s="4">
        <f t="shared" si="175"/>
        <v>2.9020696548243756</v>
      </c>
      <c r="AI24" s="4">
        <f t="shared" si="175"/>
        <v>2.2748390041229927</v>
      </c>
      <c r="AJ24" s="4">
        <f t="shared" si="175"/>
        <v>2.5218404586850398</v>
      </c>
      <c r="AK24" s="4">
        <f t="shared" si="175"/>
        <v>2.3234765772986186</v>
      </c>
      <c r="AL24" s="4">
        <f t="shared" si="175"/>
        <v>2.7647595308102071</v>
      </c>
      <c r="AM24" s="4">
        <f t="shared" si="175"/>
        <v>1.7249822621445581</v>
      </c>
      <c r="AN24" s="4">
        <f t="shared" si="175"/>
        <v>2.7070784839999971</v>
      </c>
      <c r="AO24" s="4">
        <f t="shared" si="175"/>
        <v>2.148721153641294</v>
      </c>
      <c r="AP24" s="14">
        <f t="shared" si="149"/>
        <v>2.3996272573195214</v>
      </c>
      <c r="AQ24" s="14">
        <f t="shared" si="150"/>
        <v>1.7249822621445581</v>
      </c>
      <c r="AR24" s="14">
        <f t="shared" si="151"/>
        <v>3.020610889242493</v>
      </c>
      <c r="AS24" s="14">
        <f t="shared" si="152"/>
        <v>0.35511825464325136</v>
      </c>
      <c r="AT24" s="14">
        <f t="shared" si="153"/>
        <v>2.2860666532390699</v>
      </c>
      <c r="AU24" s="14">
        <f t="shared" si="154"/>
        <v>1.7249822621445581</v>
      </c>
      <c r="AV24" s="14">
        <f t="shared" si="155"/>
        <v>2.9020696548243756</v>
      </c>
      <c r="AW24" s="14">
        <f t="shared" si="156"/>
        <v>0.33362824013190939</v>
      </c>
      <c r="AX24" s="23"/>
    </row>
    <row r="25" spans="1:52" ht="14.4" x14ac:dyDescent="0.3">
      <c r="A25" s="2">
        <v>5</v>
      </c>
      <c r="B25" s="10">
        <f t="shared" ref="B25" si="176">B6/86400</f>
        <v>2.0600487108796297E-4</v>
      </c>
      <c r="C25" s="10">
        <f t="shared" ref="C25:R25" si="177">C6/86400</f>
        <v>2.0304337784722226E-4</v>
      </c>
      <c r="D25" s="10">
        <f t="shared" si="177"/>
        <v>1.8906525572916669E-4</v>
      </c>
      <c r="E25" s="10">
        <f t="shared" si="177"/>
        <v>2.0129755606481479E-4</v>
      </c>
      <c r="F25" s="10">
        <f t="shared" si="177"/>
        <v>2.4111657008101843E-4</v>
      </c>
      <c r="G25" s="10">
        <f t="shared" si="177"/>
        <v>2.1770492148148147E-4</v>
      </c>
      <c r="H25" s="10">
        <f t="shared" si="177"/>
        <v>2.2114722431712961E-4</v>
      </c>
      <c r="I25" s="10">
        <f t="shared" si="177"/>
        <v>2.5279877383101851E-4</v>
      </c>
      <c r="J25" s="10">
        <f t="shared" si="177"/>
        <v>2.224447803819445E-4</v>
      </c>
      <c r="K25" s="10">
        <f t="shared" si="177"/>
        <v>2.9486646510416673E-4</v>
      </c>
      <c r="L25" s="10">
        <f t="shared" si="177"/>
        <v>3.2526061350694448E-4</v>
      </c>
      <c r="M25" s="10">
        <f t="shared" si="177"/>
        <v>1.855379188773147E-4</v>
      </c>
      <c r="N25" s="10">
        <f t="shared" si="177"/>
        <v>3.0476190476851859E-4</v>
      </c>
      <c r="O25" s="10">
        <f t="shared" si="177"/>
        <v>3.023095657986111E-4</v>
      </c>
      <c r="P25" s="30">
        <f t="shared" si="177"/>
        <v>2.4052569991980821E-4</v>
      </c>
      <c r="Q25" s="30">
        <f t="shared" si="177"/>
        <v>1.855379188773147E-4</v>
      </c>
      <c r="R25" s="30">
        <f t="shared" si="177"/>
        <v>3.2526061350694448E-4</v>
      </c>
      <c r="S25" s="14">
        <f t="shared" si="164"/>
        <v>19.723722514727605</v>
      </c>
      <c r="T25" s="14"/>
      <c r="U25" s="14"/>
      <c r="V25" s="11">
        <v>5</v>
      </c>
      <c r="W25" s="30">
        <f t="shared" ref="W25:Y25" si="178">W6/86400</f>
        <v>2.2718910095052082E-4</v>
      </c>
      <c r="X25" s="30">
        <f t="shared" si="178"/>
        <v>1.855379188773147E-4</v>
      </c>
      <c r="Y25" s="30">
        <f t="shared" si="178"/>
        <v>2.9486646510416673E-4</v>
      </c>
      <c r="Z25" s="14">
        <f t="shared" si="166"/>
        <v>15.378442810489156</v>
      </c>
      <c r="AA25" s="26" t="s">
        <v>4</v>
      </c>
      <c r="AB25" s="4">
        <f t="shared" ref="AB25:AO25" si="179">AB8/AB$14*100</f>
        <v>10.466518921398478</v>
      </c>
      <c r="AC25" s="4">
        <f t="shared" si="179"/>
        <v>10.192546896533035</v>
      </c>
      <c r="AD25" s="4">
        <f t="shared" si="179"/>
        <v>8.5874418546446307</v>
      </c>
      <c r="AE25" s="4">
        <f t="shared" si="179"/>
        <v>8.1174284571289412</v>
      </c>
      <c r="AF25" s="4">
        <f t="shared" si="179"/>
        <v>8.6317230212723555</v>
      </c>
      <c r="AG25" s="4">
        <f t="shared" si="179"/>
        <v>10.977389621998366</v>
      </c>
      <c r="AH25" s="4">
        <f t="shared" si="179"/>
        <v>9.251616257101567</v>
      </c>
      <c r="AI25" s="4">
        <f t="shared" si="179"/>
        <v>11.306238937528274</v>
      </c>
      <c r="AJ25" s="4">
        <f t="shared" si="179"/>
        <v>8.3414722860627357</v>
      </c>
      <c r="AK25" s="4">
        <f t="shared" si="179"/>
        <v>12.770552856691047</v>
      </c>
      <c r="AL25" s="4">
        <f t="shared" si="179"/>
        <v>12.49475825716134</v>
      </c>
      <c r="AM25" s="4">
        <f t="shared" si="179"/>
        <v>10.299753085538862</v>
      </c>
      <c r="AN25" s="4">
        <f t="shared" si="179"/>
        <v>13.064688349443749</v>
      </c>
      <c r="AO25" s="4">
        <f t="shared" si="179"/>
        <v>12.827586230706084</v>
      </c>
      <c r="AP25" s="14">
        <f t="shared" si="149"/>
        <v>10.523551073800677</v>
      </c>
      <c r="AQ25" s="14">
        <f t="shared" si="150"/>
        <v>8.1174284571289412</v>
      </c>
      <c r="AR25" s="14">
        <f t="shared" si="151"/>
        <v>13.064688349443749</v>
      </c>
      <c r="AS25" s="14">
        <f t="shared" si="152"/>
        <v>1.7797654873663991</v>
      </c>
      <c r="AT25" s="14">
        <f t="shared" si="153"/>
        <v>10.193406141724058</v>
      </c>
      <c r="AU25" s="14">
        <f t="shared" si="154"/>
        <v>8.1174284571289412</v>
      </c>
      <c r="AV25" s="14">
        <f t="shared" si="155"/>
        <v>12.770552856691047</v>
      </c>
      <c r="AW25" s="14">
        <f t="shared" si="156"/>
        <v>1.5185297509858631</v>
      </c>
      <c r="AX25" s="23"/>
    </row>
    <row r="26" spans="1:52" ht="14.4" x14ac:dyDescent="0.3">
      <c r="A26" s="2">
        <v>6</v>
      </c>
      <c r="B26" s="10">
        <f t="shared" ref="B26" si="180">B7/86400</f>
        <v>1.7410976736111111E-4</v>
      </c>
      <c r="C26" s="10">
        <f t="shared" ref="C26:R26" si="181">C7/86400</f>
        <v>1.886183022569444E-4</v>
      </c>
      <c r="D26" s="10">
        <f t="shared" si="181"/>
        <v>1.2743291761574077E-4</v>
      </c>
      <c r="E26" s="10">
        <f t="shared" si="181"/>
        <v>1.1697215923611117E-4</v>
      </c>
      <c r="F26" s="10">
        <f t="shared" si="181"/>
        <v>2.00373204837963E-4</v>
      </c>
      <c r="G26" s="10">
        <f t="shared" si="181"/>
        <v>2.0038711472222223E-4</v>
      </c>
      <c r="H26" s="10">
        <f t="shared" si="181"/>
        <v>1.7352607709490738E-4</v>
      </c>
      <c r="I26" s="10">
        <f t="shared" si="181"/>
        <v>2.0128259636574065E-4</v>
      </c>
      <c r="J26" s="10">
        <f t="shared" si="181"/>
        <v>1.7433442512731478E-4</v>
      </c>
      <c r="K26" s="10">
        <f t="shared" si="181"/>
        <v>2.3005716175925929E-4</v>
      </c>
      <c r="L26" s="10">
        <f t="shared" si="181"/>
        <v>2.3844272276620369E-4</v>
      </c>
      <c r="M26" s="10">
        <f t="shared" si="181"/>
        <v>1.2820662215277779E-4</v>
      </c>
      <c r="N26" s="10">
        <f t="shared" si="181"/>
        <v>2.2808064583333337E-4</v>
      </c>
      <c r="O26" s="10">
        <f t="shared" si="181"/>
        <v>2.2108292391203701E-4</v>
      </c>
      <c r="P26" s="30">
        <f t="shared" si="181"/>
        <v>1.8592190293154764E-4</v>
      </c>
      <c r="Q26" s="30">
        <f t="shared" si="181"/>
        <v>1.1697215923611117E-4</v>
      </c>
      <c r="R26" s="30">
        <f t="shared" si="181"/>
        <v>2.3844272276620369E-4</v>
      </c>
      <c r="S26" s="14">
        <f t="shared" si="164"/>
        <v>21.262024516554458</v>
      </c>
      <c r="T26" s="14"/>
      <c r="U26" s="14"/>
      <c r="V26" s="11">
        <v>6</v>
      </c>
      <c r="W26" s="30">
        <f t="shared" ref="W26:Y26" si="182">W7/86400</f>
        <v>1.7992790480324074E-4</v>
      </c>
      <c r="X26" s="30">
        <f t="shared" si="182"/>
        <v>1.1697215923611117E-4</v>
      </c>
      <c r="Y26" s="30">
        <f t="shared" si="182"/>
        <v>2.3005716175925929E-4</v>
      </c>
      <c r="Z26" s="14">
        <f t="shared" si="166"/>
        <v>21.587199528782815</v>
      </c>
      <c r="AA26" s="26" t="s">
        <v>8</v>
      </c>
      <c r="AB26" s="4">
        <f t="shared" ref="AB26:AO26" si="183">AB9/AB$14*100</f>
        <v>12.477557718885768</v>
      </c>
      <c r="AC26" s="4">
        <f t="shared" si="183"/>
        <v>10.874049073533104</v>
      </c>
      <c r="AD26" s="4">
        <f t="shared" si="183"/>
        <v>11.743592976196505</v>
      </c>
      <c r="AE26" s="4">
        <f t="shared" si="183"/>
        <v>11.699504802996383</v>
      </c>
      <c r="AF26" s="4">
        <f t="shared" si="183"/>
        <v>10.348162223915688</v>
      </c>
      <c r="AG26" s="4">
        <f t="shared" si="183"/>
        <v>8.6479777306786723</v>
      </c>
      <c r="AH26" s="4">
        <f t="shared" si="183"/>
        <v>11.860191029315924</v>
      </c>
      <c r="AI26" s="4">
        <f t="shared" si="183"/>
        <v>10.712523185340563</v>
      </c>
      <c r="AJ26" s="4">
        <f t="shared" si="183"/>
        <v>12.250527066854872</v>
      </c>
      <c r="AK26" s="4">
        <f t="shared" si="183"/>
        <v>13.730204272102029</v>
      </c>
      <c r="AL26" s="4">
        <f t="shared" si="183"/>
        <v>14.875970395029306</v>
      </c>
      <c r="AM26" s="4">
        <f t="shared" si="183"/>
        <v>9.7504528781279216</v>
      </c>
      <c r="AN26" s="4">
        <f t="shared" si="183"/>
        <v>15.299472544784331</v>
      </c>
      <c r="AO26" s="4">
        <f t="shared" si="183"/>
        <v>15.531068118283331</v>
      </c>
      <c r="AP26" s="14">
        <f t="shared" si="149"/>
        <v>12.128661001146028</v>
      </c>
      <c r="AQ26" s="14">
        <f t="shared" si="150"/>
        <v>8.6479777306786723</v>
      </c>
      <c r="AR26" s="14">
        <f t="shared" si="151"/>
        <v>15.531068118283331</v>
      </c>
      <c r="AS26" s="14">
        <f t="shared" si="152"/>
        <v>2.0903603260204999</v>
      </c>
      <c r="AT26" s="14">
        <f t="shared" si="153"/>
        <v>10.952883149501284</v>
      </c>
      <c r="AU26" s="14">
        <f t="shared" si="154"/>
        <v>8.6479777306786723</v>
      </c>
      <c r="AV26" s="14">
        <f t="shared" si="155"/>
        <v>13.730204272102029</v>
      </c>
      <c r="AW26" s="14">
        <f t="shared" si="156"/>
        <v>1.5251354398528016</v>
      </c>
      <c r="AX26" s="23"/>
    </row>
    <row r="27" spans="1:52" ht="14.4" x14ac:dyDescent="0.3">
      <c r="A27" s="2" t="s">
        <v>30</v>
      </c>
      <c r="B27" s="13">
        <f t="shared" ref="B27" si="184">B8/86400</f>
        <v>1.1975140673611113E-3</v>
      </c>
      <c r="C27" s="13">
        <f t="shared" ref="C27:R27" si="185">C8/86400</f>
        <v>1.2463574473032407E-3</v>
      </c>
      <c r="D27" s="13">
        <f t="shared" si="185"/>
        <v>1.0409711724189816E-3</v>
      </c>
      <c r="E27" s="13">
        <f t="shared" si="185"/>
        <v>1.0500220458564817E-3</v>
      </c>
      <c r="F27" s="13">
        <f t="shared" si="185"/>
        <v>1.4074520240162037E-3</v>
      </c>
      <c r="G27" s="13">
        <f t="shared" si="185"/>
        <v>1.3092946901041669E-3</v>
      </c>
      <c r="H27" s="13">
        <f t="shared" si="185"/>
        <v>1.3027079659027779E-3</v>
      </c>
      <c r="I27" s="13">
        <f t="shared" si="185"/>
        <v>1.4289632674074073E-3</v>
      </c>
      <c r="J27" s="13">
        <f t="shared" si="185"/>
        <v>1.2468547912962964E-3</v>
      </c>
      <c r="K27" s="13">
        <f t="shared" si="185"/>
        <v>1.5070139938773148E-3</v>
      </c>
      <c r="L27" s="13">
        <f t="shared" si="185"/>
        <v>1.5853208721759258E-3</v>
      </c>
      <c r="M27" s="13">
        <f t="shared" si="185"/>
        <v>1.1222353447569444E-3</v>
      </c>
      <c r="N27" s="13">
        <f t="shared" si="185"/>
        <v>1.5843920592939816E-3</v>
      </c>
      <c r="O27" s="13">
        <f t="shared" si="185"/>
        <v>1.5047983854050927E-3</v>
      </c>
      <c r="P27" s="16">
        <f t="shared" si="185"/>
        <v>1.323849866226852E-3</v>
      </c>
      <c r="Q27" s="16">
        <f t="shared" si="185"/>
        <v>1.0409711724189816E-3</v>
      </c>
      <c r="R27" s="16">
        <f t="shared" si="185"/>
        <v>1.5853208721759258E-3</v>
      </c>
      <c r="S27" s="32">
        <f t="shared" si="164"/>
        <v>13.972152530564742</v>
      </c>
      <c r="T27" s="32"/>
      <c r="U27" s="32"/>
      <c r="V27" s="32" t="s">
        <v>30</v>
      </c>
      <c r="W27" s="16">
        <f t="shared" ref="W27:Y27" si="186">W8/86400</f>
        <v>1.2967558474030671E-3</v>
      </c>
      <c r="X27" s="16">
        <f t="shared" si="186"/>
        <v>1.0500220458564817E-3</v>
      </c>
      <c r="Y27" s="16">
        <f t="shared" si="186"/>
        <v>1.5070139938773148E-3</v>
      </c>
      <c r="Z27" s="32">
        <f t="shared" si="166"/>
        <v>11.946989065469115</v>
      </c>
      <c r="AA27" s="26" t="s">
        <v>11</v>
      </c>
      <c r="AB27" s="4">
        <f t="shared" ref="AB27:AO27" si="187">AB10/AB$14*100</f>
        <v>7.8872783822789376</v>
      </c>
      <c r="AC27" s="4">
        <f t="shared" si="187"/>
        <v>6.7183682360466053</v>
      </c>
      <c r="AD27" s="4">
        <f t="shared" si="187"/>
        <v>8.1905026028814483</v>
      </c>
      <c r="AE27" s="4">
        <f t="shared" si="187"/>
        <v>9.4090335122410611</v>
      </c>
      <c r="AF27" s="4">
        <f t="shared" si="187"/>
        <v>7.8376125590730732</v>
      </c>
      <c r="AG27" s="4">
        <f t="shared" si="187"/>
        <v>7.7323132739506457</v>
      </c>
      <c r="AH27" s="4">
        <f t="shared" si="187"/>
        <v>8.0332337422307436</v>
      </c>
      <c r="AI27" s="4">
        <f t="shared" si="187"/>
        <v>7.0027823418207724</v>
      </c>
      <c r="AJ27" s="4">
        <f t="shared" si="187"/>
        <v>8.8941352394387891</v>
      </c>
      <c r="AK27" s="4">
        <f t="shared" si="187"/>
        <v>9.3195415953369203</v>
      </c>
      <c r="AL27" s="4">
        <f t="shared" si="187"/>
        <v>9.3185064101340949</v>
      </c>
      <c r="AM27" s="4">
        <f t="shared" si="187"/>
        <v>7.8982484980252705</v>
      </c>
      <c r="AN27" s="4">
        <f t="shared" si="187"/>
        <v>8.7970774474776654</v>
      </c>
      <c r="AO27" s="4">
        <f t="shared" si="187"/>
        <v>9.0798816738025749</v>
      </c>
      <c r="AP27" s="14">
        <f t="shared" si="149"/>
        <v>8.2941796796241842</v>
      </c>
      <c r="AQ27" s="14">
        <f t="shared" si="150"/>
        <v>6.7183682360466053</v>
      </c>
      <c r="AR27" s="14">
        <f t="shared" si="151"/>
        <v>9.4090335122410611</v>
      </c>
      <c r="AS27" s="14">
        <f t="shared" si="152"/>
        <v>0.86156833326334725</v>
      </c>
      <c r="AT27" s="14">
        <f t="shared" si="153"/>
        <v>7.9938917198406356</v>
      </c>
      <c r="AU27" s="14">
        <f t="shared" si="154"/>
        <v>6.7183682360466053</v>
      </c>
      <c r="AV27" s="14">
        <f t="shared" si="155"/>
        <v>9.4090335122410611</v>
      </c>
      <c r="AW27" s="14">
        <f t="shared" si="156"/>
        <v>0.96160384789164277</v>
      </c>
      <c r="AX27" s="23"/>
    </row>
    <row r="28" spans="1:52" ht="14.4" x14ac:dyDescent="0.3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21"/>
      <c r="R28" s="19"/>
      <c r="S28" s="19"/>
      <c r="T28" s="19"/>
      <c r="U28" s="19"/>
      <c r="V28" s="19"/>
      <c r="W28" s="19"/>
      <c r="AA28" s="26" t="s">
        <v>12</v>
      </c>
      <c r="AB28" s="4">
        <f t="shared" ref="AB28:AO28" si="188">AB11/AB$14*100</f>
        <v>4.202492496004135</v>
      </c>
      <c r="AC28" s="4">
        <f t="shared" si="188"/>
        <v>4.0081947029691785</v>
      </c>
      <c r="AD28" s="4">
        <f t="shared" si="188"/>
        <v>4.7729524629876376</v>
      </c>
      <c r="AE28" s="4">
        <f t="shared" si="188"/>
        <v>4.4708655893421358</v>
      </c>
      <c r="AF28" s="4">
        <f t="shared" si="188"/>
        <v>3.9551310622051519</v>
      </c>
      <c r="AG28" s="4">
        <f t="shared" si="188"/>
        <v>3.9702312829627049</v>
      </c>
      <c r="AH28" s="4">
        <f t="shared" si="188"/>
        <v>4.1739613954775336</v>
      </c>
      <c r="AI28" s="4">
        <f t="shared" si="188"/>
        <v>4.5127245930525595</v>
      </c>
      <c r="AJ28" s="4">
        <f t="shared" si="188"/>
        <v>4.370112418603239</v>
      </c>
      <c r="AK28" s="4">
        <f t="shared" si="188"/>
        <v>5.024237711204858</v>
      </c>
      <c r="AL28" s="4">
        <f t="shared" si="188"/>
        <v>5.4300563216752407</v>
      </c>
      <c r="AM28" s="4">
        <f t="shared" si="188"/>
        <v>3.8413596299132511</v>
      </c>
      <c r="AN28" s="4">
        <f t="shared" si="188"/>
        <v>4.9763173700881982</v>
      </c>
      <c r="AO28" s="4">
        <f t="shared" si="188"/>
        <v>5.1128401264588401</v>
      </c>
      <c r="AP28" s="14">
        <f t="shared" si="149"/>
        <v>4.4872483687817617</v>
      </c>
      <c r="AQ28" s="14">
        <f t="shared" si="150"/>
        <v>3.8413596299132511</v>
      </c>
      <c r="AR28" s="14">
        <f t="shared" si="151"/>
        <v>5.4300563216752407</v>
      </c>
      <c r="AS28" s="14">
        <f t="shared" si="152"/>
        <v>0.50233438345384429</v>
      </c>
      <c r="AT28" s="14">
        <f t="shared" si="153"/>
        <v>4.2445882458909212</v>
      </c>
      <c r="AU28" s="14">
        <f t="shared" si="154"/>
        <v>3.8413596299132511</v>
      </c>
      <c r="AV28" s="14">
        <f t="shared" si="155"/>
        <v>5.024237711204858</v>
      </c>
      <c r="AW28" s="14">
        <f t="shared" si="156"/>
        <v>0.39883265480381275</v>
      </c>
      <c r="AX28" s="23"/>
    </row>
    <row r="29" spans="1:52" ht="14.4" x14ac:dyDescent="0.3">
      <c r="A29" s="27"/>
      <c r="B29"/>
      <c r="C29"/>
      <c r="P29"/>
      <c r="Q29" s="1"/>
      <c r="R29" s="19"/>
      <c r="S29" s="19"/>
      <c r="T29" s="19"/>
      <c r="U29" s="19"/>
      <c r="V29" s="19"/>
      <c r="W29" s="19"/>
      <c r="AA29" s="26" t="s">
        <v>13</v>
      </c>
      <c r="AB29" s="4">
        <f t="shared" ref="AB29:AO29" si="189">AB12/AB$14*100</f>
        <v>5.1129390274070818</v>
      </c>
      <c r="AC29" s="4">
        <f t="shared" si="189"/>
        <v>5.5643797826368013</v>
      </c>
      <c r="AD29" s="4">
        <f t="shared" si="189"/>
        <v>5.1989360491338212</v>
      </c>
      <c r="AE29" s="4">
        <f t="shared" si="189"/>
        <v>5.2908942031059922</v>
      </c>
      <c r="AF29" s="4">
        <f t="shared" si="189"/>
        <v>5.3386801122985368</v>
      </c>
      <c r="AG29" s="4">
        <f t="shared" si="189"/>
        <v>4.9251041402765061</v>
      </c>
      <c r="AH29" s="4">
        <f t="shared" si="189"/>
        <v>4.7687680179230325</v>
      </c>
      <c r="AI29" s="4">
        <f t="shared" si="189"/>
        <v>6.1755548017712849</v>
      </c>
      <c r="AJ29" s="4">
        <f t="shared" si="189"/>
        <v>4.5762243788564385</v>
      </c>
      <c r="AK29" s="4">
        <f t="shared" si="189"/>
        <v>5.2224932232521049</v>
      </c>
      <c r="AL29" s="4">
        <f t="shared" si="189"/>
        <v>5.7684580944231074</v>
      </c>
      <c r="AM29" s="4">
        <f t="shared" si="189"/>
        <v>4.7932804274026779</v>
      </c>
      <c r="AN29" s="4">
        <f t="shared" si="189"/>
        <v>5.4618634621507791</v>
      </c>
      <c r="AO29" s="4">
        <f t="shared" si="189"/>
        <v>5.8969838194870592</v>
      </c>
      <c r="AP29" s="14">
        <f t="shared" si="149"/>
        <v>5.2924685385803727</v>
      </c>
      <c r="AQ29" s="14">
        <f t="shared" si="150"/>
        <v>4.5762243788564385</v>
      </c>
      <c r="AR29" s="14">
        <f t="shared" si="151"/>
        <v>6.1755548017712849</v>
      </c>
      <c r="AS29" s="14">
        <f t="shared" si="152"/>
        <v>0.45521791088598335</v>
      </c>
      <c r="AT29" s="14">
        <f t="shared" si="153"/>
        <v>5.2598943385833667</v>
      </c>
      <c r="AU29" s="14">
        <f t="shared" si="154"/>
        <v>4.7687680179230325</v>
      </c>
      <c r="AV29" s="14">
        <f t="shared" si="155"/>
        <v>6.1755548017712849</v>
      </c>
      <c r="AW29" s="14">
        <f t="shared" si="156"/>
        <v>0.46456286434350857</v>
      </c>
      <c r="AX29" s="23"/>
    </row>
    <row r="30" spans="1:52" ht="14.4" x14ac:dyDescent="0.3">
      <c r="A30" s="34" t="s">
        <v>48</v>
      </c>
      <c r="B30" s="13"/>
      <c r="C30" s="13" t="s">
        <v>16</v>
      </c>
      <c r="D30" s="13"/>
      <c r="E30" s="13" t="s">
        <v>18</v>
      </c>
      <c r="F30" s="13" t="s">
        <v>19</v>
      </c>
      <c r="G30" s="13" t="s">
        <v>20</v>
      </c>
      <c r="H30" s="13" t="s">
        <v>21</v>
      </c>
      <c r="I30" s="13" t="s">
        <v>22</v>
      </c>
      <c r="J30" s="13"/>
      <c r="K30" s="13" t="s">
        <v>24</v>
      </c>
      <c r="L30" s="22"/>
      <c r="M30" s="22" t="s">
        <v>26</v>
      </c>
      <c r="N30" s="22"/>
      <c r="O30" s="22"/>
      <c r="P30" s="22"/>
      <c r="Q30" s="10"/>
      <c r="R30" s="19"/>
      <c r="S30" s="19"/>
      <c r="T30" s="19"/>
      <c r="U30" s="19"/>
      <c r="V30" s="19"/>
      <c r="W30" s="19"/>
      <c r="AA30" s="26" t="s">
        <v>14</v>
      </c>
      <c r="AB30" s="4">
        <f t="shared" ref="AB30:AO30" si="190">AB13/AB$14*100</f>
        <v>14.539266978699148</v>
      </c>
      <c r="AC30" s="4">
        <f t="shared" si="190"/>
        <v>15.133564024113644</v>
      </c>
      <c r="AD30" s="4">
        <f t="shared" si="190"/>
        <v>12.241733584189031</v>
      </c>
      <c r="AE30" s="4">
        <f t="shared" si="190"/>
        <v>11.139971746088376</v>
      </c>
      <c r="AF30" s="4">
        <f t="shared" si="190"/>
        <v>14.23659218352555</v>
      </c>
      <c r="AG30" s="4">
        <f t="shared" si="190"/>
        <v>15.304966577560897</v>
      </c>
      <c r="AH30" s="4">
        <f t="shared" si="190"/>
        <v>13.320412681644553</v>
      </c>
      <c r="AI30" s="4">
        <f t="shared" si="190"/>
        <v>14.085918158759331</v>
      </c>
      <c r="AJ30" s="4">
        <f t="shared" si="190"/>
        <v>13.981934892840847</v>
      </c>
      <c r="AK30" s="4">
        <f t="shared" si="190"/>
        <v>15.265761478920156</v>
      </c>
      <c r="AL30" s="4">
        <f t="shared" si="190"/>
        <v>15.040660029848096</v>
      </c>
      <c r="AM30" s="4">
        <f t="shared" si="190"/>
        <v>11.424218881694998</v>
      </c>
      <c r="AN30" s="4">
        <f t="shared" si="190"/>
        <v>14.395467617716287</v>
      </c>
      <c r="AO30" s="4">
        <f t="shared" si="190"/>
        <v>14.691863445382513</v>
      </c>
      <c r="AP30" s="14">
        <f t="shared" si="149"/>
        <v>13.914452305784531</v>
      </c>
      <c r="AQ30" s="14">
        <f t="shared" si="150"/>
        <v>11.139971746088376</v>
      </c>
      <c r="AR30" s="14">
        <f t="shared" si="151"/>
        <v>15.304966577560897</v>
      </c>
      <c r="AS30" s="14">
        <f t="shared" si="152"/>
        <v>1.3847489426725998</v>
      </c>
      <c r="AT30" s="14">
        <f t="shared" si="153"/>
        <v>13.738925716538438</v>
      </c>
      <c r="AU30" s="14">
        <f t="shared" si="154"/>
        <v>11.139971746088376</v>
      </c>
      <c r="AV30" s="14">
        <f t="shared" si="155"/>
        <v>15.304966577560897</v>
      </c>
      <c r="AW30" s="14">
        <f t="shared" si="156"/>
        <v>1.6640907312198849</v>
      </c>
      <c r="AX30" s="23"/>
    </row>
    <row r="31" spans="1:52" ht="14.4" x14ac:dyDescent="0.3">
      <c r="A31" s="2">
        <v>1</v>
      </c>
      <c r="B31" s="14"/>
      <c r="C31" s="14">
        <f>(C2-$W2)/$W2*100</f>
        <v>-13.496185987109238</v>
      </c>
      <c r="D31" s="14"/>
      <c r="E31" s="14">
        <f t="shared" ref="E31:M31" si="191">(E2-$W2)/$W2*100</f>
        <v>-7.6214057223493974</v>
      </c>
      <c r="F31" s="14">
        <f t="shared" si="191"/>
        <v>13.771911233158773</v>
      </c>
      <c r="G31" s="14">
        <f t="shared" si="191"/>
        <v>13.055983121284617</v>
      </c>
      <c r="H31" s="14">
        <f t="shared" si="191"/>
        <v>2.6302622565473071</v>
      </c>
      <c r="I31" s="14">
        <f t="shared" si="191"/>
        <v>3.5206206090755892</v>
      </c>
      <c r="J31" s="14"/>
      <c r="K31" s="14">
        <f t="shared" si="191"/>
        <v>-11.463587864543756</v>
      </c>
      <c r="L31" s="14"/>
      <c r="M31" s="14">
        <f t="shared" si="191"/>
        <v>-0.39759764606393888</v>
      </c>
      <c r="N31" s="14"/>
      <c r="O31" s="14"/>
      <c r="P31"/>
      <c r="Q31" s="10"/>
      <c r="R31" s="19"/>
      <c r="S31" s="19"/>
      <c r="T31" s="19"/>
      <c r="U31" s="19"/>
      <c r="V31" s="19"/>
      <c r="W31" s="19"/>
      <c r="AB31" s="5">
        <f t="shared" ref="AB31:AP31" si="192">SUM(AB19:AB30)</f>
        <v>99.999999999999986</v>
      </c>
      <c r="AC31" s="5">
        <f t="shared" ref="AC31:AO31" si="193">SUM(AC19:AC30)</f>
        <v>99.999999999999986</v>
      </c>
      <c r="AD31" s="5">
        <f t="shared" si="193"/>
        <v>100</v>
      </c>
      <c r="AE31" s="5">
        <f t="shared" si="193"/>
        <v>100</v>
      </c>
      <c r="AF31" s="5">
        <f t="shared" si="193"/>
        <v>100</v>
      </c>
      <c r="AG31" s="5">
        <f t="shared" si="193"/>
        <v>100</v>
      </c>
      <c r="AH31" s="5">
        <f t="shared" si="193"/>
        <v>100.00000000000001</v>
      </c>
      <c r="AI31" s="5">
        <f t="shared" si="193"/>
        <v>100</v>
      </c>
      <c r="AJ31" s="5">
        <f t="shared" si="193"/>
        <v>100</v>
      </c>
      <c r="AK31" s="5">
        <f t="shared" si="193"/>
        <v>100</v>
      </c>
      <c r="AL31" s="5">
        <f t="shared" si="193"/>
        <v>100</v>
      </c>
      <c r="AM31" s="5">
        <f t="shared" si="193"/>
        <v>100</v>
      </c>
      <c r="AN31" s="5">
        <f t="shared" si="193"/>
        <v>100</v>
      </c>
      <c r="AO31" s="5">
        <f t="shared" si="193"/>
        <v>100.00000000000001</v>
      </c>
      <c r="AP31" s="5">
        <f t="shared" si="192"/>
        <v>99.999999999999986</v>
      </c>
      <c r="AR31" s="5"/>
      <c r="AS31" s="5"/>
      <c r="AT31" s="5"/>
      <c r="AU31" s="5"/>
      <c r="AV31" s="5"/>
      <c r="AW31" s="5"/>
      <c r="AX31" s="5"/>
    </row>
    <row r="32" spans="1:52" ht="14.4" x14ac:dyDescent="0.3">
      <c r="A32" s="2">
        <v>2</v>
      </c>
      <c r="B32" s="14"/>
      <c r="C32" s="14">
        <f t="shared" ref="C32:M36" si="194">(C3-$W3)/$W3*100</f>
        <v>-1.962740193174078</v>
      </c>
      <c r="D32" s="14"/>
      <c r="E32" s="14">
        <f t="shared" si="194"/>
        <v>-21.919135016264573</v>
      </c>
      <c r="F32" s="14">
        <f t="shared" si="194"/>
        <v>15.433027853497256</v>
      </c>
      <c r="G32" s="14">
        <f t="shared" si="194"/>
        <v>5.2123212409429485</v>
      </c>
      <c r="H32" s="14">
        <f t="shared" si="194"/>
        <v>-9.7808312506261146</v>
      </c>
      <c r="I32" s="14">
        <f t="shared" si="194"/>
        <v>12.921071918925858</v>
      </c>
      <c r="J32" s="14"/>
      <c r="K32" s="14">
        <f t="shared" si="194"/>
        <v>5.7073104084179347</v>
      </c>
      <c r="L32" s="14"/>
      <c r="M32" s="14">
        <f t="shared" si="194"/>
        <v>-5.6110249617192336</v>
      </c>
      <c r="N32" s="14"/>
      <c r="O32" s="14"/>
      <c r="P32"/>
      <c r="Q32" s="10"/>
      <c r="R32" s="19"/>
      <c r="S32" s="19"/>
      <c r="T32" s="19"/>
      <c r="U32" s="19"/>
      <c r="V32" s="19"/>
      <c r="W32" s="19"/>
      <c r="AC32"/>
      <c r="AE32"/>
      <c r="AF32"/>
      <c r="AQ32" s="25"/>
    </row>
    <row r="33" spans="1:49" ht="14.4" x14ac:dyDescent="0.3">
      <c r="A33" s="2">
        <v>3</v>
      </c>
      <c r="B33" s="14"/>
      <c r="C33" s="14">
        <f t="shared" si="194"/>
        <v>15.616348845525135</v>
      </c>
      <c r="D33" s="14"/>
      <c r="E33" s="14">
        <f t="shared" si="194"/>
        <v>-18.811024901172345</v>
      </c>
      <c r="F33" s="14">
        <f t="shared" si="194"/>
        <v>13.148664691812417</v>
      </c>
      <c r="G33" s="14">
        <f t="shared" si="194"/>
        <v>-17.109294262819088</v>
      </c>
      <c r="H33" s="14">
        <f t="shared" si="194"/>
        <v>12.885892316298996</v>
      </c>
      <c r="I33" s="14">
        <f t="shared" si="194"/>
        <v>9.4230277000419242</v>
      </c>
      <c r="J33" s="14"/>
      <c r="K33" s="14">
        <f t="shared" si="194"/>
        <v>-8.6446693840941986</v>
      </c>
      <c r="L33" s="14"/>
      <c r="M33" s="14">
        <f t="shared" si="194"/>
        <v>-6.5089450055929516</v>
      </c>
      <c r="N33" s="14"/>
      <c r="O33" s="14"/>
      <c r="P33"/>
      <c r="Q33" s="10"/>
      <c r="R33" s="19"/>
      <c r="S33" s="19"/>
      <c r="T33" s="19"/>
      <c r="U33" s="19"/>
      <c r="V33" s="19"/>
      <c r="W33" s="19"/>
      <c r="AA33" s="2" t="s">
        <v>29</v>
      </c>
      <c r="AB33" s="13" t="s">
        <v>15</v>
      </c>
      <c r="AC33" s="13" t="s">
        <v>16</v>
      </c>
      <c r="AD33" s="13" t="s">
        <v>17</v>
      </c>
      <c r="AE33" s="13" t="s">
        <v>18</v>
      </c>
      <c r="AF33" s="13" t="s">
        <v>19</v>
      </c>
      <c r="AG33" s="13" t="s">
        <v>20</v>
      </c>
      <c r="AH33" s="13" t="s">
        <v>21</v>
      </c>
      <c r="AI33" s="13" t="s">
        <v>22</v>
      </c>
      <c r="AJ33" s="13" t="s">
        <v>23</v>
      </c>
      <c r="AK33" s="13" t="s">
        <v>24</v>
      </c>
      <c r="AL33" s="22" t="s">
        <v>25</v>
      </c>
      <c r="AM33" s="22" t="s">
        <v>26</v>
      </c>
      <c r="AN33" s="22" t="s">
        <v>27</v>
      </c>
      <c r="AO33" s="22" t="s">
        <v>28</v>
      </c>
      <c r="AP33" s="11" t="s">
        <v>34</v>
      </c>
      <c r="AQ33" s="11" t="s">
        <v>35</v>
      </c>
      <c r="AR33" s="11" t="s">
        <v>36</v>
      </c>
      <c r="AS33" s="11" t="s">
        <v>37</v>
      </c>
      <c r="AT33" s="11" t="s">
        <v>38</v>
      </c>
      <c r="AU33" s="11" t="s">
        <v>39</v>
      </c>
      <c r="AV33" s="11" t="s">
        <v>40</v>
      </c>
      <c r="AW33" s="11" t="s">
        <v>41</v>
      </c>
    </row>
    <row r="34" spans="1:49" ht="14.4" x14ac:dyDescent="0.3">
      <c r="A34" s="2">
        <v>4</v>
      </c>
      <c r="B34" s="14"/>
      <c r="C34" s="14">
        <f t="shared" si="194"/>
        <v>-5.8205835725135868</v>
      </c>
      <c r="D34" s="14"/>
      <c r="E34" s="14">
        <f t="shared" si="194"/>
        <v>-24.315534249585312</v>
      </c>
      <c r="F34" s="14">
        <f t="shared" si="194"/>
        <v>-1.8663143508931248</v>
      </c>
      <c r="G34" s="14">
        <f t="shared" si="194"/>
        <v>-5.6067929151996214</v>
      </c>
      <c r="H34" s="14">
        <f t="shared" si="194"/>
        <v>2.2591932893026496</v>
      </c>
      <c r="I34" s="14">
        <f t="shared" si="194"/>
        <v>13.476511018020576</v>
      </c>
      <c r="J34" s="14"/>
      <c r="K34" s="14">
        <f t="shared" si="194"/>
        <v>41.993370517405253</v>
      </c>
      <c r="L34" s="14"/>
      <c r="M34" s="14">
        <f t="shared" si="194"/>
        <v>-20.119849736536832</v>
      </c>
      <c r="N34" s="14"/>
      <c r="O34" s="14"/>
      <c r="P34"/>
      <c r="Q34" s="10"/>
      <c r="R34" s="19"/>
      <c r="S34" s="19"/>
      <c r="T34" s="19"/>
      <c r="U34" s="19"/>
      <c r="V34" s="19"/>
      <c r="W34" s="19"/>
      <c r="AA34" s="26" t="s">
        <v>9</v>
      </c>
      <c r="AB34" s="30">
        <f>AB2/86400</f>
        <v>2.1500587890046295E-4</v>
      </c>
      <c r="AC34" s="30">
        <f t="shared" ref="AC34:AO34" si="195">AC2/86400</f>
        <v>2.4065675653935187E-4</v>
      </c>
      <c r="AD34" s="30">
        <f t="shared" si="195"/>
        <v>2.6557067270833334E-4</v>
      </c>
      <c r="AE34" s="30">
        <f t="shared" si="195"/>
        <v>2.5700060888888887E-4</v>
      </c>
      <c r="AF34" s="30">
        <f t="shared" si="195"/>
        <v>3.1651759468750003E-4</v>
      </c>
      <c r="AG34" s="30">
        <f t="shared" si="195"/>
        <v>3.1452585664351851E-4</v>
      </c>
      <c r="AH34" s="30">
        <f t="shared" si="195"/>
        <v>2.8552112203703706E-4</v>
      </c>
      <c r="AI34" s="30">
        <f t="shared" si="195"/>
        <v>2.8799813135416667E-4</v>
      </c>
      <c r="AJ34" s="30">
        <f t="shared" si="195"/>
        <v>2.702191987962963E-4</v>
      </c>
      <c r="AK34" s="30">
        <f t="shared" si="195"/>
        <v>2.463115184375E-4</v>
      </c>
      <c r="AL34" s="30">
        <f t="shared" si="195"/>
        <v>2.4350382128472223E-4</v>
      </c>
      <c r="AM34" s="30">
        <f t="shared" si="195"/>
        <v>2.7709750567129631E-4</v>
      </c>
      <c r="AN34" s="30">
        <f t="shared" si="195"/>
        <v>2.5799949609953701E-4</v>
      </c>
      <c r="AO34" s="30">
        <f t="shared" si="195"/>
        <v>2.3406399597222221E-4</v>
      </c>
      <c r="AP34" s="30">
        <f>AP2/86400</f>
        <v>2.6514229700148813E-4</v>
      </c>
      <c r="AQ34" s="30">
        <f t="shared" ref="AQ34:AR34" si="196">AQ2/86400</f>
        <v>2.1500587890046295E-4</v>
      </c>
      <c r="AR34" s="30">
        <f t="shared" si="196"/>
        <v>3.1651759468750003E-4</v>
      </c>
      <c r="AS34" s="14">
        <f>AS2</f>
        <v>11.072209745237846</v>
      </c>
      <c r="AT34" s="30">
        <f>AT2/86400</f>
        <v>2.7820363678240744E-4</v>
      </c>
      <c r="AU34" s="30">
        <f t="shared" ref="AU34:AV46" si="197">AU2/86400</f>
        <v>2.4065675653935187E-4</v>
      </c>
      <c r="AV34" s="30">
        <f t="shared" si="197"/>
        <v>3.1651759468750003E-4</v>
      </c>
      <c r="AW34" s="14">
        <f>AW2</f>
        <v>10.359550978190629</v>
      </c>
    </row>
    <row r="35" spans="1:49" ht="14.4" x14ac:dyDescent="0.3">
      <c r="A35" s="2">
        <v>5</v>
      </c>
      <c r="B35" s="14"/>
      <c r="C35" s="14">
        <f t="shared" si="194"/>
        <v>-10.628028810482949</v>
      </c>
      <c r="D35" s="14"/>
      <c r="E35" s="14">
        <f t="shared" si="194"/>
        <v>-11.396473148306919</v>
      </c>
      <c r="F35" s="14">
        <f t="shared" si="194"/>
        <v>6.1303421124637749</v>
      </c>
      <c r="G35" s="14">
        <f t="shared" si="194"/>
        <v>-4.1745750255444261</v>
      </c>
      <c r="H35" s="14">
        <f t="shared" si="194"/>
        <v>-2.6594042619619516</v>
      </c>
      <c r="I35" s="14">
        <f t="shared" si="194"/>
        <v>11.272403813981908</v>
      </c>
      <c r="J35" s="14"/>
      <c r="K35" s="14">
        <f t="shared" si="194"/>
        <v>29.789001263922998</v>
      </c>
      <c r="L35" s="14"/>
      <c r="M35" s="14">
        <f t="shared" si="194"/>
        <v>-18.333265944072398</v>
      </c>
      <c r="N35" s="14"/>
      <c r="O35" s="14"/>
      <c r="P35"/>
      <c r="Q35" s="10"/>
      <c r="R35" s="19"/>
      <c r="S35" s="19"/>
      <c r="T35" s="19"/>
      <c r="U35" s="19"/>
      <c r="V35" s="19"/>
      <c r="W35" s="19"/>
      <c r="AA35" s="26" t="s">
        <v>0</v>
      </c>
      <c r="AB35" s="30">
        <f t="shared" ref="AB35:AQ46" si="198">AB3/86400</f>
        <v>3.0162929363425925E-5</v>
      </c>
      <c r="AC35" s="30">
        <f t="shared" si="198"/>
        <v>3.2081968587962982E-5</v>
      </c>
      <c r="AD35" s="30">
        <f t="shared" si="198"/>
        <v>2.4250440925925918E-5</v>
      </c>
      <c r="AE35" s="30">
        <f t="shared" si="198"/>
        <v>2.1999664062500003E-5</v>
      </c>
      <c r="AF35" s="30">
        <f t="shared" si="198"/>
        <v>3.7191882928240723E-5</v>
      </c>
      <c r="AG35" s="30">
        <f t="shared" si="198"/>
        <v>3.5802731585648155E-5</v>
      </c>
      <c r="AH35" s="30">
        <f t="shared" si="198"/>
        <v>2.9029667418981484E-5</v>
      </c>
      <c r="AI35" s="30">
        <f t="shared" si="198"/>
        <v>3.4336944652777806E-5</v>
      </c>
      <c r="AJ35" s="30">
        <f t="shared" si="198"/>
        <v>2.9730410682870379E-5</v>
      </c>
      <c r="AK35" s="30">
        <f t="shared" si="198"/>
        <v>3.2596371886574091E-5</v>
      </c>
      <c r="AL35" s="30">
        <f t="shared" si="198"/>
        <v>3.4661333668981441E-5</v>
      </c>
      <c r="AM35" s="30">
        <f t="shared" si="198"/>
        <v>3.4265558067129615E-5</v>
      </c>
      <c r="AN35" s="30">
        <f t="shared" si="198"/>
        <v>3.4971025439814841E-5</v>
      </c>
      <c r="AO35" s="30">
        <f t="shared" si="198"/>
        <v>3.3912824386574084E-5</v>
      </c>
      <c r="AP35" s="30">
        <f t="shared" si="198"/>
        <v>3.1785268118386246E-5</v>
      </c>
      <c r="AQ35" s="30">
        <f t="shared" si="198"/>
        <v>2.1999664062500003E-5</v>
      </c>
      <c r="AR35" s="30">
        <f t="shared" ref="AR35" si="199">AR3/86400</f>
        <v>3.7191882928240723E-5</v>
      </c>
      <c r="AS35" s="14">
        <f t="shared" ref="AS35:AS46" si="200">AS3</f>
        <v>13.760888524728582</v>
      </c>
      <c r="AT35" s="30">
        <f t="shared" ref="AT35:AU35" si="201">AT3/86400</f>
        <v>3.2163098648726859E-5</v>
      </c>
      <c r="AU35" s="30">
        <f t="shared" si="201"/>
        <v>2.1999664062500003E-5</v>
      </c>
      <c r="AV35" s="30">
        <f t="shared" si="197"/>
        <v>3.7191882928240723E-5</v>
      </c>
      <c r="AW35" s="14">
        <f t="shared" ref="AW35:AW46" si="202">AW3</f>
        <v>14.910495149806962</v>
      </c>
    </row>
    <row r="36" spans="1:49" ht="14.4" x14ac:dyDescent="0.3">
      <c r="A36" s="2">
        <v>6</v>
      </c>
      <c r="B36" s="14"/>
      <c r="C36" s="14">
        <f t="shared" si="194"/>
        <v>4.8299331130471383</v>
      </c>
      <c r="D36" s="14"/>
      <c r="E36" s="14">
        <f t="shared" si="194"/>
        <v>-34.989428480242971</v>
      </c>
      <c r="F36" s="14">
        <f t="shared" si="194"/>
        <v>11.363051249376861</v>
      </c>
      <c r="G36" s="14">
        <f t="shared" si="194"/>
        <v>11.370782059266773</v>
      </c>
      <c r="H36" s="14">
        <f t="shared" si="194"/>
        <v>-3.5579960292062731</v>
      </c>
      <c r="I36" s="14">
        <f t="shared" si="194"/>
        <v>11.868471200091074</v>
      </c>
      <c r="J36" s="14"/>
      <c r="K36" s="14">
        <f t="shared" si="194"/>
        <v>27.860746231018002</v>
      </c>
      <c r="L36" s="14"/>
      <c r="M36" s="14">
        <f t="shared" si="194"/>
        <v>-28.745559343350607</v>
      </c>
      <c r="N36" s="14"/>
      <c r="O36" s="14"/>
      <c r="P36"/>
      <c r="Q36" s="10"/>
      <c r="R36" s="19"/>
      <c r="S36" s="19"/>
      <c r="T36" s="19"/>
      <c r="U36" s="19"/>
      <c r="V36" s="19"/>
      <c r="W36" s="19"/>
      <c r="AA36" s="26" t="s">
        <v>1</v>
      </c>
      <c r="AB36" s="30">
        <f t="shared" si="198"/>
        <v>2.9522549768518544E-5</v>
      </c>
      <c r="AC36" s="30">
        <f t="shared" si="198"/>
        <v>3.2400583692129611E-5</v>
      </c>
      <c r="AD36" s="30">
        <f t="shared" si="198"/>
        <v>2.2524565370370376E-5</v>
      </c>
      <c r="AE36" s="30">
        <f t="shared" si="198"/>
        <v>2.7732111354166652E-5</v>
      </c>
      <c r="AF36" s="30">
        <f t="shared" si="198"/>
        <v>3.5971487361111129E-5</v>
      </c>
      <c r="AG36" s="30">
        <f t="shared" si="198"/>
        <v>3.1040301921296315E-5</v>
      </c>
      <c r="AH36" s="30">
        <f t="shared" si="198"/>
        <v>2.7681195937500028E-5</v>
      </c>
      <c r="AI36" s="30">
        <f t="shared" si="198"/>
        <v>3.5292789953703701E-5</v>
      </c>
      <c r="AJ36" s="30">
        <f t="shared" si="198"/>
        <v>3.0368690682870361E-5</v>
      </c>
      <c r="AK36" s="30">
        <f t="shared" si="198"/>
        <v>3.3273232129629637E-5</v>
      </c>
      <c r="AL36" s="30">
        <f t="shared" si="198"/>
        <v>3.3258797337962981E-5</v>
      </c>
      <c r="AM36" s="30">
        <f t="shared" si="198"/>
        <v>2.7315339722222225E-5</v>
      </c>
      <c r="AN36" s="30">
        <f t="shared" si="198"/>
        <v>3.3055922986111105E-5</v>
      </c>
      <c r="AO36" s="30">
        <f t="shared" si="198"/>
        <v>3.4416729652777777E-5</v>
      </c>
      <c r="AP36" s="30">
        <f t="shared" si="198"/>
        <v>3.0989592705026461E-5</v>
      </c>
      <c r="AQ36" s="30">
        <f t="shared" si="198"/>
        <v>2.2524565370370376E-5</v>
      </c>
      <c r="AR36" s="30">
        <f t="shared" ref="AR36" si="203">AR4/86400</f>
        <v>3.5971487361111129E-5</v>
      </c>
      <c r="AS36" s="14">
        <f t="shared" si="200"/>
        <v>12.0393951414688</v>
      </c>
      <c r="AT36" s="30">
        <f t="shared" ref="AT36:AU36" si="204">AT4/86400</f>
        <v>3.1338380258969912E-5</v>
      </c>
      <c r="AU36" s="30">
        <f t="shared" si="204"/>
        <v>2.7315339722222225E-5</v>
      </c>
      <c r="AV36" s="30">
        <f t="shared" si="197"/>
        <v>3.5971487361111129E-5</v>
      </c>
      <c r="AW36" s="14">
        <f t="shared" si="202"/>
        <v>11.095161745312643</v>
      </c>
    </row>
    <row r="37" spans="1:49" ht="14.4" x14ac:dyDescent="0.3"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Q37" s="10"/>
      <c r="V37" s="19"/>
      <c r="W37" s="19"/>
      <c r="AA37" s="26" t="s">
        <v>2</v>
      </c>
      <c r="AB37" s="30">
        <f t="shared" si="198"/>
        <v>9.1830435879629624E-5</v>
      </c>
      <c r="AC37" s="30">
        <f t="shared" si="198"/>
        <v>8.7769274375000021E-5</v>
      </c>
      <c r="AD37" s="30">
        <f t="shared" si="198"/>
        <v>6.6297136145833355E-5</v>
      </c>
      <c r="AE37" s="30">
        <f t="shared" si="198"/>
        <v>7.1527777777777779E-5</v>
      </c>
      <c r="AF37" s="30">
        <f t="shared" si="198"/>
        <v>1.061040774305555E-4</v>
      </c>
      <c r="AG37" s="30">
        <f t="shared" si="198"/>
        <v>9.6551660787037044E-5</v>
      </c>
      <c r="AH37" s="30">
        <f t="shared" si="198"/>
        <v>8.3399470902777728E-5</v>
      </c>
      <c r="AI37" s="30">
        <f t="shared" si="198"/>
        <v>1.0573664651620372E-4</v>
      </c>
      <c r="AJ37" s="30">
        <f t="shared" si="198"/>
        <v>8.5705887291666634E-5</v>
      </c>
      <c r="AK37" s="30">
        <f t="shared" si="198"/>
        <v>9.8293808263888858E-5</v>
      </c>
      <c r="AL37" s="30">
        <f t="shared" si="198"/>
        <v>9.9950659282407438E-5</v>
      </c>
      <c r="AM37" s="30">
        <f t="shared" si="198"/>
        <v>8.5005144027777786E-5</v>
      </c>
      <c r="AN37" s="30">
        <f t="shared" si="198"/>
        <v>1.0602193038194447E-4</v>
      </c>
      <c r="AO37" s="30">
        <f t="shared" si="198"/>
        <v>9.7539262627314822E-5</v>
      </c>
      <c r="AP37" s="30">
        <f t="shared" si="198"/>
        <v>9.1552369406415349E-5</v>
      </c>
      <c r="AQ37" s="30">
        <f t="shared" si="198"/>
        <v>6.6297136145833355E-5</v>
      </c>
      <c r="AR37" s="30">
        <f t="shared" ref="AR37" si="205">AR5/86400</f>
        <v>1.061040774305555E-4</v>
      </c>
      <c r="AS37" s="14">
        <f t="shared" si="200"/>
        <v>13.533876625040328</v>
      </c>
      <c r="AT37" s="30">
        <f t="shared" ref="AT37:AU37" si="206">AT5/86400</f>
        <v>9.1798482510127317E-5</v>
      </c>
      <c r="AU37" s="30">
        <f t="shared" si="206"/>
        <v>7.1527777777777779E-5</v>
      </c>
      <c r="AV37" s="30">
        <f t="shared" si="197"/>
        <v>1.061040774305555E-4</v>
      </c>
      <c r="AW37" s="14">
        <f t="shared" si="202"/>
        <v>13.069084698780435</v>
      </c>
    </row>
    <row r="38" spans="1:49" ht="14.4" x14ac:dyDescent="0.3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Q38" s="13"/>
      <c r="AA38" s="26" t="s">
        <v>10</v>
      </c>
      <c r="AB38" s="30">
        <f t="shared" si="198"/>
        <v>1.5045351473379627E-4</v>
      </c>
      <c r="AC38" s="30">
        <f t="shared" si="198"/>
        <v>1.7367409927083333E-4</v>
      </c>
      <c r="AD38" s="30">
        <f t="shared" si="198"/>
        <v>1.027462836921296E-4</v>
      </c>
      <c r="AE38" s="30">
        <f t="shared" si="198"/>
        <v>1.2195872177083334E-4</v>
      </c>
      <c r="AF38" s="30">
        <f t="shared" si="198"/>
        <v>1.6996724615740745E-4</v>
      </c>
      <c r="AG38" s="30">
        <f t="shared" si="198"/>
        <v>1.2451499118055551E-4</v>
      </c>
      <c r="AH38" s="30">
        <f t="shared" si="198"/>
        <v>1.6957252035879636E-4</v>
      </c>
      <c r="AI38" s="30">
        <f t="shared" si="198"/>
        <v>1.6437074829861109E-4</v>
      </c>
      <c r="AJ38" s="30">
        <f t="shared" si="198"/>
        <v>1.4585537918981485E-4</v>
      </c>
      <c r="AK38" s="30">
        <f t="shared" si="198"/>
        <v>1.3723020071759262E-4</v>
      </c>
      <c r="AL38" s="30">
        <f t="shared" si="198"/>
        <v>1.3249874023148146E-4</v>
      </c>
      <c r="AM38" s="30">
        <f t="shared" si="198"/>
        <v>1.4043839758101848E-4</v>
      </c>
      <c r="AN38" s="30">
        <f t="shared" si="198"/>
        <v>1.2721088435185181E-4</v>
      </c>
      <c r="AO38" s="30">
        <f t="shared" si="198"/>
        <v>1.2239858906249997E-4</v>
      </c>
      <c r="AP38" s="30">
        <f t="shared" si="198"/>
        <v>1.4163502261408731E-4</v>
      </c>
      <c r="AQ38" s="30">
        <f t="shared" si="198"/>
        <v>1.027462836921296E-4</v>
      </c>
      <c r="AR38" s="30">
        <f t="shared" ref="AR38" si="207">AR6/86400</f>
        <v>1.7367409927083333E-4</v>
      </c>
      <c r="AS38" s="14">
        <f t="shared" si="200"/>
        <v>15.290542296015641</v>
      </c>
      <c r="AT38" s="30">
        <f t="shared" ref="AT38:AU38" si="208">AT6/86400</f>
        <v>1.5021586566695604E-4</v>
      </c>
      <c r="AU38" s="30">
        <f t="shared" si="208"/>
        <v>1.2195872177083334E-4</v>
      </c>
      <c r="AV38" s="30">
        <f t="shared" si="197"/>
        <v>1.7367409927083333E-4</v>
      </c>
      <c r="AW38" s="14">
        <f t="shared" si="202"/>
        <v>14.319201335051787</v>
      </c>
    </row>
    <row r="39" spans="1:49" ht="14.4" x14ac:dyDescent="0.3">
      <c r="A39" s="34" t="s">
        <v>49</v>
      </c>
      <c r="B39" s="13" t="s">
        <v>15</v>
      </c>
      <c r="C39" s="13" t="s">
        <v>16</v>
      </c>
      <c r="D39" s="13" t="s">
        <v>17</v>
      </c>
      <c r="E39" s="13" t="s">
        <v>18</v>
      </c>
      <c r="F39" s="13" t="s">
        <v>19</v>
      </c>
      <c r="G39" s="13" t="s">
        <v>20</v>
      </c>
      <c r="H39" s="13" t="s">
        <v>21</v>
      </c>
      <c r="I39" s="13" t="s">
        <v>22</v>
      </c>
      <c r="J39" s="13" t="s">
        <v>23</v>
      </c>
      <c r="K39" s="13" t="s">
        <v>24</v>
      </c>
      <c r="L39" s="22" t="s">
        <v>25</v>
      </c>
      <c r="M39" s="22" t="s">
        <v>26</v>
      </c>
      <c r="N39" s="22" t="s">
        <v>27</v>
      </c>
      <c r="O39" s="22" t="s">
        <v>28</v>
      </c>
      <c r="Q39" s="20"/>
      <c r="AA39" s="26" t="s">
        <v>3</v>
      </c>
      <c r="AB39" s="30">
        <f t="shared" si="198"/>
        <v>2.5665574872685241E-5</v>
      </c>
      <c r="AC39" s="30">
        <f t="shared" si="198"/>
        <v>2.5547996967592599E-5</v>
      </c>
      <c r="AD39" s="30">
        <f t="shared" si="198"/>
        <v>3.1443688587963E-5</v>
      </c>
      <c r="AE39" s="30">
        <f t="shared" si="198"/>
        <v>2.3451278657407366E-5</v>
      </c>
      <c r="AF39" s="30">
        <f t="shared" si="198"/>
        <v>3.3077181493055524E-5</v>
      </c>
      <c r="AG39" s="30">
        <f t="shared" si="198"/>
        <v>3.1813219120370369E-5</v>
      </c>
      <c r="AH39" s="30">
        <f t="shared" si="198"/>
        <v>3.7805492569444381E-5</v>
      </c>
      <c r="AI39" s="30">
        <f t="shared" si="198"/>
        <v>3.2506613761574038E-5</v>
      </c>
      <c r="AJ39" s="30">
        <f t="shared" si="198"/>
        <v>3.1443688587962918E-5</v>
      </c>
      <c r="AK39" s="30">
        <f t="shared" si="198"/>
        <v>3.5015117164351852E-5</v>
      </c>
      <c r="AL39" s="30">
        <f t="shared" si="198"/>
        <v>4.38303099074074E-5</v>
      </c>
      <c r="AM39" s="30">
        <f t="shared" si="198"/>
        <v>1.9358360636574121E-5</v>
      </c>
      <c r="AN39" s="30">
        <f t="shared" si="198"/>
        <v>4.2890736539351852E-5</v>
      </c>
      <c r="AO39" s="30">
        <f t="shared" si="198"/>
        <v>3.2333921226851866E-5</v>
      </c>
      <c r="AP39" s="30">
        <f t="shared" si="198"/>
        <v>3.1870227149470896E-5</v>
      </c>
      <c r="AQ39" s="30">
        <f t="shared" si="198"/>
        <v>1.9358360636574121E-5</v>
      </c>
      <c r="AR39" s="30">
        <f t="shared" ref="AR39" si="209">AR7/86400</f>
        <v>4.38303099074074E-5</v>
      </c>
      <c r="AS39" s="14">
        <f t="shared" si="200"/>
        <v>21.633163660291789</v>
      </c>
      <c r="AT39" s="30">
        <f t="shared" ref="AT39:AU39" si="210">AT7/86400</f>
        <v>2.982190754629628E-5</v>
      </c>
      <c r="AU39" s="30">
        <f t="shared" si="210"/>
        <v>1.9358360636574121E-5</v>
      </c>
      <c r="AV39" s="30">
        <f t="shared" si="197"/>
        <v>3.7805492569444381E-5</v>
      </c>
      <c r="AW39" s="14">
        <f t="shared" si="202"/>
        <v>21.238548823612913</v>
      </c>
    </row>
    <row r="40" spans="1:49" ht="14.4" x14ac:dyDescent="0.3">
      <c r="A40" s="2">
        <v>1</v>
      </c>
      <c r="B40" s="14">
        <f t="shared" ref="B40:B45" si="211">(B2-$P2)/$P2*100</f>
        <v>-18.909249360822947</v>
      </c>
      <c r="C40" s="14">
        <f t="shared" ref="C40:O40" si="212">(C2-$P2)/$P2*100</f>
        <v>-9.2348677442433225</v>
      </c>
      <c r="D40" s="14">
        <f t="shared" si="212"/>
        <v>0.16156445489450963</v>
      </c>
      <c r="E40" s="14">
        <f t="shared" si="212"/>
        <v>-3.0706862709850995</v>
      </c>
      <c r="F40" s="14">
        <f t="shared" si="212"/>
        <v>19.376500191413651</v>
      </c>
      <c r="G40" s="14">
        <f t="shared" si="212"/>
        <v>18.625304299054633</v>
      </c>
      <c r="H40" s="14">
        <f t="shared" si="212"/>
        <v>7.6859955073235815</v>
      </c>
      <c r="I40" s="14">
        <f t="shared" si="212"/>
        <v>8.6202143570289174</v>
      </c>
      <c r="J40" s="14">
        <f t="shared" si="212"/>
        <v>1.9147838169251834</v>
      </c>
      <c r="K40" s="14">
        <f t="shared" si="212"/>
        <v>-7.1021405399842541</v>
      </c>
      <c r="L40" s="14">
        <f t="shared" si="212"/>
        <v>-8.1610802808442315</v>
      </c>
      <c r="M40" s="14">
        <f t="shared" si="212"/>
        <v>4.5089783127816379</v>
      </c>
      <c r="N40" s="14">
        <f t="shared" si="212"/>
        <v>-2.6939499969373006</v>
      </c>
      <c r="O40" s="14">
        <f t="shared" si="212"/>
        <v>-11.721366745605085</v>
      </c>
      <c r="Q40" s="20"/>
      <c r="AA40" s="26" t="s">
        <v>4</v>
      </c>
      <c r="AB40" s="30">
        <f t="shared" si="198"/>
        <v>1.2533803644675922E-4</v>
      </c>
      <c r="AC40" s="30">
        <f t="shared" si="198"/>
        <v>1.2703556731481484E-4</v>
      </c>
      <c r="AD40" s="30">
        <f t="shared" si="198"/>
        <v>8.9392794155092545E-5</v>
      </c>
      <c r="AE40" s="30">
        <f t="shared" si="198"/>
        <v>8.523478835648154E-5</v>
      </c>
      <c r="AF40" s="30">
        <f t="shared" si="198"/>
        <v>1.2148736037037037E-4</v>
      </c>
      <c r="AG40" s="30">
        <f t="shared" si="198"/>
        <v>1.4372637943287046E-4</v>
      </c>
      <c r="AH40" s="30">
        <f t="shared" si="198"/>
        <v>1.2052154195601852E-4</v>
      </c>
      <c r="AI40" s="30">
        <f t="shared" si="198"/>
        <v>1.6156200134259256E-4</v>
      </c>
      <c r="AJ40" s="30">
        <f t="shared" si="198"/>
        <v>1.0400604686342592E-4</v>
      </c>
      <c r="AK40" s="30">
        <f t="shared" si="198"/>
        <v>1.9245401864583327E-4</v>
      </c>
      <c r="AL40" s="30">
        <f t="shared" si="198"/>
        <v>1.9808201057870366E-4</v>
      </c>
      <c r="AM40" s="30">
        <f t="shared" si="198"/>
        <v>1.1558746954861106E-4</v>
      </c>
      <c r="AN40" s="30">
        <f t="shared" si="198"/>
        <v>2.0699588478009266E-4</v>
      </c>
      <c r="AO40" s="30">
        <f t="shared" si="198"/>
        <v>1.930293104861111E-4</v>
      </c>
      <c r="AP40" s="30">
        <f t="shared" si="198"/>
        <v>1.4174665787698414E-4</v>
      </c>
      <c r="AQ40" s="30">
        <f t="shared" si="198"/>
        <v>8.523478835648154E-5</v>
      </c>
      <c r="AR40" s="30">
        <f t="shared" ref="AR40" si="213">AR8/86400</f>
        <v>2.0699588478009266E-4</v>
      </c>
      <c r="AS40" s="14">
        <f t="shared" si="200"/>
        <v>29.296787300206557</v>
      </c>
      <c r="AT40" s="30">
        <f t="shared" ref="AT40:AU40" si="214">AT8/86400</f>
        <v>1.3345114087094908E-4</v>
      </c>
      <c r="AU40" s="30">
        <f t="shared" si="214"/>
        <v>8.523478835648154E-5</v>
      </c>
      <c r="AV40" s="30">
        <f t="shared" si="197"/>
        <v>1.9245401864583327E-4</v>
      </c>
      <c r="AW40" s="14">
        <f t="shared" si="202"/>
        <v>24.318516909024439</v>
      </c>
    </row>
    <row r="41" spans="1:49" ht="14.4" x14ac:dyDescent="0.3">
      <c r="A41" s="2">
        <v>2</v>
      </c>
      <c r="B41" s="14">
        <f t="shared" si="211"/>
        <v>-1.821658571897699</v>
      </c>
      <c r="C41" s="14">
        <f t="shared" ref="C41:O41" si="215">(C3-$P3)/$P3*100</f>
        <v>-1.3448071164399833</v>
      </c>
      <c r="D41" s="14">
        <f t="shared" si="215"/>
        <v>-26.732215517806079</v>
      </c>
      <c r="E41" s="14">
        <f t="shared" si="215"/>
        <v>-21.426987956784028</v>
      </c>
      <c r="F41" s="14">
        <f t="shared" si="215"/>
        <v>16.160607206477881</v>
      </c>
      <c r="G41" s="14">
        <f t="shared" si="215"/>
        <v>5.8754790393438494</v>
      </c>
      <c r="H41" s="14">
        <f t="shared" si="215"/>
        <v>-9.2121759390074232</v>
      </c>
      <c r="I41" s="14">
        <f t="shared" si="215"/>
        <v>13.632818305314714</v>
      </c>
      <c r="J41" s="14">
        <f t="shared" si="215"/>
        <v>-5.5221891559442442</v>
      </c>
      <c r="K41" s="14">
        <f t="shared" si="215"/>
        <v>6.3735881448894292</v>
      </c>
      <c r="L41" s="14">
        <f t="shared" si="215"/>
        <v>8.7758719179722213</v>
      </c>
      <c r="M41" s="14">
        <f t="shared" si="215"/>
        <v>-5.0160871812252763</v>
      </c>
      <c r="N41" s="14">
        <f t="shared" si="215"/>
        <v>12.779111339374374</v>
      </c>
      <c r="O41" s="14">
        <f t="shared" si="215"/>
        <v>7.4786454857322369</v>
      </c>
      <c r="Q41" s="20"/>
      <c r="AA41" s="26" t="s">
        <v>8</v>
      </c>
      <c r="AB41" s="30">
        <f t="shared" si="198"/>
        <v>1.4942050894675924E-4</v>
      </c>
      <c r="AC41" s="30">
        <f t="shared" si="198"/>
        <v>1.3552952045138889E-4</v>
      </c>
      <c r="AD41" s="30">
        <f t="shared" si="198"/>
        <v>1.2224741748842591E-4</v>
      </c>
      <c r="AE41" s="30">
        <f t="shared" si="198"/>
        <v>1.2284737968749996E-4</v>
      </c>
      <c r="AF41" s="30">
        <f t="shared" si="198"/>
        <v>1.4564541866898156E-4</v>
      </c>
      <c r="AG41" s="30">
        <f t="shared" si="198"/>
        <v>1.1322751322916668E-4</v>
      </c>
      <c r="AH41" s="30">
        <f t="shared" si="198"/>
        <v>1.545036533101852E-4</v>
      </c>
      <c r="AI41" s="30">
        <f t="shared" si="198"/>
        <v>1.5307802133101859E-4</v>
      </c>
      <c r="AJ41" s="30">
        <f t="shared" si="198"/>
        <v>1.5274628369212959E-4</v>
      </c>
      <c r="AK41" s="30">
        <f t="shared" si="198"/>
        <v>2.069160997685185E-4</v>
      </c>
      <c r="AL41" s="30">
        <f t="shared" si="198"/>
        <v>2.358318636111111E-4</v>
      </c>
      <c r="AM41" s="30">
        <f t="shared" si="198"/>
        <v>1.0942302847222229E-4</v>
      </c>
      <c r="AN41" s="30">
        <f t="shared" si="198"/>
        <v>2.424036281134258E-4</v>
      </c>
      <c r="AO41" s="30">
        <f t="shared" si="198"/>
        <v>2.3371126228009261E-4</v>
      </c>
      <c r="AP41" s="30">
        <f t="shared" si="198"/>
        <v>1.6268082850363756E-4</v>
      </c>
      <c r="AQ41" s="30">
        <f t="shared" si="198"/>
        <v>1.0942302847222229E-4</v>
      </c>
      <c r="AR41" s="30">
        <f t="shared" ref="AR41" si="216">AR9/86400</f>
        <v>2.424036281134258E-4</v>
      </c>
      <c r="AS41" s="14">
        <f t="shared" si="200"/>
        <v>28.869026548347922</v>
      </c>
      <c r="AT41" s="30">
        <f t="shared" ref="AT41:AU41" si="217">AT9/86400</f>
        <v>1.4264632936487271E-4</v>
      </c>
      <c r="AU41" s="30">
        <f t="shared" si="217"/>
        <v>1.0942302847222229E-4</v>
      </c>
      <c r="AV41" s="30">
        <f t="shared" si="197"/>
        <v>2.069160997685185E-4</v>
      </c>
      <c r="AW41" s="14">
        <f t="shared" si="202"/>
        <v>21.851139405376237</v>
      </c>
    </row>
    <row r="42" spans="1:49" ht="14.4" x14ac:dyDescent="0.3">
      <c r="A42" s="2">
        <v>3</v>
      </c>
      <c r="B42" s="14">
        <f t="shared" si="211"/>
        <v>6.2262087137421434</v>
      </c>
      <c r="C42" s="14">
        <f t="shared" ref="C42:O42" si="218">(C4-$P4)/$P4*100</f>
        <v>22.620871635713176</v>
      </c>
      <c r="D42" s="14">
        <f t="shared" si="218"/>
        <v>-27.457007598973444</v>
      </c>
      <c r="E42" s="14">
        <f t="shared" si="218"/>
        <v>-13.892256646765924</v>
      </c>
      <c r="F42" s="14">
        <f t="shared" si="218"/>
        <v>20.003684837553855</v>
      </c>
      <c r="G42" s="14">
        <f t="shared" si="218"/>
        <v>-12.087428036904912</v>
      </c>
      <c r="H42" s="14">
        <f t="shared" si="218"/>
        <v>19.724992610641436</v>
      </c>
      <c r="I42" s="14">
        <f t="shared" si="218"/>
        <v>16.052333148187341</v>
      </c>
      <c r="J42" s="14">
        <f t="shared" si="218"/>
        <v>2.9797408139840873</v>
      </c>
      <c r="K42" s="14">
        <f t="shared" si="218"/>
        <v>-3.1099807203028398</v>
      </c>
      <c r="L42" s="14">
        <f t="shared" si="218"/>
        <v>-6.4505813703291945</v>
      </c>
      <c r="M42" s="14">
        <f t="shared" si="218"/>
        <v>-0.84486521128976544</v>
      </c>
      <c r="N42" s="14">
        <f t="shared" si="218"/>
        <v>-10.184019457911136</v>
      </c>
      <c r="O42" s="14">
        <f t="shared" si="218"/>
        <v>-13.581692717344939</v>
      </c>
      <c r="Q42" s="20"/>
      <c r="AA42" s="26" t="s">
        <v>11</v>
      </c>
      <c r="AB42" s="30">
        <f t="shared" si="198"/>
        <v>9.4451268159722164E-5</v>
      </c>
      <c r="AC42" s="30">
        <f t="shared" si="198"/>
        <v>8.3734882847222243E-5</v>
      </c>
      <c r="AD42" s="30">
        <f t="shared" si="198"/>
        <v>8.5260770972222201E-5</v>
      </c>
      <c r="AE42" s="30">
        <f t="shared" si="198"/>
        <v>9.8796926180555542E-5</v>
      </c>
      <c r="AF42" s="30">
        <f t="shared" si="198"/>
        <v>1.1031063659722214E-4</v>
      </c>
      <c r="AG42" s="30">
        <f t="shared" si="198"/>
        <v>1.0123876711805545E-4</v>
      </c>
      <c r="AH42" s="30">
        <f t="shared" si="198"/>
        <v>1.0464957587962969E-4</v>
      </c>
      <c r="AI42" s="30">
        <f t="shared" si="198"/>
        <v>1.0006718736111104E-4</v>
      </c>
      <c r="AJ42" s="30">
        <f t="shared" si="198"/>
        <v>1.1089695137731486E-4</v>
      </c>
      <c r="AK42" s="30">
        <f t="shared" si="198"/>
        <v>1.4044679600694457E-4</v>
      </c>
      <c r="AL42" s="30">
        <f t="shared" si="198"/>
        <v>1.4772822709490738E-4</v>
      </c>
      <c r="AM42" s="30">
        <f t="shared" si="198"/>
        <v>8.8636936261574071E-5</v>
      </c>
      <c r="AN42" s="30">
        <f t="shared" si="198"/>
        <v>1.3938019652777781E-4</v>
      </c>
      <c r="AO42" s="30">
        <f t="shared" si="198"/>
        <v>1.3663391282407402E-4</v>
      </c>
      <c r="AP42" s="30">
        <f t="shared" si="198"/>
        <v>1.1015950251488094E-4</v>
      </c>
      <c r="AQ42" s="30">
        <f t="shared" si="198"/>
        <v>8.3734882847222243E-5</v>
      </c>
      <c r="AR42" s="30">
        <f t="shared" ref="AR42" si="219">AR10/86400</f>
        <v>1.4772822709490738E-4</v>
      </c>
      <c r="AS42" s="14">
        <f t="shared" si="200"/>
        <v>19.909239237061918</v>
      </c>
      <c r="AT42" s="30">
        <f t="shared" ref="AT42:AU42" si="220">AT10/86400</f>
        <v>1.0348521353153935E-4</v>
      </c>
      <c r="AU42" s="30">
        <f t="shared" si="220"/>
        <v>8.3734882847222243E-5</v>
      </c>
      <c r="AV42" s="30">
        <f t="shared" si="197"/>
        <v>1.4044679600694457E-4</v>
      </c>
      <c r="AW42" s="14">
        <f t="shared" si="202"/>
        <v>16.590515334287819</v>
      </c>
    </row>
    <row r="43" spans="1:49" ht="14.4" x14ac:dyDescent="0.3">
      <c r="A43" s="2">
        <v>4</v>
      </c>
      <c r="B43" s="14">
        <f t="shared" si="211"/>
        <v>-10.667212954654481</v>
      </c>
      <c r="C43" s="14">
        <f t="shared" ref="C43:O43" si="221">(C5-$P5)/$P5*100</f>
        <v>-14.327968005046987</v>
      </c>
      <c r="D43" s="14">
        <f t="shared" si="221"/>
        <v>-27.717647057469559</v>
      </c>
      <c r="E43" s="14">
        <f t="shared" si="221"/>
        <v>-31.152238809179174</v>
      </c>
      <c r="F43" s="14">
        <f t="shared" si="221"/>
        <v>-10.730894545453372</v>
      </c>
      <c r="G43" s="14">
        <f t="shared" si="221"/>
        <v>-14.133489415898726</v>
      </c>
      <c r="H43" s="14">
        <f t="shared" si="221"/>
        <v>-6.9780509204516425</v>
      </c>
      <c r="I43" s="14">
        <f t="shared" si="221"/>
        <v>3.2259877092866005</v>
      </c>
      <c r="J43" s="14">
        <f t="shared" si="221"/>
        <v>-14.303306995951335</v>
      </c>
      <c r="K43" s="14">
        <f t="shared" si="221"/>
        <v>29.166871525528236</v>
      </c>
      <c r="L43" s="14">
        <f t="shared" si="221"/>
        <v>42.059896596493729</v>
      </c>
      <c r="M43" s="14">
        <f t="shared" si="221"/>
        <v>-27.335557505792892</v>
      </c>
      <c r="N43" s="14">
        <f t="shared" si="221"/>
        <v>46.385250219317733</v>
      </c>
      <c r="O43" s="14">
        <f t="shared" si="221"/>
        <v>36.508360159272009</v>
      </c>
      <c r="Q43" s="20"/>
      <c r="AA43" s="26" t="s">
        <v>12</v>
      </c>
      <c r="AB43" s="30">
        <f t="shared" si="198"/>
        <v>5.0325438819444605E-5</v>
      </c>
      <c r="AC43" s="30">
        <f t="shared" si="198"/>
        <v>4.9956433182870366E-5</v>
      </c>
      <c r="AD43" s="30">
        <f t="shared" si="198"/>
        <v>4.9685059212963061E-5</v>
      </c>
      <c r="AE43" s="30">
        <f t="shared" si="198"/>
        <v>4.6945074328703733E-5</v>
      </c>
      <c r="AF43" s="30">
        <f t="shared" si="198"/>
        <v>5.5666572187499989E-5</v>
      </c>
      <c r="AG43" s="30">
        <f t="shared" si="198"/>
        <v>5.1982027372685232E-5</v>
      </c>
      <c r="AH43" s="30">
        <f t="shared" si="198"/>
        <v>5.4374527592592571E-5</v>
      </c>
      <c r="AI43" s="30">
        <f t="shared" si="198"/>
        <v>6.4485176793981476E-5</v>
      </c>
      <c r="AJ43" s="30">
        <f t="shared" si="198"/>
        <v>5.4488956076388947E-5</v>
      </c>
      <c r="AK43" s="30">
        <f t="shared" si="198"/>
        <v>7.5715965393518533E-5</v>
      </c>
      <c r="AL43" s="30">
        <f t="shared" si="198"/>
        <v>8.6083816238425912E-5</v>
      </c>
      <c r="AM43" s="30">
        <f t="shared" si="198"/>
        <v>4.310909548611106E-5</v>
      </c>
      <c r="AN43" s="30">
        <f t="shared" si="198"/>
        <v>7.8844377256944508E-5</v>
      </c>
      <c r="AO43" s="30">
        <f t="shared" si="198"/>
        <v>7.6937935671296301E-5</v>
      </c>
      <c r="AP43" s="30">
        <f t="shared" si="198"/>
        <v>5.9900032543816165E-5</v>
      </c>
      <c r="AQ43" s="30">
        <f t="shared" si="198"/>
        <v>4.310909548611106E-5</v>
      </c>
      <c r="AR43" s="30">
        <f t="shared" ref="AR43" si="222">AR11/86400</f>
        <v>8.6083816238425912E-5</v>
      </c>
      <c r="AS43" s="14">
        <f t="shared" si="200"/>
        <v>23.10948393827594</v>
      </c>
      <c r="AT43" s="30">
        <f t="shared" ref="AT43:AU43" si="223">AT11/86400</f>
        <v>5.5279359042245368E-5</v>
      </c>
      <c r="AU43" s="30">
        <f t="shared" si="223"/>
        <v>4.310909548611106E-5</v>
      </c>
      <c r="AV43" s="30">
        <f t="shared" si="197"/>
        <v>7.5715965393518533E-5</v>
      </c>
      <c r="AW43" s="14">
        <f t="shared" si="202"/>
        <v>18.851167395178607</v>
      </c>
    </row>
    <row r="44" spans="1:49" ht="14.4" x14ac:dyDescent="0.3">
      <c r="A44" s="2">
        <v>5</v>
      </c>
      <c r="B44" s="14">
        <f t="shared" si="211"/>
        <v>-14.352241296191867</v>
      </c>
      <c r="C44" s="14">
        <f t="shared" ref="C44:O44" si="224">(C6-$P6)/$P6*100</f>
        <v>-15.583499844333732</v>
      </c>
      <c r="D44" s="14">
        <f t="shared" si="224"/>
        <v>-21.394987815355506</v>
      </c>
      <c r="E44" s="14">
        <f t="shared" si="224"/>
        <v>-16.309335704281139</v>
      </c>
      <c r="F44" s="14">
        <f t="shared" si="224"/>
        <v>0.24565780763021514</v>
      </c>
      <c r="G44" s="14">
        <f t="shared" si="224"/>
        <v>-9.4878752856494089</v>
      </c>
      <c r="H44" s="14">
        <f t="shared" si="224"/>
        <v>-8.0567172693559996</v>
      </c>
      <c r="I44" s="14">
        <f t="shared" si="224"/>
        <v>5.1026039692649068</v>
      </c>
      <c r="J44" s="14">
        <f t="shared" si="224"/>
        <v>-7.5172505656950257</v>
      </c>
      <c r="K44" s="14">
        <f t="shared" si="224"/>
        <v>22.592498515741099</v>
      </c>
      <c r="L44" s="14">
        <f t="shared" si="224"/>
        <v>35.229047713149612</v>
      </c>
      <c r="M44" s="14">
        <f t="shared" si="224"/>
        <v>-22.86149923306596</v>
      </c>
      <c r="N44" s="14">
        <f t="shared" si="224"/>
        <v>26.706586809695139</v>
      </c>
      <c r="O44" s="14">
        <f t="shared" si="224"/>
        <v>25.687012198447732</v>
      </c>
      <c r="Q44" s="20"/>
      <c r="AA44" s="26" t="s">
        <v>13</v>
      </c>
      <c r="AB44" s="30">
        <f t="shared" si="198"/>
        <v>6.1228164108796191E-5</v>
      </c>
      <c r="AC44" s="30">
        <f t="shared" si="198"/>
        <v>6.9352061817129658E-5</v>
      </c>
      <c r="AD44" s="30">
        <f t="shared" si="198"/>
        <v>5.4119425543981415E-5</v>
      </c>
      <c r="AE44" s="30">
        <f t="shared" si="198"/>
        <v>5.5555555555555524E-5</v>
      </c>
      <c r="AF44" s="30">
        <f t="shared" si="198"/>
        <v>7.5139361296296293E-5</v>
      </c>
      <c r="AG44" s="30">
        <f t="shared" si="198"/>
        <v>6.448412699074076E-5</v>
      </c>
      <c r="AH44" s="30">
        <f t="shared" si="198"/>
        <v>6.2123120844907352E-5</v>
      </c>
      <c r="AI44" s="30">
        <f t="shared" si="198"/>
        <v>8.8246409675925991E-5</v>
      </c>
      <c r="AJ44" s="30">
        <f t="shared" si="198"/>
        <v>5.7058872928240673E-5</v>
      </c>
      <c r="AK44" s="30">
        <f t="shared" si="198"/>
        <v>7.8703703703703675E-5</v>
      </c>
      <c r="AL44" s="30">
        <f t="shared" si="198"/>
        <v>9.1448570173611188E-5</v>
      </c>
      <c r="AM44" s="30">
        <f t="shared" si="198"/>
        <v>5.3791887129629577E-5</v>
      </c>
      <c r="AN44" s="30">
        <f t="shared" si="198"/>
        <v>8.6537330983796281E-5</v>
      </c>
      <c r="AO44" s="30">
        <f t="shared" si="198"/>
        <v>8.8737717303240799E-5</v>
      </c>
      <c r="AP44" s="30">
        <f t="shared" si="198"/>
        <v>7.046616486111109E-5</v>
      </c>
      <c r="AQ44" s="30">
        <f t="shared" si="198"/>
        <v>5.3791887129629577E-5</v>
      </c>
      <c r="AR44" s="30">
        <f t="shared" ref="AR44" si="225">AR12/86400</f>
        <v>9.1448570173611188E-5</v>
      </c>
      <c r="AS44" s="14">
        <f t="shared" si="200"/>
        <v>19.982481708019272</v>
      </c>
      <c r="AT44" s="30">
        <f t="shared" ref="AT44:AU44" si="226">AT12/86400</f>
        <v>6.8424528376736103E-5</v>
      </c>
      <c r="AU44" s="30">
        <f t="shared" si="226"/>
        <v>5.3791887129629577E-5</v>
      </c>
      <c r="AV44" s="30">
        <f t="shared" si="197"/>
        <v>8.8246409675925991E-5</v>
      </c>
      <c r="AW44" s="14">
        <f t="shared" si="202"/>
        <v>17.287661913090592</v>
      </c>
    </row>
    <row r="45" spans="1:49" ht="14.4" x14ac:dyDescent="0.3">
      <c r="A45" s="2">
        <v>6</v>
      </c>
      <c r="B45" s="14">
        <f t="shared" si="211"/>
        <v>-6.3532781152662299</v>
      </c>
      <c r="C45" s="14">
        <f t="shared" ref="C45:O45" si="227">(C7-$P7)/$P7*100</f>
        <v>1.4502859979813736</v>
      </c>
      <c r="D45" s="14">
        <f t="shared" si="227"/>
        <v>-31.458899889455864</v>
      </c>
      <c r="E45" s="14">
        <f t="shared" si="227"/>
        <v>-37.085325939688907</v>
      </c>
      <c r="F45" s="14">
        <f t="shared" si="227"/>
        <v>7.7727807636177264</v>
      </c>
      <c r="G45" s="14">
        <f t="shared" si="227"/>
        <v>7.7802623373537481</v>
      </c>
      <c r="H45" s="14">
        <f t="shared" si="227"/>
        <v>-6.6672219040293061</v>
      </c>
      <c r="I45" s="14">
        <f t="shared" si="227"/>
        <v>8.2619063122694492</v>
      </c>
      <c r="J45" s="14">
        <f t="shared" si="227"/>
        <v>-6.2324436344109078</v>
      </c>
      <c r="K45" s="14">
        <f t="shared" si="227"/>
        <v>23.738601064104472</v>
      </c>
      <c r="L45" s="14">
        <f t="shared" si="227"/>
        <v>28.248860949961919</v>
      </c>
      <c r="M45" s="14">
        <f t="shared" si="227"/>
        <v>-31.042754978696273</v>
      </c>
      <c r="N45" s="14">
        <f t="shared" si="227"/>
        <v>22.675511726720895</v>
      </c>
      <c r="O45" s="14">
        <f t="shared" si="227"/>
        <v>18.911715309537733</v>
      </c>
      <c r="Q45" s="20"/>
      <c r="AA45" s="26" t="s">
        <v>14</v>
      </c>
      <c r="AB45" s="30">
        <f t="shared" si="198"/>
        <v>1.7410976736111111E-4</v>
      </c>
      <c r="AC45" s="30">
        <f t="shared" si="198"/>
        <v>1.886183022569444E-4</v>
      </c>
      <c r="AD45" s="30">
        <f t="shared" si="198"/>
        <v>1.2743291761574077E-4</v>
      </c>
      <c r="AE45" s="30">
        <f t="shared" si="198"/>
        <v>1.1697215923611117E-4</v>
      </c>
      <c r="AF45" s="30">
        <f t="shared" si="198"/>
        <v>2.00373204837963E-4</v>
      </c>
      <c r="AG45" s="30">
        <f t="shared" si="198"/>
        <v>2.0038711472222223E-4</v>
      </c>
      <c r="AH45" s="30">
        <f t="shared" si="198"/>
        <v>1.7352607709490738E-4</v>
      </c>
      <c r="AI45" s="30">
        <f t="shared" si="198"/>
        <v>2.0128259636574065E-4</v>
      </c>
      <c r="AJ45" s="30">
        <f t="shared" si="198"/>
        <v>1.7433442512731478E-4</v>
      </c>
      <c r="AK45" s="30">
        <f t="shared" si="198"/>
        <v>2.3005716175925929E-4</v>
      </c>
      <c r="AL45" s="30">
        <f t="shared" si="198"/>
        <v>2.3844272276620369E-4</v>
      </c>
      <c r="AM45" s="30">
        <f t="shared" si="198"/>
        <v>1.2820662215277779E-4</v>
      </c>
      <c r="AN45" s="30">
        <f t="shared" si="198"/>
        <v>2.2808064583333337E-4</v>
      </c>
      <c r="AO45" s="30">
        <f t="shared" si="198"/>
        <v>2.2108292391203701E-4</v>
      </c>
      <c r="AP45" s="30">
        <f t="shared" si="198"/>
        <v>1.8592190293154764E-4</v>
      </c>
      <c r="AQ45" s="30">
        <f t="shared" si="198"/>
        <v>1.1697215923611117E-4</v>
      </c>
      <c r="AR45" s="30">
        <f t="shared" ref="AR45" si="228">AR13/86400</f>
        <v>2.3844272276620369E-4</v>
      </c>
      <c r="AS45" s="14">
        <f t="shared" si="200"/>
        <v>21.262024516554458</v>
      </c>
      <c r="AT45" s="30">
        <f t="shared" ref="AT45:AU45" si="229">AT13/86400</f>
        <v>1.7992790480324074E-4</v>
      </c>
      <c r="AU45" s="30">
        <f t="shared" si="229"/>
        <v>1.1697215923611117E-4</v>
      </c>
      <c r="AV45" s="30">
        <f t="shared" si="197"/>
        <v>2.3005716175925929E-4</v>
      </c>
      <c r="AW45" s="14">
        <f t="shared" si="202"/>
        <v>21.587199528782815</v>
      </c>
    </row>
    <row r="46" spans="1:49" ht="14.4" x14ac:dyDescent="0.3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Q46" s="20"/>
      <c r="AA46" s="17" t="s">
        <v>30</v>
      </c>
      <c r="AB46" s="16">
        <f t="shared" si="198"/>
        <v>1.1975140673611113E-3</v>
      </c>
      <c r="AC46" s="16">
        <f t="shared" si="198"/>
        <v>1.2463574473032407E-3</v>
      </c>
      <c r="AD46" s="16">
        <f t="shared" si="198"/>
        <v>1.0409711724189816E-3</v>
      </c>
      <c r="AE46" s="16">
        <f t="shared" si="198"/>
        <v>1.0500220458564817E-3</v>
      </c>
      <c r="AF46" s="16">
        <f t="shared" si="198"/>
        <v>1.4074520240162037E-3</v>
      </c>
      <c r="AG46" s="16">
        <f t="shared" si="198"/>
        <v>1.3092946901041666E-3</v>
      </c>
      <c r="AH46" s="16">
        <f t="shared" si="198"/>
        <v>1.3027079659027779E-3</v>
      </c>
      <c r="AI46" s="16">
        <f t="shared" si="198"/>
        <v>1.4289632674074073E-3</v>
      </c>
      <c r="AJ46" s="16">
        <f t="shared" si="198"/>
        <v>1.2468547912962964E-3</v>
      </c>
      <c r="AK46" s="16">
        <f t="shared" si="198"/>
        <v>1.5070139938773148E-3</v>
      </c>
      <c r="AL46" s="16">
        <f t="shared" si="198"/>
        <v>1.5853208721759258E-3</v>
      </c>
      <c r="AM46" s="16">
        <f t="shared" si="198"/>
        <v>1.1222353447569444E-3</v>
      </c>
      <c r="AN46" s="16">
        <f t="shared" si="198"/>
        <v>1.5843920592939816E-3</v>
      </c>
      <c r="AO46" s="16">
        <f t="shared" si="198"/>
        <v>1.5047983854050923E-3</v>
      </c>
      <c r="AP46" s="16">
        <f t="shared" si="198"/>
        <v>1.323849866226852E-3</v>
      </c>
      <c r="AQ46" s="16">
        <f t="shared" si="198"/>
        <v>1.0409711724189816E-3</v>
      </c>
      <c r="AR46" s="16">
        <f t="shared" ref="AR46" si="230">AR14/86400</f>
        <v>1.5853208721759258E-3</v>
      </c>
      <c r="AS46" s="32">
        <f t="shared" si="200"/>
        <v>13.972152530564742</v>
      </c>
      <c r="AT46" s="16">
        <f t="shared" ref="AT46:AU46" si="231">AT14/86400</f>
        <v>1.2967558474030671E-3</v>
      </c>
      <c r="AU46" s="16">
        <f t="shared" si="231"/>
        <v>1.0500220458564817E-3</v>
      </c>
      <c r="AV46" s="16">
        <f t="shared" si="197"/>
        <v>1.5070139938773148E-3</v>
      </c>
      <c r="AW46" s="32">
        <f t="shared" si="202"/>
        <v>11.946989065469115</v>
      </c>
    </row>
    <row r="47" spans="1:49" ht="14.4" x14ac:dyDescent="0.3">
      <c r="Q47" s="20"/>
      <c r="AC47"/>
      <c r="AE47"/>
      <c r="AF47"/>
    </row>
    <row r="48" spans="1:49" ht="14.4" x14ac:dyDescent="0.3">
      <c r="A48" s="34" t="s">
        <v>50</v>
      </c>
      <c r="C48" s="13" t="s">
        <v>16</v>
      </c>
      <c r="D48" s="13"/>
      <c r="E48" s="13" t="s">
        <v>18</v>
      </c>
      <c r="F48" s="13" t="s">
        <v>19</v>
      </c>
      <c r="G48" s="13" t="s">
        <v>20</v>
      </c>
      <c r="H48" s="13" t="s">
        <v>21</v>
      </c>
      <c r="I48" s="13" t="s">
        <v>22</v>
      </c>
      <c r="J48" s="13"/>
      <c r="K48" s="13" t="s">
        <v>24</v>
      </c>
      <c r="L48" s="22"/>
      <c r="M48" s="22" t="s">
        <v>26</v>
      </c>
      <c r="N48" s="22"/>
      <c r="O48" s="22"/>
      <c r="P48" s="2" t="s">
        <v>7</v>
      </c>
      <c r="Q48" s="20"/>
      <c r="AA48" s="17" t="s">
        <v>32</v>
      </c>
      <c r="AB48" s="13" t="s">
        <v>15</v>
      </c>
      <c r="AC48" s="13" t="s">
        <v>16</v>
      </c>
      <c r="AD48" s="13" t="s">
        <v>17</v>
      </c>
      <c r="AE48" s="13" t="s">
        <v>18</v>
      </c>
      <c r="AF48" s="13" t="s">
        <v>19</v>
      </c>
      <c r="AG48" s="13" t="s">
        <v>20</v>
      </c>
      <c r="AH48" s="13" t="s">
        <v>21</v>
      </c>
      <c r="AI48" s="13" t="s">
        <v>22</v>
      </c>
      <c r="AJ48" s="13" t="s">
        <v>23</v>
      </c>
      <c r="AK48" s="13" t="s">
        <v>24</v>
      </c>
      <c r="AL48" s="22" t="s">
        <v>25</v>
      </c>
      <c r="AM48" s="22" t="s">
        <v>26</v>
      </c>
      <c r="AN48" s="22" t="s">
        <v>27</v>
      </c>
      <c r="AO48" s="22" t="s">
        <v>28</v>
      </c>
    </row>
    <row r="49" spans="1:41" ht="14.4" x14ac:dyDescent="0.3">
      <c r="A49" s="2">
        <v>1</v>
      </c>
      <c r="C49" s="23">
        <f t="shared" ref="C49:C54" si="232">C12-$W12</f>
        <v>-2.3666349515247624</v>
      </c>
      <c r="D49" s="23"/>
      <c r="E49" s="23">
        <f t="shared" ref="E49:I54" si="233">E12-$W12</f>
        <v>2.8002924189019254</v>
      </c>
      <c r="F49" s="23">
        <f t="shared" si="233"/>
        <v>0.81325297041755817</v>
      </c>
      <c r="G49" s="23">
        <f t="shared" si="233"/>
        <v>2.3470990688114171</v>
      </c>
      <c r="H49" s="23">
        <f t="shared" si="233"/>
        <v>0.24206580058842775</v>
      </c>
      <c r="I49" s="23">
        <f t="shared" si="233"/>
        <v>-1.5211010355695294</v>
      </c>
      <c r="J49" s="23"/>
      <c r="K49" s="23">
        <f t="shared" ref="K49:K54" si="234">K12-$W12</f>
        <v>-5.331100332670605</v>
      </c>
      <c r="L49" s="23"/>
      <c r="M49" s="23">
        <f t="shared" ref="M49:M54" si="235">M12-$W12</f>
        <v>3.0161260610455649</v>
      </c>
      <c r="N49" s="23"/>
      <c r="O49" s="23"/>
      <c r="P49" s="23">
        <f>T12-$W12</f>
        <v>4.7531292757045591</v>
      </c>
      <c r="AA49" s="26" t="s">
        <v>9</v>
      </c>
      <c r="AB49" s="28">
        <f t="shared" ref="AB49:AO49" si="236">AB2-$AP2</f>
        <v>-4.3317865239285744</v>
      </c>
      <c r="AC49" s="28">
        <f t="shared" si="236"/>
        <v>-2.1155506959285724</v>
      </c>
      <c r="AD49" s="28">
        <f t="shared" si="236"/>
        <v>3.7011661071428392E-2</v>
      </c>
      <c r="AE49" s="28">
        <f t="shared" si="236"/>
        <v>-0.70344185292857375</v>
      </c>
      <c r="AF49" s="28">
        <f t="shared" si="236"/>
        <v>4.4388257200714278</v>
      </c>
      <c r="AG49" s="28">
        <f t="shared" si="236"/>
        <v>4.2667395530714245</v>
      </c>
      <c r="AH49" s="28">
        <f t="shared" si="236"/>
        <v>1.760730483071427</v>
      </c>
      <c r="AI49" s="28">
        <f t="shared" si="236"/>
        <v>1.9747440880714251</v>
      </c>
      <c r="AJ49" s="28">
        <f t="shared" si="236"/>
        <v>0.43864431507142854</v>
      </c>
      <c r="AK49" s="28">
        <f t="shared" si="236"/>
        <v>-1.6269792679285757</v>
      </c>
      <c r="AL49" s="28">
        <f t="shared" si="236"/>
        <v>-1.8695643019285733</v>
      </c>
      <c r="AM49" s="28">
        <f t="shared" si="236"/>
        <v>1.0329300290714265</v>
      </c>
      <c r="AN49" s="28">
        <f t="shared" si="236"/>
        <v>-0.61713799792857316</v>
      </c>
      <c r="AO49" s="28">
        <f t="shared" si="236"/>
        <v>-2.6851652089285736</v>
      </c>
    </row>
    <row r="50" spans="1:41" ht="14.4" x14ac:dyDescent="0.3">
      <c r="A50" s="2">
        <v>2</v>
      </c>
      <c r="C50" s="23">
        <f t="shared" si="232"/>
        <v>0.22030565171082372</v>
      </c>
      <c r="D50" s="23"/>
      <c r="E50" s="23">
        <f t="shared" si="233"/>
        <v>-0.4471512645063811</v>
      </c>
      <c r="F50" s="23">
        <f t="shared" si="233"/>
        <v>0.74158246544178219</v>
      </c>
      <c r="G50" s="23">
        <f t="shared" si="233"/>
        <v>0.48415882621696049</v>
      </c>
      <c r="H50" s="23">
        <f t="shared" si="233"/>
        <v>-1.2401235164023383</v>
      </c>
      <c r="I50" s="23">
        <f t="shared" si="233"/>
        <v>0.27684287757515236</v>
      </c>
      <c r="J50" s="23"/>
      <c r="K50" s="23">
        <f t="shared" si="234"/>
        <v>-1.102147168315458</v>
      </c>
      <c r="L50" s="23"/>
      <c r="M50" s="23">
        <f t="shared" si="235"/>
        <v>1.0665321282794622</v>
      </c>
      <c r="N50" s="23"/>
      <c r="O50" s="23"/>
      <c r="P50" s="23">
        <f t="shared" ref="P50:P54" si="237">T13-$W13</f>
        <v>3.0045623282748561</v>
      </c>
      <c r="AA50" s="26" t="s">
        <v>0</v>
      </c>
      <c r="AB50" s="28">
        <f t="shared" ref="AB50:AO50" si="238">AB3-$AP3</f>
        <v>-0.1401700684285716</v>
      </c>
      <c r="AC50" s="28">
        <f t="shared" si="238"/>
        <v>2.5634920571429909E-2</v>
      </c>
      <c r="AD50" s="28">
        <f t="shared" si="238"/>
        <v>-0.6510090694285724</v>
      </c>
      <c r="AE50" s="28">
        <f t="shared" si="238"/>
        <v>-0.84547619042857125</v>
      </c>
      <c r="AF50" s="28">
        <f t="shared" si="238"/>
        <v>0.46713151957142696</v>
      </c>
      <c r="AG50" s="28">
        <f t="shared" si="238"/>
        <v>0.34710884357142913</v>
      </c>
      <c r="AH50" s="28">
        <f t="shared" si="238"/>
        <v>-0.2380839004285713</v>
      </c>
      <c r="AI50" s="28">
        <f t="shared" si="238"/>
        <v>0.220464852571431</v>
      </c>
      <c r="AJ50" s="28">
        <f t="shared" si="238"/>
        <v>-0.17753968242857088</v>
      </c>
      <c r="AK50" s="28">
        <f t="shared" si="238"/>
        <v>7.0079365571429797E-2</v>
      </c>
      <c r="AL50" s="28">
        <f t="shared" si="238"/>
        <v>0.24849206357142517</v>
      </c>
      <c r="AM50" s="28">
        <f t="shared" si="238"/>
        <v>0.21429705157142731</v>
      </c>
      <c r="AN50" s="28">
        <f t="shared" si="238"/>
        <v>0.27524943257143075</v>
      </c>
      <c r="AO50" s="28">
        <f t="shared" si="238"/>
        <v>0.18382086157142918</v>
      </c>
    </row>
    <row r="51" spans="1:41" ht="14.4" x14ac:dyDescent="0.3">
      <c r="A51" s="2">
        <v>3</v>
      </c>
      <c r="C51" s="23">
        <f t="shared" si="232"/>
        <v>2.2750695503983369</v>
      </c>
      <c r="D51" s="23"/>
      <c r="E51" s="23">
        <f t="shared" si="233"/>
        <v>-4.4591717450867208E-2</v>
      </c>
      <c r="F51" s="23">
        <f t="shared" si="233"/>
        <v>0.41677307950501152</v>
      </c>
      <c r="G51" s="23">
        <f t="shared" si="233"/>
        <v>-2.1493827806261407</v>
      </c>
      <c r="H51" s="23">
        <f t="shared" si="233"/>
        <v>1.3574609026139601</v>
      </c>
      <c r="I51" s="23">
        <f t="shared" si="233"/>
        <v>-0.15666689908362486</v>
      </c>
      <c r="J51" s="23"/>
      <c r="K51" s="23">
        <f t="shared" si="234"/>
        <v>-2.5533642485019001</v>
      </c>
      <c r="L51" s="23"/>
      <c r="M51" s="23">
        <f t="shared" si="235"/>
        <v>0.85470211314521372</v>
      </c>
      <c r="N51" s="23"/>
      <c r="O51" s="23"/>
      <c r="P51" s="23">
        <f t="shared" si="237"/>
        <v>4.0548215041955036</v>
      </c>
      <c r="AA51" s="26" t="s">
        <v>1</v>
      </c>
      <c r="AB51" s="28">
        <f t="shared" ref="AB51:AO51" si="239">AB4-$AP4</f>
        <v>-0.12675250971428387</v>
      </c>
      <c r="AC51" s="28">
        <f t="shared" si="239"/>
        <v>0.12190962128571226</v>
      </c>
      <c r="AD51" s="28">
        <f t="shared" si="239"/>
        <v>-0.7313783617142855</v>
      </c>
      <c r="AE51" s="28">
        <f t="shared" si="239"/>
        <v>-0.28144638871428729</v>
      </c>
      <c r="AF51" s="28">
        <f t="shared" si="239"/>
        <v>0.4304356982857156</v>
      </c>
      <c r="AG51" s="28">
        <f t="shared" si="239"/>
        <v>4.3812762857156073E-3</v>
      </c>
      <c r="AH51" s="28">
        <f t="shared" si="239"/>
        <v>-0.28584548071428362</v>
      </c>
      <c r="AI51" s="28">
        <f t="shared" si="239"/>
        <v>0.37179624228571395</v>
      </c>
      <c r="AJ51" s="28">
        <f t="shared" si="239"/>
        <v>-5.3645934714286803E-2</v>
      </c>
      <c r="AK51" s="28">
        <f t="shared" si="239"/>
        <v>0.19730644628571437</v>
      </c>
      <c r="AL51" s="28">
        <f t="shared" si="239"/>
        <v>0.19605928028571551</v>
      </c>
      <c r="AM51" s="28">
        <f t="shared" si="239"/>
        <v>-0.31745545771428585</v>
      </c>
      <c r="AN51" s="28">
        <f t="shared" si="239"/>
        <v>0.17853093628571326</v>
      </c>
      <c r="AO51" s="28">
        <f t="shared" si="239"/>
        <v>0.29610463228571415</v>
      </c>
    </row>
    <row r="52" spans="1:41" ht="14.4" x14ac:dyDescent="0.3">
      <c r="A52" s="2">
        <v>4</v>
      </c>
      <c r="C52" s="23">
        <f t="shared" si="232"/>
        <v>-0.31594697549726547</v>
      </c>
      <c r="D52" s="23"/>
      <c r="E52" s="23">
        <f t="shared" si="233"/>
        <v>-1.3820144668688883</v>
      </c>
      <c r="F52" s="23">
        <f t="shared" si="233"/>
        <v>-2.1023244116132993</v>
      </c>
      <c r="G52" s="23">
        <f t="shared" si="233"/>
        <v>-1.3771903682996331</v>
      </c>
      <c r="H52" s="23">
        <f t="shared" si="233"/>
        <v>0.58152099677745284</v>
      </c>
      <c r="I52" s="23">
        <f t="shared" si="233"/>
        <v>0.86124518252741922</v>
      </c>
      <c r="J52" s="23"/>
      <c r="K52" s="23">
        <f t="shared" si="234"/>
        <v>5.3918777616272848</v>
      </c>
      <c r="L52" s="23"/>
      <c r="M52" s="23">
        <f t="shared" si="235"/>
        <v>-1.6571677186530707</v>
      </c>
      <c r="N52" s="23"/>
      <c r="O52" s="23"/>
      <c r="P52" s="23">
        <f t="shared" si="237"/>
        <v>-2.4799749920834593</v>
      </c>
      <c r="AA52" s="26" t="s">
        <v>2</v>
      </c>
      <c r="AB52" s="28">
        <f t="shared" ref="AB52:AO52" si="240">AB5-$AP5</f>
        <v>2.4024943285712475E-2</v>
      </c>
      <c r="AC52" s="28">
        <f t="shared" si="240"/>
        <v>-0.32685941071428548</v>
      </c>
      <c r="AD52" s="28">
        <f t="shared" si="240"/>
        <v>-2.1820521537142854</v>
      </c>
      <c r="AE52" s="28">
        <f t="shared" si="240"/>
        <v>-1.730124716714287</v>
      </c>
      <c r="AF52" s="28">
        <f t="shared" si="240"/>
        <v>1.2572675732857084</v>
      </c>
      <c r="AG52" s="28">
        <f t="shared" si="240"/>
        <v>0.43193877528571445</v>
      </c>
      <c r="AH52" s="28">
        <f t="shared" si="240"/>
        <v>-0.7044104307142911</v>
      </c>
      <c r="AI52" s="28">
        <f t="shared" si="240"/>
        <v>1.2255215422857146</v>
      </c>
      <c r="AJ52" s="28">
        <f t="shared" si="240"/>
        <v>-0.50513605471428935</v>
      </c>
      <c r="AK52" s="28">
        <f t="shared" si="240"/>
        <v>0.58246031728571079</v>
      </c>
      <c r="AL52" s="28">
        <f t="shared" si="240"/>
        <v>0.72561224528571611</v>
      </c>
      <c r="AM52" s="28">
        <f t="shared" si="240"/>
        <v>-0.56568027271428623</v>
      </c>
      <c r="AN52" s="28">
        <f t="shared" si="240"/>
        <v>1.2501700682857146</v>
      </c>
      <c r="AO52" s="28">
        <f t="shared" si="240"/>
        <v>0.51726757428571357</v>
      </c>
    </row>
    <row r="53" spans="1:41" ht="14.4" x14ac:dyDescent="0.3">
      <c r="A53" s="2">
        <v>5</v>
      </c>
      <c r="C53" s="23">
        <f t="shared" si="232"/>
        <v>-1.2074315826623376</v>
      </c>
      <c r="D53" s="23"/>
      <c r="E53" s="23">
        <f t="shared" si="233"/>
        <v>1.6724190003742656</v>
      </c>
      <c r="F53" s="23">
        <f t="shared" si="233"/>
        <v>-0.36695057073816173</v>
      </c>
      <c r="G53" s="23">
        <f t="shared" si="233"/>
        <v>-0.87072560712506686</v>
      </c>
      <c r="H53" s="23">
        <f t="shared" si="233"/>
        <v>-0.52241114868361294</v>
      </c>
      <c r="I53" s="23">
        <f t="shared" si="233"/>
        <v>0.19268743232969499</v>
      </c>
      <c r="J53" s="23"/>
      <c r="K53" s="23">
        <f t="shared" si="234"/>
        <v>2.0678982254789595</v>
      </c>
      <c r="L53" s="23"/>
      <c r="M53" s="23">
        <f t="shared" si="235"/>
        <v>-0.96548574897372319</v>
      </c>
      <c r="N53" s="23"/>
      <c r="O53" s="23"/>
      <c r="P53" s="23">
        <f t="shared" si="237"/>
        <v>-3.2126600186006371</v>
      </c>
      <c r="AA53" s="26" t="s">
        <v>10</v>
      </c>
      <c r="AB53" s="28">
        <f t="shared" ref="AB53:AO53" si="241">AB6-$AP6</f>
        <v>0.76191771914285411</v>
      </c>
      <c r="AC53" s="28">
        <f t="shared" si="241"/>
        <v>2.7681762231428557</v>
      </c>
      <c r="AD53" s="28">
        <f t="shared" si="241"/>
        <v>-3.3599870428571457</v>
      </c>
      <c r="AE53" s="28">
        <f t="shared" si="241"/>
        <v>-1.7000323928571426</v>
      </c>
      <c r="AF53" s="28">
        <f t="shared" si="241"/>
        <v>2.4479041141428617</v>
      </c>
      <c r="AG53" s="28">
        <f t="shared" si="241"/>
        <v>-1.4791707158571477</v>
      </c>
      <c r="AH53" s="28">
        <f t="shared" si="241"/>
        <v>2.4137998051428617</v>
      </c>
      <c r="AI53" s="28">
        <f t="shared" si="241"/>
        <v>1.9643666991428539</v>
      </c>
      <c r="AJ53" s="28">
        <f t="shared" si="241"/>
        <v>0.36463880814286043</v>
      </c>
      <c r="AK53" s="28">
        <f t="shared" si="241"/>
        <v>-0.38057661185714053</v>
      </c>
      <c r="AL53" s="28">
        <f t="shared" si="241"/>
        <v>-0.78937479785714615</v>
      </c>
      <c r="AM53" s="28">
        <f t="shared" si="241"/>
        <v>-0.10338840285714568</v>
      </c>
      <c r="AN53" s="28">
        <f t="shared" si="241"/>
        <v>-1.2462455458571462</v>
      </c>
      <c r="AO53" s="28">
        <f t="shared" si="241"/>
        <v>-1.6620278588571473</v>
      </c>
    </row>
    <row r="54" spans="1:41" ht="14.4" x14ac:dyDescent="0.3">
      <c r="A54" s="2">
        <v>6</v>
      </c>
      <c r="C54" s="23">
        <f t="shared" si="232"/>
        <v>1.3946383075752067</v>
      </c>
      <c r="D54" s="23"/>
      <c r="E54" s="23">
        <f t="shared" si="233"/>
        <v>-2.5989539704500615</v>
      </c>
      <c r="F54" s="23">
        <f t="shared" si="233"/>
        <v>0.4976664669871127</v>
      </c>
      <c r="G54" s="23">
        <f t="shared" si="233"/>
        <v>1.5660408610224597</v>
      </c>
      <c r="H54" s="23">
        <f t="shared" si="233"/>
        <v>-0.41851303489388414</v>
      </c>
      <c r="I54" s="23">
        <f t="shared" si="233"/>
        <v>0.34699244222089298</v>
      </c>
      <c r="J54" s="23"/>
      <c r="K54" s="23">
        <f t="shared" si="234"/>
        <v>1.5268357623817188</v>
      </c>
      <c r="L54" s="23"/>
      <c r="M54" s="23">
        <f t="shared" si="235"/>
        <v>-2.3147068348434399</v>
      </c>
      <c r="N54" s="23"/>
      <c r="O54" s="23"/>
      <c r="P54" s="23">
        <f t="shared" si="237"/>
        <v>-6.119878097490818</v>
      </c>
      <c r="AA54" s="26" t="s">
        <v>3</v>
      </c>
      <c r="AB54" s="28">
        <f t="shared" ref="AB54:AO54" si="242">AB7-$AP7</f>
        <v>-0.53608195671428049</v>
      </c>
      <c r="AC54" s="28">
        <f t="shared" si="242"/>
        <v>-0.54624068771428469</v>
      </c>
      <c r="AD54" s="28">
        <f t="shared" si="242"/>
        <v>-3.6852931714282278E-2</v>
      </c>
      <c r="AE54" s="28">
        <f t="shared" si="242"/>
        <v>-0.72739714971428882</v>
      </c>
      <c r="AF54" s="28">
        <f t="shared" si="242"/>
        <v>0.10428085528571174</v>
      </c>
      <c r="AG54" s="28">
        <f t="shared" si="242"/>
        <v>-4.9254937142855226E-3</v>
      </c>
      <c r="AH54" s="28">
        <f t="shared" si="242"/>
        <v>0.51280693228570939</v>
      </c>
      <c r="AI54" s="28">
        <f t="shared" si="242"/>
        <v>5.498380328571173E-2</v>
      </c>
      <c r="AJ54" s="28">
        <f t="shared" si="242"/>
        <v>-3.6852931714289383E-2</v>
      </c>
      <c r="AK54" s="28">
        <f t="shared" si="242"/>
        <v>0.27171849728571473</v>
      </c>
      <c r="AL54" s="28">
        <f t="shared" si="242"/>
        <v>1.0333511502857142</v>
      </c>
      <c r="AM54" s="28">
        <f t="shared" si="242"/>
        <v>-1.0810252667142812</v>
      </c>
      <c r="AN54" s="28">
        <f t="shared" si="242"/>
        <v>0.9521720112857146</v>
      </c>
      <c r="AO54" s="28">
        <f t="shared" si="242"/>
        <v>4.0063168285715989E-2</v>
      </c>
    </row>
    <row r="55" spans="1:41" ht="14.4" x14ac:dyDescent="0.3">
      <c r="AA55" s="26" t="s">
        <v>4</v>
      </c>
      <c r="AB55" s="28">
        <f t="shared" ref="AB55:AO55" si="243">AB8-$AP8</f>
        <v>-1.4177048915714341</v>
      </c>
      <c r="AC55" s="28">
        <f t="shared" si="243"/>
        <v>-1.2710382245714289</v>
      </c>
      <c r="AD55" s="28">
        <f t="shared" si="243"/>
        <v>-4.5233738255714346</v>
      </c>
      <c r="AE55" s="28">
        <f t="shared" si="243"/>
        <v>-4.8826255265714256</v>
      </c>
      <c r="AF55" s="28">
        <f t="shared" si="243"/>
        <v>-1.7504033045714298</v>
      </c>
      <c r="AG55" s="28">
        <f t="shared" si="243"/>
        <v>0.17104794242857757</v>
      </c>
      <c r="AH55" s="28">
        <f t="shared" si="243"/>
        <v>-1.8338500155714303</v>
      </c>
      <c r="AI55" s="28">
        <f t="shared" si="243"/>
        <v>1.712045675428568</v>
      </c>
      <c r="AJ55" s="28">
        <f t="shared" si="243"/>
        <v>-3.2607887915714304</v>
      </c>
      <c r="AK55" s="28">
        <f t="shared" si="243"/>
        <v>4.3811159704285654</v>
      </c>
      <c r="AL55" s="28">
        <f t="shared" si="243"/>
        <v>4.8673744734285673</v>
      </c>
      <c r="AM55" s="28">
        <f t="shared" si="243"/>
        <v>-2.2601538715714344</v>
      </c>
      <c r="AN55" s="28">
        <f t="shared" si="243"/>
        <v>5.6375332044285766</v>
      </c>
      <c r="AO55" s="28">
        <f t="shared" si="243"/>
        <v>4.4308211854285684</v>
      </c>
    </row>
    <row r="56" spans="1:41" ht="14.4" x14ac:dyDescent="0.3">
      <c r="AA56" s="26" t="s">
        <v>8</v>
      </c>
      <c r="AB56" s="28">
        <f t="shared" ref="AB56:AO56" si="244">AB9-$AP9</f>
        <v>-1.1456916097142855</v>
      </c>
      <c r="AC56" s="28">
        <f t="shared" si="244"/>
        <v>-2.3458730157142842</v>
      </c>
      <c r="AD56" s="28">
        <f t="shared" si="244"/>
        <v>-3.4934467117142862</v>
      </c>
      <c r="AE56" s="28">
        <f t="shared" si="244"/>
        <v>-3.4416099777142879</v>
      </c>
      <c r="AF56" s="28">
        <f t="shared" si="244"/>
        <v>-1.4718594097142788</v>
      </c>
      <c r="AG56" s="28">
        <f t="shared" si="244"/>
        <v>-4.2727664397142835</v>
      </c>
      <c r="AH56" s="28">
        <f t="shared" si="244"/>
        <v>-0.70650793671428325</v>
      </c>
      <c r="AI56" s="28">
        <f t="shared" si="244"/>
        <v>-0.82968253971427863</v>
      </c>
      <c r="AJ56" s="28">
        <f t="shared" si="244"/>
        <v>-0.85834467171428663</v>
      </c>
      <c r="AK56" s="28">
        <f t="shared" si="244"/>
        <v>3.8219274372857139</v>
      </c>
      <c r="AL56" s="28">
        <f t="shared" si="244"/>
        <v>6.3202494332857153</v>
      </c>
      <c r="AM56" s="28">
        <f t="shared" si="244"/>
        <v>-4.6014739227142787</v>
      </c>
      <c r="AN56" s="28">
        <f t="shared" si="244"/>
        <v>6.8880498862857049</v>
      </c>
      <c r="AO56" s="28">
        <f t="shared" si="244"/>
        <v>6.1370294782857169</v>
      </c>
    </row>
    <row r="57" spans="1:41" ht="14.4" x14ac:dyDescent="0.3">
      <c r="A57" s="34" t="s">
        <v>51</v>
      </c>
      <c r="B57" s="13" t="s">
        <v>15</v>
      </c>
      <c r="C57" s="13" t="s">
        <v>16</v>
      </c>
      <c r="D57" s="13" t="s">
        <v>17</v>
      </c>
      <c r="E57" s="13" t="s">
        <v>18</v>
      </c>
      <c r="F57" s="13" t="s">
        <v>19</v>
      </c>
      <c r="G57" s="13" t="s">
        <v>20</v>
      </c>
      <c r="H57" s="13" t="s">
        <v>21</v>
      </c>
      <c r="I57" s="13" t="s">
        <v>22</v>
      </c>
      <c r="J57" s="13" t="s">
        <v>23</v>
      </c>
      <c r="K57" s="13" t="s">
        <v>24</v>
      </c>
      <c r="L57" s="22" t="s">
        <v>25</v>
      </c>
      <c r="M57" s="22" t="s">
        <v>26</v>
      </c>
      <c r="N57" s="22" t="s">
        <v>27</v>
      </c>
      <c r="O57" s="22" t="s">
        <v>28</v>
      </c>
      <c r="P57" s="2" t="s">
        <v>7</v>
      </c>
      <c r="AA57" s="26" t="s">
        <v>11</v>
      </c>
      <c r="AB57" s="28">
        <f t="shared" ref="AB57:AO57" si="245">AB10-$AP10</f>
        <v>-1.3571914482857181</v>
      </c>
      <c r="AC57" s="28">
        <f t="shared" si="245"/>
        <v>-2.2830871392857119</v>
      </c>
      <c r="AD57" s="28">
        <f t="shared" si="245"/>
        <v>-2.1512504052857153</v>
      </c>
      <c r="AE57" s="28">
        <f t="shared" si="245"/>
        <v>-0.98172659528571415</v>
      </c>
      <c r="AF57" s="28">
        <f t="shared" si="245"/>
        <v>1.3057984714279769E-2</v>
      </c>
      <c r="AG57" s="28">
        <f t="shared" si="245"/>
        <v>-0.7707515382857224</v>
      </c>
      <c r="AH57" s="28">
        <f t="shared" si="245"/>
        <v>-0.47605766128570792</v>
      </c>
      <c r="AI57" s="28">
        <f t="shared" si="245"/>
        <v>-0.87197602928571882</v>
      </c>
      <c r="AJ57" s="28">
        <f t="shared" si="245"/>
        <v>6.3715581714291147E-2</v>
      </c>
      <c r="AK57" s="28">
        <f t="shared" si="245"/>
        <v>2.6168221577142958</v>
      </c>
      <c r="AL57" s="28">
        <f t="shared" si="245"/>
        <v>3.2459378037142841</v>
      </c>
      <c r="AM57" s="28">
        <f t="shared" si="245"/>
        <v>-1.8595497242857135</v>
      </c>
      <c r="AN57" s="28">
        <f t="shared" si="245"/>
        <v>2.5246679627142896</v>
      </c>
      <c r="AO57" s="28">
        <f t="shared" si="245"/>
        <v>2.2873890507142818</v>
      </c>
    </row>
    <row r="58" spans="1:41" ht="14.4" x14ac:dyDescent="0.3">
      <c r="A58" s="2">
        <v>1</v>
      </c>
      <c r="B58" s="23">
        <f t="shared" ref="B58:O58" si="246">B12-$P12</f>
        <v>-2.4556494085953418</v>
      </c>
      <c r="C58" s="23">
        <f t="shared" si="246"/>
        <v>-1.1011932049211204</v>
      </c>
      <c r="D58" s="23">
        <f t="shared" si="246"/>
        <v>5.1018177636105051</v>
      </c>
      <c r="E58" s="23">
        <f t="shared" si="246"/>
        <v>4.0657341655055674</v>
      </c>
      <c r="F58" s="23">
        <f t="shared" si="246"/>
        <v>2.0786947170212002</v>
      </c>
      <c r="G58" s="23">
        <f t="shared" si="246"/>
        <v>3.6125408154150591</v>
      </c>
      <c r="H58" s="23">
        <f t="shared" si="246"/>
        <v>1.5075075471920698</v>
      </c>
      <c r="I58" s="23">
        <f t="shared" si="246"/>
        <v>-0.2556592889658873</v>
      </c>
      <c r="J58" s="23">
        <f t="shared" si="246"/>
        <v>1.2620660350392185</v>
      </c>
      <c r="K58" s="23">
        <f t="shared" si="246"/>
        <v>-4.065658586066963</v>
      </c>
      <c r="L58" s="23">
        <f t="shared" si="246"/>
        <v>-5.0500927964869167</v>
      </c>
      <c r="M58" s="23">
        <f t="shared" si="246"/>
        <v>4.281567807649207</v>
      </c>
      <c r="N58" s="23">
        <f t="shared" si="246"/>
        <v>-4.1261838732200289</v>
      </c>
      <c r="O58" s="23">
        <f t="shared" si="246"/>
        <v>-4.8554916931765888</v>
      </c>
      <c r="P58" s="23">
        <f>T12-P12</f>
        <v>6.0185710223082012</v>
      </c>
      <c r="AA58" s="26" t="s">
        <v>12</v>
      </c>
      <c r="AB58" s="28">
        <f t="shared" ref="AB58:AO58" si="247">AB11-$AP11</f>
        <v>-0.82724489778570298</v>
      </c>
      <c r="AC58" s="28">
        <f t="shared" si="247"/>
        <v>-0.85912698478571681</v>
      </c>
      <c r="AD58" s="28">
        <f t="shared" si="247"/>
        <v>-0.88257369578570799</v>
      </c>
      <c r="AE58" s="28">
        <f t="shared" si="247"/>
        <v>-1.1193083897857141</v>
      </c>
      <c r="AF58" s="28">
        <f t="shared" si="247"/>
        <v>-0.36577097478571741</v>
      </c>
      <c r="AG58" s="28">
        <f t="shared" si="247"/>
        <v>-0.68411564678571235</v>
      </c>
      <c r="AH58" s="28">
        <f t="shared" si="247"/>
        <v>-0.47740362778571832</v>
      </c>
      <c r="AI58" s="28">
        <f t="shared" si="247"/>
        <v>0.39615646321428333</v>
      </c>
      <c r="AJ58" s="28">
        <f t="shared" si="247"/>
        <v>-0.46751700678571151</v>
      </c>
      <c r="AK58" s="28">
        <f t="shared" si="247"/>
        <v>1.366496598214284</v>
      </c>
      <c r="AL58" s="28">
        <f t="shared" si="247"/>
        <v>2.262278911214282</v>
      </c>
      <c r="AM58" s="28">
        <f t="shared" si="247"/>
        <v>-1.4507369617857213</v>
      </c>
      <c r="AN58" s="28">
        <f t="shared" si="247"/>
        <v>1.6367913832142884</v>
      </c>
      <c r="AO58" s="28">
        <f t="shared" si="247"/>
        <v>1.4720748302142832</v>
      </c>
    </row>
    <row r="59" spans="1:41" ht="14.4" x14ac:dyDescent="0.3">
      <c r="A59" s="2">
        <v>2</v>
      </c>
      <c r="B59" s="23">
        <f t="shared" ref="B59:O59" si="248">B13-$P13</f>
        <v>0.95475247666859175</v>
      </c>
      <c r="C59" s="23">
        <f t="shared" si="248"/>
        <v>0.51795841944058907</v>
      </c>
      <c r="D59" s="23">
        <f t="shared" si="248"/>
        <v>-0.83560683047816831</v>
      </c>
      <c r="E59" s="23">
        <f t="shared" si="248"/>
        <v>-0.14949849677661575</v>
      </c>
      <c r="F59" s="23">
        <f t="shared" si="248"/>
        <v>1.0392352331715475</v>
      </c>
      <c r="G59" s="23">
        <f t="shared" si="248"/>
        <v>0.78181159394672584</v>
      </c>
      <c r="H59" s="23">
        <f t="shared" si="248"/>
        <v>-0.94247074867257297</v>
      </c>
      <c r="I59" s="23">
        <f t="shared" si="248"/>
        <v>0.5744956453049177</v>
      </c>
      <c r="J59" s="23">
        <f t="shared" si="248"/>
        <v>-3.9622010468836066E-3</v>
      </c>
      <c r="K59" s="23">
        <f t="shared" si="248"/>
        <v>-0.80449440058569266</v>
      </c>
      <c r="L59" s="23">
        <f t="shared" si="248"/>
        <v>-1.1087115349592747</v>
      </c>
      <c r="M59" s="23">
        <f t="shared" si="248"/>
        <v>1.3641848960092275</v>
      </c>
      <c r="N59" s="23">
        <f t="shared" si="248"/>
        <v>-0.71256961041280142</v>
      </c>
      <c r="O59" s="23">
        <f t="shared" si="248"/>
        <v>-0.6751244416096025</v>
      </c>
      <c r="P59" s="23">
        <f t="shared" ref="P59:P63" si="249">T13-P13</f>
        <v>3.3022150960046215</v>
      </c>
      <c r="AA59" s="26" t="s">
        <v>13</v>
      </c>
      <c r="AB59" s="28">
        <f t="shared" ref="AB59:AO59" si="250">AB12-$AP12</f>
        <v>-0.79816326500000834</v>
      </c>
      <c r="AC59" s="28">
        <f t="shared" si="250"/>
        <v>-9.6258502999996054E-2</v>
      </c>
      <c r="AD59" s="28">
        <f t="shared" si="250"/>
        <v>-1.4123582770000045</v>
      </c>
      <c r="AE59" s="28">
        <f t="shared" si="250"/>
        <v>-1.2882766440000015</v>
      </c>
      <c r="AF59" s="28">
        <f t="shared" si="250"/>
        <v>0.4037641720000007</v>
      </c>
      <c r="AG59" s="28">
        <f t="shared" si="250"/>
        <v>-0.51684807199999661</v>
      </c>
      <c r="AH59" s="28">
        <f t="shared" si="250"/>
        <v>-0.72083900300000359</v>
      </c>
      <c r="AI59" s="28">
        <f t="shared" si="250"/>
        <v>1.5362131520000073</v>
      </c>
      <c r="AJ59" s="28">
        <f t="shared" si="250"/>
        <v>-1.1583900230000044</v>
      </c>
      <c r="AK59" s="28">
        <f t="shared" si="250"/>
        <v>0.71172335599999847</v>
      </c>
      <c r="AL59" s="28">
        <f t="shared" si="250"/>
        <v>1.8128798190000079</v>
      </c>
      <c r="AM59" s="28">
        <f t="shared" si="250"/>
        <v>-1.440657596000003</v>
      </c>
      <c r="AN59" s="28">
        <f t="shared" si="250"/>
        <v>1.3885487530000002</v>
      </c>
      <c r="AO59" s="28">
        <f t="shared" si="250"/>
        <v>1.5786621310000069</v>
      </c>
    </row>
    <row r="60" spans="1:41" ht="14.4" x14ac:dyDescent="0.3">
      <c r="A60" s="2">
        <v>3</v>
      </c>
      <c r="B60" s="23">
        <f t="shared" ref="B60:O60" si="251">B14-$P14</f>
        <v>1.7117937721085603</v>
      </c>
      <c r="C60" s="23">
        <f t="shared" si="251"/>
        <v>3.0825072957842323</v>
      </c>
      <c r="D60" s="23">
        <f t="shared" si="251"/>
        <v>-0.98179312737082292</v>
      </c>
      <c r="E60" s="23">
        <f t="shared" si="251"/>
        <v>0.7628460279350282</v>
      </c>
      <c r="F60" s="23">
        <f t="shared" si="251"/>
        <v>1.2242108248909069</v>
      </c>
      <c r="G60" s="23">
        <f t="shared" si="251"/>
        <v>-1.3419450352402453</v>
      </c>
      <c r="H60" s="23">
        <f t="shared" si="251"/>
        <v>2.1648986479998555</v>
      </c>
      <c r="I60" s="23">
        <f t="shared" si="251"/>
        <v>0.65077084630227056</v>
      </c>
      <c r="J60" s="23">
        <f t="shared" si="251"/>
        <v>0.84583764970277464</v>
      </c>
      <c r="K60" s="23">
        <f t="shared" si="251"/>
        <v>-1.7459265031160047</v>
      </c>
      <c r="L60" s="23">
        <f t="shared" si="251"/>
        <v>-2.4941764825981156</v>
      </c>
      <c r="M60" s="23">
        <f t="shared" si="251"/>
        <v>1.6621398585311091</v>
      </c>
      <c r="N60" s="23">
        <f t="shared" si="251"/>
        <v>-2.8230235669911021</v>
      </c>
      <c r="O60" s="23">
        <f t="shared" si="251"/>
        <v>-2.7181402079384167</v>
      </c>
      <c r="P60" s="23">
        <f t="shared" si="249"/>
        <v>4.862259249581399</v>
      </c>
      <c r="AA60" s="26" t="s">
        <v>14</v>
      </c>
      <c r="AB60" s="28">
        <f t="shared" ref="AB60:AO60" si="252">AB13-$AP13</f>
        <v>-1.020568513285717</v>
      </c>
      <c r="AC60" s="28">
        <f t="shared" si="252"/>
        <v>0.23296890171427975</v>
      </c>
      <c r="AD60" s="28">
        <f t="shared" si="252"/>
        <v>-5.0534483312857148</v>
      </c>
      <c r="AE60" s="28">
        <f t="shared" si="252"/>
        <v>-5.9572578552857109</v>
      </c>
      <c r="AF60" s="28">
        <f t="shared" si="252"/>
        <v>1.2485924847142869</v>
      </c>
      <c r="AG60" s="28">
        <f t="shared" si="252"/>
        <v>1.2497942987142849</v>
      </c>
      <c r="AH60" s="28">
        <f t="shared" si="252"/>
        <v>-1.0709993522857175</v>
      </c>
      <c r="AI60" s="28">
        <f t="shared" si="252"/>
        <v>1.3271639127142763</v>
      </c>
      <c r="AJ60" s="28">
        <f t="shared" si="252"/>
        <v>-1.0011580822857198</v>
      </c>
      <c r="AK60" s="28">
        <f t="shared" si="252"/>
        <v>3.8132863627142868</v>
      </c>
      <c r="AL60" s="28">
        <f t="shared" si="252"/>
        <v>4.5377988337142838</v>
      </c>
      <c r="AM60" s="28">
        <f t="shared" si="252"/>
        <v>-4.9866002592857157</v>
      </c>
      <c r="AN60" s="28">
        <f t="shared" si="252"/>
        <v>3.6425153867142868</v>
      </c>
      <c r="AO60" s="28">
        <f t="shared" si="252"/>
        <v>3.0379122127142821</v>
      </c>
    </row>
    <row r="61" spans="1:41" ht="14.4" x14ac:dyDescent="0.3">
      <c r="A61" s="2">
        <v>4</v>
      </c>
      <c r="B61" s="23">
        <f t="shared" ref="B61:O61" si="253">B15-$P15</f>
        <v>3.5475168199734952E-2</v>
      </c>
      <c r="C61" s="23">
        <f t="shared" si="253"/>
        <v>-1.9354303632990764</v>
      </c>
      <c r="D61" s="23">
        <f t="shared" si="253"/>
        <v>-1.7001936121825949</v>
      </c>
      <c r="E61" s="23">
        <f t="shared" si="253"/>
        <v>-3.0014978546706992</v>
      </c>
      <c r="F61" s="23">
        <f t="shared" si="253"/>
        <v>-3.7218077994151102</v>
      </c>
      <c r="G61" s="23">
        <f t="shared" si="253"/>
        <v>-2.996673756101444</v>
      </c>
      <c r="H61" s="23">
        <f t="shared" si="253"/>
        <v>-1.0379623910243581</v>
      </c>
      <c r="I61" s="23">
        <f t="shared" si="253"/>
        <v>-0.75823820527439167</v>
      </c>
      <c r="J61" s="23">
        <f t="shared" si="253"/>
        <v>-1.9379995206635776</v>
      </c>
      <c r="K61" s="23">
        <f t="shared" si="253"/>
        <v>3.7723943738254739</v>
      </c>
      <c r="L61" s="23">
        <f t="shared" si="253"/>
        <v>5.0836488507346296</v>
      </c>
      <c r="M61" s="23">
        <f t="shared" si="253"/>
        <v>-3.2766511064548816</v>
      </c>
      <c r="N61" s="23">
        <f t="shared" si="253"/>
        <v>6.0194000459618557</v>
      </c>
      <c r="O61" s="23">
        <f t="shared" si="253"/>
        <v>5.4555361703644785</v>
      </c>
      <c r="P61" s="23">
        <f t="shared" si="249"/>
        <v>-4.0994583798852702</v>
      </c>
      <c r="AA61" s="17" t="s">
        <v>30</v>
      </c>
      <c r="AB61" s="28">
        <f t="shared" ref="AB61:AO61" si="254">AB14-$AP14</f>
        <v>-10.915413021999996</v>
      </c>
      <c r="AC61" s="28">
        <f t="shared" si="254"/>
        <v>-6.6953449949999992</v>
      </c>
      <c r="AD61" s="28">
        <f t="shared" si="254"/>
        <v>-24.440719145000003</v>
      </c>
      <c r="AE61" s="28">
        <f t="shared" si="254"/>
        <v>-23.658723679999994</v>
      </c>
      <c r="AF61" s="28">
        <f t="shared" si="254"/>
        <v>7.2232264329999936</v>
      </c>
      <c r="AG61" s="28">
        <f t="shared" si="254"/>
        <v>-1.2575672170000018</v>
      </c>
      <c r="AH61" s="28">
        <f t="shared" si="254"/>
        <v>-1.8266601880000053</v>
      </c>
      <c r="AI61" s="28">
        <f t="shared" si="254"/>
        <v>9.0817978619999877</v>
      </c>
      <c r="AJ61" s="28">
        <f t="shared" si="254"/>
        <v>-6.6523744739999984</v>
      </c>
      <c r="AK61" s="28">
        <f t="shared" si="254"/>
        <v>15.825380629000009</v>
      </c>
      <c r="AL61" s="28">
        <f t="shared" si="254"/>
        <v>22.591094913999981</v>
      </c>
      <c r="AM61" s="28">
        <f t="shared" si="254"/>
        <v>-17.419494655000008</v>
      </c>
      <c r="AN61" s="28">
        <f t="shared" si="254"/>
        <v>22.510845481000004</v>
      </c>
      <c r="AO61" s="28">
        <f t="shared" si="254"/>
        <v>15.633952056999973</v>
      </c>
    </row>
    <row r="62" spans="1:41" ht="14.4" x14ac:dyDescent="0.3">
      <c r="A62" s="2">
        <v>5</v>
      </c>
      <c r="B62" s="23">
        <f t="shared" ref="B62:O62" si="255">B16-$P16</f>
        <v>-0.87118668129616239</v>
      </c>
      <c r="C62" s="23">
        <f t="shared" si="255"/>
        <v>-1.7829538653337345</v>
      </c>
      <c r="D62" s="23">
        <f t="shared" si="255"/>
        <v>8.8494528016589413E-2</v>
      </c>
      <c r="E62" s="23">
        <f t="shared" si="255"/>
        <v>1.0968967177028688</v>
      </c>
      <c r="F62" s="23">
        <f t="shared" si="255"/>
        <v>-0.94247285340955855</v>
      </c>
      <c r="G62" s="23">
        <f t="shared" si="255"/>
        <v>-1.4462478897964637</v>
      </c>
      <c r="H62" s="23">
        <f t="shared" si="255"/>
        <v>-1.0979334313550098</v>
      </c>
      <c r="I62" s="23">
        <f t="shared" si="255"/>
        <v>-0.38283485034170184</v>
      </c>
      <c r="J62" s="23">
        <f t="shared" si="255"/>
        <v>-0.23342455008785379</v>
      </c>
      <c r="K62" s="23">
        <f t="shared" si="255"/>
        <v>1.4923759428075627</v>
      </c>
      <c r="L62" s="23">
        <f t="shared" si="255"/>
        <v>2.4431242392461243</v>
      </c>
      <c r="M62" s="23">
        <f t="shared" si="255"/>
        <v>-1.54100803164512</v>
      </c>
      <c r="N62" s="23">
        <f t="shared" si="255"/>
        <v>1.1613616927303241</v>
      </c>
      <c r="O62" s="23">
        <f t="shared" si="255"/>
        <v>2.0158090327621494</v>
      </c>
      <c r="P62" s="23">
        <f t="shared" si="249"/>
        <v>-3.7881823012720339</v>
      </c>
      <c r="AC62"/>
      <c r="AE62"/>
      <c r="AF62"/>
    </row>
    <row r="63" spans="1:41" ht="14.4" x14ac:dyDescent="0.3">
      <c r="A63" s="2">
        <v>6</v>
      </c>
      <c r="B63" s="23">
        <f t="shared" ref="B63:O63" si="256">B17-$P17</f>
        <v>0.62481467291462067</v>
      </c>
      <c r="C63" s="23">
        <f t="shared" si="256"/>
        <v>1.2191117183291169</v>
      </c>
      <c r="D63" s="23">
        <f t="shared" si="256"/>
        <v>-1.6727187215954959</v>
      </c>
      <c r="E63" s="23">
        <f t="shared" si="256"/>
        <v>-2.7744805596961513</v>
      </c>
      <c r="F63" s="23">
        <f t="shared" si="256"/>
        <v>0.32213987774102293</v>
      </c>
      <c r="G63" s="23">
        <f t="shared" si="256"/>
        <v>1.3905142717763699</v>
      </c>
      <c r="H63" s="23">
        <f t="shared" si="256"/>
        <v>-0.59403962413997391</v>
      </c>
      <c r="I63" s="23">
        <f t="shared" si="256"/>
        <v>0.17146585297480321</v>
      </c>
      <c r="J63" s="23">
        <f t="shared" si="256"/>
        <v>6.7482587056320043E-2</v>
      </c>
      <c r="K63" s="23">
        <f t="shared" si="256"/>
        <v>1.351309173135629</v>
      </c>
      <c r="L63" s="23">
        <f t="shared" si="256"/>
        <v>1.1262077240635691</v>
      </c>
      <c r="M63" s="23">
        <f t="shared" si="256"/>
        <v>-2.4902334240895296</v>
      </c>
      <c r="N63" s="23">
        <f t="shared" si="256"/>
        <v>0.48101531193175973</v>
      </c>
      <c r="O63" s="23">
        <f t="shared" si="256"/>
        <v>0.77741113959798014</v>
      </c>
      <c r="P63" s="23">
        <f t="shared" si="249"/>
        <v>-6.2954046867369078</v>
      </c>
      <c r="AA63" s="26" t="s">
        <v>33</v>
      </c>
      <c r="AB63" s="13" t="s">
        <v>15</v>
      </c>
      <c r="AC63" s="13" t="s">
        <v>16</v>
      </c>
      <c r="AD63" s="13" t="s">
        <v>17</v>
      </c>
      <c r="AE63" s="13" t="s">
        <v>18</v>
      </c>
      <c r="AF63" s="13" t="s">
        <v>19</v>
      </c>
      <c r="AG63" s="13" t="s">
        <v>20</v>
      </c>
      <c r="AH63" s="13" t="s">
        <v>21</v>
      </c>
      <c r="AI63" s="13" t="s">
        <v>22</v>
      </c>
      <c r="AJ63" s="13" t="s">
        <v>23</v>
      </c>
      <c r="AK63" s="13" t="s">
        <v>24</v>
      </c>
      <c r="AL63" s="22" t="s">
        <v>25</v>
      </c>
      <c r="AM63" s="22" t="s">
        <v>26</v>
      </c>
      <c r="AN63" s="22" t="s">
        <v>27</v>
      </c>
      <c r="AO63" s="22" t="s">
        <v>28</v>
      </c>
    </row>
    <row r="64" spans="1:41" ht="14.4" x14ac:dyDescent="0.3">
      <c r="AA64" s="26" t="s">
        <v>9</v>
      </c>
      <c r="AB64" s="18">
        <v>1.2565986389999999</v>
      </c>
      <c r="AC64" s="7">
        <v>0.23582766399999999</v>
      </c>
      <c r="AD64" s="7">
        <v>0.116825397</v>
      </c>
      <c r="AE64" s="7">
        <v>0.29673469400000002</v>
      </c>
      <c r="AF64" s="7">
        <v>0.404081633</v>
      </c>
      <c r="AG64" s="7">
        <v>6.3854875000000005E-2</v>
      </c>
      <c r="AH64" s="7">
        <v>1.153061224</v>
      </c>
      <c r="AI64" s="7">
        <v>0.77755101999999998</v>
      </c>
      <c r="AJ64" s="7">
        <v>1.312653061</v>
      </c>
      <c r="AK64" s="7">
        <v>0.952562358</v>
      </c>
      <c r="AL64" s="7">
        <v>0.98975056699999997</v>
      </c>
      <c r="AM64" s="7">
        <v>0.64</v>
      </c>
      <c r="AN64" s="7">
        <v>0.99265306099999995</v>
      </c>
      <c r="AO64" s="7">
        <v>0.75755101999999996</v>
      </c>
    </row>
    <row r="65" spans="2:41" ht="14.4" x14ac:dyDescent="0.3">
      <c r="AA65" s="26" t="s">
        <v>0</v>
      </c>
      <c r="AB65" s="18">
        <v>19.833106575999999</v>
      </c>
      <c r="AC65" s="7">
        <v>21.028571428999999</v>
      </c>
      <c r="AD65" s="7">
        <v>23.062131519000001</v>
      </c>
      <c r="AE65" s="7">
        <v>22.501587302000001</v>
      </c>
      <c r="AF65" s="7">
        <v>27.751201814000002</v>
      </c>
      <c r="AG65" s="7">
        <v>27.238888888999998</v>
      </c>
      <c r="AH65" s="7">
        <v>25.822086167999998</v>
      </c>
      <c r="AI65" s="7">
        <v>25.660589568999999</v>
      </c>
      <c r="AJ65" s="7">
        <v>24.659591837000001</v>
      </c>
      <c r="AK65" s="7">
        <v>22.233877550999999</v>
      </c>
      <c r="AL65" s="7">
        <v>22.028480726000002</v>
      </c>
      <c r="AM65" s="7">
        <v>24.58122449</v>
      </c>
      <c r="AN65" s="7">
        <v>23.283809523999999</v>
      </c>
      <c r="AO65" s="7">
        <v>20.980680272000001</v>
      </c>
    </row>
    <row r="66" spans="2:41" ht="14.4" x14ac:dyDescent="0.3">
      <c r="AA66" s="26" t="s">
        <v>1</v>
      </c>
      <c r="AB66" s="18">
        <v>22.439183672999999</v>
      </c>
      <c r="AC66" s="7">
        <v>23.800453515000001</v>
      </c>
      <c r="AD66" s="7">
        <v>25.157369615</v>
      </c>
      <c r="AE66" s="7">
        <v>24.402358277000001</v>
      </c>
      <c r="AF66" s="7">
        <v>30.964580499</v>
      </c>
      <c r="AG66" s="7">
        <v>30.332244897999999</v>
      </c>
      <c r="AH66" s="7">
        <v>28.330249432999999</v>
      </c>
      <c r="AI66" s="7">
        <v>28.627301587000002</v>
      </c>
      <c r="AJ66" s="7">
        <v>27.228299320000001</v>
      </c>
      <c r="AK66" s="7">
        <v>25.050204082</v>
      </c>
      <c r="AL66" s="7">
        <v>25.023219954999998</v>
      </c>
      <c r="AM66" s="7">
        <v>27.541768706999999</v>
      </c>
      <c r="AN66" s="7">
        <v>26.305306122000001</v>
      </c>
      <c r="AO66" s="7">
        <v>23.910748299000002</v>
      </c>
    </row>
    <row r="67" spans="2:41" ht="14.4" x14ac:dyDescent="0.3">
      <c r="B67" s="35" t="s">
        <v>52</v>
      </c>
      <c r="C67" s="36">
        <v>1</v>
      </c>
      <c r="D67" s="36">
        <v>2</v>
      </c>
      <c r="E67" s="36">
        <v>3</v>
      </c>
      <c r="F67" s="36">
        <v>4</v>
      </c>
      <c r="G67" s="36">
        <v>5</v>
      </c>
      <c r="H67" s="36">
        <v>6</v>
      </c>
      <c r="I67" s="36" t="s">
        <v>30</v>
      </c>
      <c r="L67" s="47" t="s">
        <v>56</v>
      </c>
      <c r="M67" s="45" t="s">
        <v>9</v>
      </c>
      <c r="N67" s="45" t="s">
        <v>0</v>
      </c>
      <c r="O67" s="45" t="s">
        <v>1</v>
      </c>
      <c r="P67" s="45" t="s">
        <v>2</v>
      </c>
      <c r="Q67" s="45" t="s">
        <v>10</v>
      </c>
      <c r="R67" s="45" t="s">
        <v>3</v>
      </c>
      <c r="S67" s="45" t="s">
        <v>4</v>
      </c>
      <c r="T67" s="45" t="s">
        <v>8</v>
      </c>
      <c r="U67" s="45" t="s">
        <v>11</v>
      </c>
      <c r="V67" s="45" t="s">
        <v>12</v>
      </c>
      <c r="W67" s="45" t="s">
        <v>13</v>
      </c>
      <c r="X67" s="45" t="s">
        <v>14</v>
      </c>
      <c r="Y67" s="46" t="s">
        <v>30</v>
      </c>
      <c r="AA67" s="26" t="s">
        <v>2</v>
      </c>
      <c r="AB67" s="18">
        <v>24.989931973000001</v>
      </c>
      <c r="AC67" s="7">
        <v>26.599863945999999</v>
      </c>
      <c r="AD67" s="7">
        <v>27.103492063000001</v>
      </c>
      <c r="AE67" s="7">
        <v>26.798412698</v>
      </c>
      <c r="AF67" s="7">
        <v>34.072517007000002</v>
      </c>
      <c r="AG67" s="7">
        <v>33.014126984000001</v>
      </c>
      <c r="AH67" s="7">
        <v>30.721904762000001</v>
      </c>
      <c r="AI67" s="7">
        <v>31.676598639000002</v>
      </c>
      <c r="AJ67" s="7">
        <v>29.852154195000001</v>
      </c>
      <c r="AK67" s="7">
        <v>27.925011338000001</v>
      </c>
      <c r="AL67" s="7">
        <v>27.896780045</v>
      </c>
      <c r="AM67" s="7">
        <v>29.901814058999999</v>
      </c>
      <c r="AN67" s="7">
        <v>29.161337868</v>
      </c>
      <c r="AO67" s="7">
        <v>26.884353741000002</v>
      </c>
    </row>
    <row r="68" spans="2:41" ht="14.4" x14ac:dyDescent="0.3">
      <c r="B68" s="37" t="s">
        <v>15</v>
      </c>
      <c r="C68" s="38">
        <v>2.1500587890046295E-4</v>
      </c>
      <c r="D68" s="38">
        <v>1.5151591501157409E-4</v>
      </c>
      <c r="E68" s="38">
        <v>1.5045351473379627E-4</v>
      </c>
      <c r="F68" s="38">
        <v>3.0042412026620372E-4</v>
      </c>
      <c r="G68" s="38">
        <v>2.0600487108796297E-4</v>
      </c>
      <c r="H68" s="38">
        <v>1.7410976736111111E-4</v>
      </c>
      <c r="I68" s="48">
        <v>1.1975140673611113E-3</v>
      </c>
      <c r="L68" s="37" t="s">
        <v>15</v>
      </c>
      <c r="M68" s="38">
        <v>2.1500587890046295E-4</v>
      </c>
      <c r="N68" s="38">
        <v>3.0162929363425925E-5</v>
      </c>
      <c r="O68" s="38">
        <v>2.9522549768518544E-5</v>
      </c>
      <c r="P68" s="38">
        <v>9.1830435879629624E-5</v>
      </c>
      <c r="Q68" s="38">
        <v>1.5045351473379627E-4</v>
      </c>
      <c r="R68" s="38">
        <v>2.5665574872685241E-5</v>
      </c>
      <c r="S68" s="38">
        <v>1.2533803644675922E-4</v>
      </c>
      <c r="T68" s="38">
        <v>1.4942050894675924E-4</v>
      </c>
      <c r="U68" s="38">
        <v>9.4451268159722164E-5</v>
      </c>
      <c r="V68" s="38">
        <v>5.0325438819444605E-5</v>
      </c>
      <c r="W68" s="38">
        <v>6.1228164108796191E-5</v>
      </c>
      <c r="X68" s="38">
        <v>1.7410976736111111E-4</v>
      </c>
      <c r="Y68" s="48">
        <v>1.1975140673611113E-3</v>
      </c>
      <c r="AA68" s="26" t="s">
        <v>10</v>
      </c>
      <c r="AB68" s="18">
        <v>32.924081633</v>
      </c>
      <c r="AC68" s="7">
        <v>34.183129252000001</v>
      </c>
      <c r="AD68" s="7">
        <v>32.831564626000002</v>
      </c>
      <c r="AE68" s="7">
        <v>32.978412698</v>
      </c>
      <c r="AF68" s="7">
        <v>43.239909296999997</v>
      </c>
      <c r="AG68" s="7">
        <v>41.356190476000002</v>
      </c>
      <c r="AH68" s="7">
        <v>37.927619047999997</v>
      </c>
      <c r="AI68" s="7">
        <v>40.812244898000003</v>
      </c>
      <c r="AJ68" s="7">
        <v>37.257142856999998</v>
      </c>
      <c r="AK68" s="7">
        <v>36.417596371999998</v>
      </c>
      <c r="AL68" s="7">
        <v>36.532517007000003</v>
      </c>
      <c r="AM68" s="7">
        <v>37.246258503</v>
      </c>
      <c r="AN68" s="7">
        <v>38.321632653000002</v>
      </c>
      <c r="AO68" s="7">
        <v>35.311746032000002</v>
      </c>
    </row>
    <row r="69" spans="2:41" ht="14.4" x14ac:dyDescent="0.3">
      <c r="B69" s="37" t="s">
        <v>16</v>
      </c>
      <c r="C69" s="38">
        <v>2.4065675653935187E-4</v>
      </c>
      <c r="D69" s="38">
        <v>1.5225182665509261E-4</v>
      </c>
      <c r="E69" s="38">
        <v>1.7367409927083333E-4</v>
      </c>
      <c r="F69" s="38">
        <v>2.8811308473379631E-4</v>
      </c>
      <c r="G69" s="38">
        <v>2.0304337784722226E-4</v>
      </c>
      <c r="H69" s="38">
        <v>1.886183022569444E-4</v>
      </c>
      <c r="I69" s="48">
        <v>1.2463574473032407E-3</v>
      </c>
      <c r="L69" s="37" t="s">
        <v>16</v>
      </c>
      <c r="M69" s="38">
        <v>2.4065675653935187E-4</v>
      </c>
      <c r="N69" s="38">
        <v>3.2081968587962982E-5</v>
      </c>
      <c r="O69" s="38">
        <v>3.2400583692129611E-5</v>
      </c>
      <c r="P69" s="38">
        <v>8.7769274375000021E-5</v>
      </c>
      <c r="Q69" s="38">
        <v>1.7367409927083333E-4</v>
      </c>
      <c r="R69" s="38">
        <v>2.5547996967592599E-5</v>
      </c>
      <c r="S69" s="38">
        <v>1.2703556731481484E-4</v>
      </c>
      <c r="T69" s="38">
        <v>1.3552952045138889E-4</v>
      </c>
      <c r="U69" s="38">
        <v>8.3734882847222243E-5</v>
      </c>
      <c r="V69" s="38">
        <v>4.9956433182870366E-5</v>
      </c>
      <c r="W69" s="38">
        <v>6.9352061817129658E-5</v>
      </c>
      <c r="X69" s="38">
        <v>1.886183022569444E-4</v>
      </c>
      <c r="Y69" s="48">
        <v>1.2463574473032407E-3</v>
      </c>
      <c r="AA69" s="26" t="s">
        <v>3</v>
      </c>
      <c r="AB69" s="18">
        <v>45.923265305999998</v>
      </c>
      <c r="AC69" s="7">
        <v>49.188571429</v>
      </c>
      <c r="AD69" s="7">
        <v>41.708843537</v>
      </c>
      <c r="AE69" s="7">
        <v>43.515646259</v>
      </c>
      <c r="AF69" s="7">
        <v>57.925079365000002</v>
      </c>
      <c r="AG69" s="7">
        <v>52.114285713999998</v>
      </c>
      <c r="AH69" s="7">
        <v>52.578684807000002</v>
      </c>
      <c r="AI69" s="7">
        <v>55.013877551</v>
      </c>
      <c r="AJ69" s="7">
        <v>49.859047619000002</v>
      </c>
      <c r="AK69" s="7">
        <v>48.274285714000001</v>
      </c>
      <c r="AL69" s="7">
        <v>47.980408163</v>
      </c>
      <c r="AM69" s="7">
        <v>49.380136053999998</v>
      </c>
      <c r="AN69" s="7">
        <v>49.312653060999999</v>
      </c>
      <c r="AO69" s="7">
        <v>45.886984126999998</v>
      </c>
    </row>
    <row r="70" spans="2:41" ht="14.4" x14ac:dyDescent="0.3">
      <c r="B70" s="37" t="s">
        <v>17</v>
      </c>
      <c r="C70" s="38">
        <v>2.6557067270833334E-4</v>
      </c>
      <c r="D70" s="38">
        <v>1.1307214244212964E-4</v>
      </c>
      <c r="E70" s="38">
        <v>1.027462836921296E-4</v>
      </c>
      <c r="F70" s="38">
        <v>2.4308390023148146E-4</v>
      </c>
      <c r="G70" s="38">
        <v>1.8906525572916669E-4</v>
      </c>
      <c r="H70" s="38">
        <v>1.2743291761574077E-4</v>
      </c>
      <c r="I70" s="48">
        <v>1.0409711724189816E-3</v>
      </c>
      <c r="L70" s="37" t="s">
        <v>17</v>
      </c>
      <c r="M70" s="38">
        <v>2.6557067270833334E-4</v>
      </c>
      <c r="N70" s="38">
        <v>2.4250440925925918E-5</v>
      </c>
      <c r="O70" s="38">
        <v>2.2524565370370376E-5</v>
      </c>
      <c r="P70" s="38">
        <v>6.6297136145833355E-5</v>
      </c>
      <c r="Q70" s="38">
        <v>1.027462836921296E-4</v>
      </c>
      <c r="R70" s="38">
        <v>3.1443688587963E-5</v>
      </c>
      <c r="S70" s="38">
        <v>8.9392794155092545E-5</v>
      </c>
      <c r="T70" s="38">
        <v>1.2224741748842591E-4</v>
      </c>
      <c r="U70" s="38">
        <v>8.5260770972222201E-5</v>
      </c>
      <c r="V70" s="38">
        <v>4.9685059212963061E-5</v>
      </c>
      <c r="W70" s="38">
        <v>5.4119425543981415E-5</v>
      </c>
      <c r="X70" s="38">
        <v>1.2743291761574077E-4</v>
      </c>
      <c r="Y70" s="48">
        <v>1.0409711724189816E-3</v>
      </c>
      <c r="AA70" s="26" t="s">
        <v>4</v>
      </c>
      <c r="AB70" s="18">
        <v>48.140770975000002</v>
      </c>
      <c r="AC70" s="7">
        <v>51.395918367</v>
      </c>
      <c r="AD70" s="7">
        <v>44.425578231000003</v>
      </c>
      <c r="AE70" s="7">
        <v>45.541836734999997</v>
      </c>
      <c r="AF70" s="7">
        <v>60.782947845999999</v>
      </c>
      <c r="AG70" s="7">
        <v>54.862947845999997</v>
      </c>
      <c r="AH70" s="7">
        <v>55.845079364999997</v>
      </c>
      <c r="AI70" s="7">
        <v>57.822448979999997</v>
      </c>
      <c r="AJ70" s="7">
        <v>52.575782312999998</v>
      </c>
      <c r="AK70" s="7">
        <v>51.299591837000001</v>
      </c>
      <c r="AL70" s="7">
        <v>51.767346938999999</v>
      </c>
      <c r="AM70" s="7">
        <v>51.052698413000002</v>
      </c>
      <c r="AN70" s="7">
        <v>53.018412697999999</v>
      </c>
      <c r="AO70" s="7">
        <v>48.680634920999999</v>
      </c>
    </row>
    <row r="71" spans="2:41" ht="14.4" x14ac:dyDescent="0.3">
      <c r="B71" s="37" t="s">
        <v>18</v>
      </c>
      <c r="C71" s="38">
        <v>2.5700060888888887E-4</v>
      </c>
      <c r="D71" s="38">
        <v>1.2125955319444443E-4</v>
      </c>
      <c r="E71" s="38">
        <v>1.2195872177083334E-4</v>
      </c>
      <c r="F71" s="38">
        <v>2.3153344670138887E-4</v>
      </c>
      <c r="G71" s="38">
        <v>2.0129755606481479E-4</v>
      </c>
      <c r="H71" s="38">
        <v>1.1697215923611117E-4</v>
      </c>
      <c r="I71" s="48">
        <v>1.0500220458564817E-3</v>
      </c>
      <c r="L71" s="37" t="s">
        <v>18</v>
      </c>
      <c r="M71" s="38">
        <v>2.5700060888888887E-4</v>
      </c>
      <c r="N71" s="38">
        <v>2.1999664062500003E-5</v>
      </c>
      <c r="O71" s="38">
        <v>2.7732111354166652E-5</v>
      </c>
      <c r="P71" s="38">
        <v>7.1527777777777779E-5</v>
      </c>
      <c r="Q71" s="38">
        <v>1.2195872177083334E-4</v>
      </c>
      <c r="R71" s="38">
        <v>2.3451278657407366E-5</v>
      </c>
      <c r="S71" s="38">
        <v>8.523478835648154E-5</v>
      </c>
      <c r="T71" s="38">
        <v>1.2284737968749996E-4</v>
      </c>
      <c r="U71" s="38">
        <v>9.8796926180555542E-5</v>
      </c>
      <c r="V71" s="38">
        <v>4.6945074328703733E-5</v>
      </c>
      <c r="W71" s="38">
        <v>5.5555555555555524E-5</v>
      </c>
      <c r="X71" s="38">
        <v>1.1697215923611117E-4</v>
      </c>
      <c r="Y71" s="48">
        <v>1.0500220458564817E-3</v>
      </c>
      <c r="AA71" s="26" t="s">
        <v>8</v>
      </c>
      <c r="AB71" s="18">
        <v>58.969977323999998</v>
      </c>
      <c r="AC71" s="7">
        <v>62.371791383000001</v>
      </c>
      <c r="AD71" s="7">
        <v>52.149115645999998</v>
      </c>
      <c r="AE71" s="7">
        <v>52.906122449000001</v>
      </c>
      <c r="AF71" s="7">
        <v>71.279455781999999</v>
      </c>
      <c r="AG71" s="7">
        <v>67.280907029000005</v>
      </c>
      <c r="AH71" s="7">
        <v>66.258140589999996</v>
      </c>
      <c r="AI71" s="7">
        <v>71.781405895999995</v>
      </c>
      <c r="AJ71" s="7">
        <v>61.561904761999998</v>
      </c>
      <c r="AK71" s="7">
        <v>67.927619047999997</v>
      </c>
      <c r="AL71" s="7">
        <v>68.881632652999997</v>
      </c>
      <c r="AM71" s="7">
        <v>61.039455781999997</v>
      </c>
      <c r="AN71" s="7">
        <v>70.902857143000006</v>
      </c>
      <c r="AO71" s="7">
        <v>65.358367346999998</v>
      </c>
    </row>
    <row r="72" spans="2:41" ht="14.4" x14ac:dyDescent="0.3">
      <c r="B72" s="37" t="s">
        <v>19</v>
      </c>
      <c r="C72" s="38">
        <v>3.1651759468750003E-4</v>
      </c>
      <c r="D72" s="38">
        <v>1.7926744771990736E-4</v>
      </c>
      <c r="E72" s="38">
        <v>1.6996724615740745E-4</v>
      </c>
      <c r="F72" s="38">
        <v>3.0020996053240742E-4</v>
      </c>
      <c r="G72" s="38">
        <v>2.4111657008101843E-4</v>
      </c>
      <c r="H72" s="38">
        <v>2.00373204837963E-4</v>
      </c>
      <c r="I72" s="48">
        <v>1.4074520240162037E-3</v>
      </c>
      <c r="L72" s="37" t="s">
        <v>19</v>
      </c>
      <c r="M72" s="38">
        <v>3.1651759468750003E-4</v>
      </c>
      <c r="N72" s="38">
        <v>3.7191882928240723E-5</v>
      </c>
      <c r="O72" s="38">
        <v>3.5971487361111129E-5</v>
      </c>
      <c r="P72" s="38">
        <v>1.061040774305555E-4</v>
      </c>
      <c r="Q72" s="38">
        <v>1.6996724615740745E-4</v>
      </c>
      <c r="R72" s="38">
        <v>3.3077181493055524E-5</v>
      </c>
      <c r="S72" s="38">
        <v>1.2148736037037037E-4</v>
      </c>
      <c r="T72" s="38">
        <v>1.4564541866898156E-4</v>
      </c>
      <c r="U72" s="38">
        <v>1.1031063659722214E-4</v>
      </c>
      <c r="V72" s="38">
        <v>5.5666572187499989E-5</v>
      </c>
      <c r="W72" s="38">
        <v>7.5139361296296293E-5</v>
      </c>
      <c r="X72" s="38">
        <v>2.00373204837963E-4</v>
      </c>
      <c r="Y72" s="48">
        <v>1.4074520240162037E-3</v>
      </c>
      <c r="AA72" s="26" t="s">
        <v>11</v>
      </c>
      <c r="AB72" s="18">
        <v>71.879909296999998</v>
      </c>
      <c r="AC72" s="7">
        <v>74.081541950000002</v>
      </c>
      <c r="AD72" s="7">
        <v>62.711292516999997</v>
      </c>
      <c r="AE72" s="7">
        <v>63.520136053999998</v>
      </c>
      <c r="AF72" s="7">
        <v>83.863219955000005</v>
      </c>
      <c r="AG72" s="7">
        <v>77.063764172000006</v>
      </c>
      <c r="AH72" s="7">
        <v>79.607256235999998</v>
      </c>
      <c r="AI72" s="7">
        <v>85.007346939000001</v>
      </c>
      <c r="AJ72" s="7">
        <v>74.759183672999995</v>
      </c>
      <c r="AK72" s="7">
        <v>85.805170067999995</v>
      </c>
      <c r="AL72" s="7">
        <v>89.257505668999997</v>
      </c>
      <c r="AM72" s="7">
        <v>70.493605442000003</v>
      </c>
      <c r="AN72" s="7">
        <v>91.846530611999995</v>
      </c>
      <c r="AO72" s="7">
        <v>85.551020407999999</v>
      </c>
    </row>
    <row r="73" spans="2:41" ht="14.4" x14ac:dyDescent="0.3">
      <c r="B73" s="37" t="s">
        <v>20</v>
      </c>
      <c r="C73" s="38">
        <v>3.1452585664351851E-4</v>
      </c>
      <c r="D73" s="38">
        <v>1.6339469429398152E-4</v>
      </c>
      <c r="E73" s="38">
        <v>1.2451499118055551E-4</v>
      </c>
      <c r="F73" s="38">
        <v>2.8876711178240749E-4</v>
      </c>
      <c r="G73" s="38">
        <v>2.1770492148148147E-4</v>
      </c>
      <c r="H73" s="38">
        <v>2.0038711472222223E-4</v>
      </c>
      <c r="I73" s="48">
        <v>1.3092946901041669E-3</v>
      </c>
      <c r="L73" s="37" t="s">
        <v>20</v>
      </c>
      <c r="M73" s="38">
        <v>3.1452585664351851E-4</v>
      </c>
      <c r="N73" s="38">
        <v>3.5802731585648155E-5</v>
      </c>
      <c r="O73" s="38">
        <v>3.1040301921296315E-5</v>
      </c>
      <c r="P73" s="38">
        <v>9.6551660787037044E-5</v>
      </c>
      <c r="Q73" s="38">
        <v>1.2451499118055551E-4</v>
      </c>
      <c r="R73" s="38">
        <v>3.1813219120370369E-5</v>
      </c>
      <c r="S73" s="38">
        <v>1.4372637943287046E-4</v>
      </c>
      <c r="T73" s="38">
        <v>1.1322751322916668E-4</v>
      </c>
      <c r="U73" s="38">
        <v>1.0123876711805545E-4</v>
      </c>
      <c r="V73" s="38">
        <v>5.1982027372685232E-5</v>
      </c>
      <c r="W73" s="38">
        <v>6.448412699074076E-5</v>
      </c>
      <c r="X73" s="38">
        <v>2.0038711472222223E-4</v>
      </c>
      <c r="Y73" s="48">
        <v>1.3092946901041666E-3</v>
      </c>
      <c r="AA73" s="26" t="s">
        <v>12</v>
      </c>
      <c r="AB73" s="18">
        <v>80.040498865999993</v>
      </c>
      <c r="AC73" s="7">
        <v>81.316235828000003</v>
      </c>
      <c r="AD73" s="7">
        <v>70.077823128999995</v>
      </c>
      <c r="AE73" s="7">
        <v>72.056190475999998</v>
      </c>
      <c r="AF73" s="7">
        <v>93.394058956999999</v>
      </c>
      <c r="AG73" s="7">
        <v>85.810793650999997</v>
      </c>
      <c r="AH73" s="7">
        <v>88.648979592000003</v>
      </c>
      <c r="AI73" s="7">
        <v>93.653151926999996</v>
      </c>
      <c r="AJ73" s="7">
        <v>84.340680272</v>
      </c>
      <c r="AK73" s="7">
        <v>97.939773243000005</v>
      </c>
      <c r="AL73" s="7">
        <v>102.02122448999999</v>
      </c>
      <c r="AM73" s="7">
        <v>78.151836735000003</v>
      </c>
      <c r="AN73" s="7">
        <v>103.888979592</v>
      </c>
      <c r="AO73" s="7">
        <v>97.356190475999995</v>
      </c>
    </row>
    <row r="74" spans="2:41" ht="14.4" x14ac:dyDescent="0.3">
      <c r="B74" s="37" t="s">
        <v>21</v>
      </c>
      <c r="C74" s="38">
        <v>2.8552112203703706E-4</v>
      </c>
      <c r="D74" s="38">
        <v>1.4011033425925925E-4</v>
      </c>
      <c r="E74" s="38">
        <v>1.6957252035879636E-4</v>
      </c>
      <c r="F74" s="38">
        <v>3.1283068783564808E-4</v>
      </c>
      <c r="G74" s="38">
        <v>2.2114722431712961E-4</v>
      </c>
      <c r="H74" s="38">
        <v>1.7352607709490738E-4</v>
      </c>
      <c r="I74" s="48">
        <v>1.3027079659027779E-3</v>
      </c>
      <c r="L74" s="37" t="s">
        <v>21</v>
      </c>
      <c r="M74" s="38">
        <v>2.8552112203703706E-4</v>
      </c>
      <c r="N74" s="38">
        <v>2.9029667418981484E-5</v>
      </c>
      <c r="O74" s="38">
        <v>2.7681195937500028E-5</v>
      </c>
      <c r="P74" s="38">
        <v>8.3399470902777728E-5</v>
      </c>
      <c r="Q74" s="38">
        <v>1.6957252035879636E-4</v>
      </c>
      <c r="R74" s="38">
        <v>3.7805492569444381E-5</v>
      </c>
      <c r="S74" s="38">
        <v>1.2052154195601852E-4</v>
      </c>
      <c r="T74" s="38">
        <v>1.545036533101852E-4</v>
      </c>
      <c r="U74" s="38">
        <v>1.0464957587962969E-4</v>
      </c>
      <c r="V74" s="38">
        <v>5.4374527592592571E-5</v>
      </c>
      <c r="W74" s="38">
        <v>6.2123120844907352E-5</v>
      </c>
      <c r="X74" s="38">
        <v>1.7352607709490738E-4</v>
      </c>
      <c r="Y74" s="48">
        <v>1.3027079659027779E-3</v>
      </c>
      <c r="AA74" s="26" t="s">
        <v>13</v>
      </c>
      <c r="AB74" s="18">
        <v>84.388616780000007</v>
      </c>
      <c r="AC74" s="7">
        <v>85.632471655000003</v>
      </c>
      <c r="AD74" s="7">
        <v>74.370612245000004</v>
      </c>
      <c r="AE74" s="7">
        <v>76.112244898</v>
      </c>
      <c r="AF74" s="7">
        <v>98.203650793999998</v>
      </c>
      <c r="AG74" s="7">
        <v>90.302040816000002</v>
      </c>
      <c r="AH74" s="7">
        <v>93.346938776000002</v>
      </c>
      <c r="AI74" s="7">
        <v>99.224671201999996</v>
      </c>
      <c r="AJ74" s="7">
        <v>89.048526077000005</v>
      </c>
      <c r="AK74" s="7">
        <v>104.48163265300001</v>
      </c>
      <c r="AL74" s="7">
        <v>109.45886621299999</v>
      </c>
      <c r="AM74" s="7">
        <v>81.876462584999999</v>
      </c>
      <c r="AN74" s="7">
        <v>110.701133787</v>
      </c>
      <c r="AO74" s="7">
        <v>104.00362811799999</v>
      </c>
    </row>
    <row r="75" spans="2:41" ht="14.4" x14ac:dyDescent="0.3">
      <c r="B75" s="37" t="s">
        <v>22</v>
      </c>
      <c r="C75" s="38">
        <v>2.8799813135416667E-4</v>
      </c>
      <c r="D75" s="38">
        <v>1.7536638112268524E-4</v>
      </c>
      <c r="E75" s="38">
        <v>1.6437074829861109E-4</v>
      </c>
      <c r="F75" s="38">
        <v>3.4714663643518521E-4</v>
      </c>
      <c r="G75" s="38">
        <v>2.5279877383101851E-4</v>
      </c>
      <c r="H75" s="38">
        <v>2.0128259636574065E-4</v>
      </c>
      <c r="I75" s="48">
        <v>1.4289632674074073E-3</v>
      </c>
      <c r="L75" s="37" t="s">
        <v>22</v>
      </c>
      <c r="M75" s="38">
        <v>2.8799813135416667E-4</v>
      </c>
      <c r="N75" s="38">
        <v>3.4336944652777806E-5</v>
      </c>
      <c r="O75" s="38">
        <v>3.5292789953703701E-5</v>
      </c>
      <c r="P75" s="38">
        <v>1.0573664651620372E-4</v>
      </c>
      <c r="Q75" s="38">
        <v>1.6437074829861109E-4</v>
      </c>
      <c r="R75" s="38">
        <v>3.2506613761574038E-5</v>
      </c>
      <c r="S75" s="38">
        <v>1.6156200134259256E-4</v>
      </c>
      <c r="T75" s="38">
        <v>1.5307802133101859E-4</v>
      </c>
      <c r="U75" s="38">
        <v>1.0006718736111104E-4</v>
      </c>
      <c r="V75" s="38">
        <v>6.4485176793981476E-5</v>
      </c>
      <c r="W75" s="38">
        <v>8.8246409675925991E-5</v>
      </c>
      <c r="X75" s="38">
        <v>2.0128259636574065E-4</v>
      </c>
      <c r="Y75" s="48">
        <v>1.4289632674074073E-3</v>
      </c>
      <c r="AA75" s="26" t="s">
        <v>14</v>
      </c>
      <c r="AB75" s="18">
        <v>89.678730158999997</v>
      </c>
      <c r="AC75" s="7">
        <v>91.624489796000006</v>
      </c>
      <c r="AD75" s="7">
        <v>79.046530611999998</v>
      </c>
      <c r="AE75" s="7">
        <v>80.912244897999997</v>
      </c>
      <c r="AF75" s="7">
        <v>104.69569161</v>
      </c>
      <c r="AG75" s="7">
        <v>95.873469388000004</v>
      </c>
      <c r="AH75" s="7">
        <v>98.714376416999997</v>
      </c>
      <c r="AI75" s="7">
        <v>106.849160998</v>
      </c>
      <c r="AJ75" s="7">
        <v>93.978412698</v>
      </c>
      <c r="AK75" s="7">
        <v>111.281632653</v>
      </c>
      <c r="AL75" s="7">
        <v>117.360022676</v>
      </c>
      <c r="AM75" s="7">
        <v>86.524081632999994</v>
      </c>
      <c r="AN75" s="7">
        <v>118.177959184</v>
      </c>
      <c r="AO75" s="7">
        <v>111.670566893</v>
      </c>
    </row>
    <row r="76" spans="2:41" ht="14.4" x14ac:dyDescent="0.3">
      <c r="B76" s="37" t="s">
        <v>23</v>
      </c>
      <c r="C76" s="38">
        <v>2.702191987962963E-4</v>
      </c>
      <c r="D76" s="38">
        <v>1.4580498865740738E-4</v>
      </c>
      <c r="E76" s="38">
        <v>1.4585537918981485E-4</v>
      </c>
      <c r="F76" s="38">
        <v>2.8819601914351843E-4</v>
      </c>
      <c r="G76" s="38">
        <v>2.224447803819445E-4</v>
      </c>
      <c r="H76" s="38">
        <v>1.7433442512731478E-4</v>
      </c>
      <c r="I76" s="48">
        <v>1.2468547912962964E-3</v>
      </c>
      <c r="L76" s="37" t="s">
        <v>23</v>
      </c>
      <c r="M76" s="38">
        <v>2.702191987962963E-4</v>
      </c>
      <c r="N76" s="38">
        <v>2.9730410682870379E-5</v>
      </c>
      <c r="O76" s="38">
        <v>3.0368690682870361E-5</v>
      </c>
      <c r="P76" s="38">
        <v>8.5705887291666634E-5</v>
      </c>
      <c r="Q76" s="38">
        <v>1.4585537918981485E-4</v>
      </c>
      <c r="R76" s="38">
        <v>3.1443688587962918E-5</v>
      </c>
      <c r="S76" s="38">
        <v>1.0400604686342592E-4</v>
      </c>
      <c r="T76" s="38">
        <v>1.5274628369212959E-4</v>
      </c>
      <c r="U76" s="38">
        <v>1.1089695137731486E-4</v>
      </c>
      <c r="V76" s="38">
        <v>5.4488956076388947E-5</v>
      </c>
      <c r="W76" s="38">
        <v>5.7058872928240673E-5</v>
      </c>
      <c r="X76" s="38">
        <v>1.7433442512731478E-4</v>
      </c>
      <c r="Y76" s="48">
        <v>1.2468547912962964E-3</v>
      </c>
      <c r="AA76"/>
      <c r="AB76" s="18">
        <v>104.721814059</v>
      </c>
      <c r="AC76" s="7">
        <v>107.921111111</v>
      </c>
      <c r="AD76" s="7">
        <v>90.056734693999999</v>
      </c>
      <c r="AE76" s="7">
        <v>91.018639456000002</v>
      </c>
      <c r="AF76" s="7">
        <v>122.007936508</v>
      </c>
      <c r="AG76" s="7">
        <v>113.1869161</v>
      </c>
      <c r="AH76" s="7">
        <v>113.707029478</v>
      </c>
      <c r="AI76" s="7">
        <v>124.23997732399999</v>
      </c>
      <c r="AJ76" s="7">
        <v>109.040907029</v>
      </c>
      <c r="AK76" s="7">
        <v>131.15857142900001</v>
      </c>
      <c r="AL76" s="7">
        <v>137.961473923</v>
      </c>
      <c r="AM76" s="7">
        <v>97.601133786999995</v>
      </c>
      <c r="AN76" s="7">
        <v>137.88412698400001</v>
      </c>
      <c r="AO76" s="7">
        <v>130.772131519</v>
      </c>
    </row>
    <row r="77" spans="2:41" ht="14.4" x14ac:dyDescent="0.3">
      <c r="B77" s="37" t="s">
        <v>24</v>
      </c>
      <c r="C77" s="38">
        <v>2.463115184375E-4</v>
      </c>
      <c r="D77" s="38">
        <v>1.6416341228009257E-4</v>
      </c>
      <c r="E77" s="38">
        <v>1.3723020071759262E-4</v>
      </c>
      <c r="F77" s="38">
        <v>4.3438523557870365E-4</v>
      </c>
      <c r="G77" s="38">
        <v>2.9486646510416673E-4</v>
      </c>
      <c r="H77" s="38">
        <v>2.3005716175925929E-4</v>
      </c>
      <c r="I77" s="48">
        <v>1.5070139938773148E-3</v>
      </c>
      <c r="L77" s="37" t="s">
        <v>24</v>
      </c>
      <c r="M77" s="38">
        <v>2.463115184375E-4</v>
      </c>
      <c r="N77" s="38">
        <v>3.2596371886574091E-5</v>
      </c>
      <c r="O77" s="38">
        <v>3.3273232129629637E-5</v>
      </c>
      <c r="P77" s="38">
        <v>9.8293808263888858E-5</v>
      </c>
      <c r="Q77" s="38">
        <v>1.3723020071759262E-4</v>
      </c>
      <c r="R77" s="38">
        <v>3.5015117164351852E-5</v>
      </c>
      <c r="S77" s="38">
        <v>1.9245401864583327E-4</v>
      </c>
      <c r="T77" s="38">
        <v>2.069160997685185E-4</v>
      </c>
      <c r="U77" s="38">
        <v>1.4044679600694457E-4</v>
      </c>
      <c r="V77" s="38">
        <v>7.5715965393518533E-5</v>
      </c>
      <c r="W77" s="38">
        <v>7.8703703703703675E-5</v>
      </c>
      <c r="X77" s="38">
        <v>2.3005716175925929E-4</v>
      </c>
      <c r="Y77" s="48">
        <v>1.5070139938773148E-3</v>
      </c>
      <c r="AA77"/>
      <c r="AC77"/>
      <c r="AE77"/>
      <c r="AF77"/>
    </row>
    <row r="78" spans="2:41" ht="14.4" x14ac:dyDescent="0.3">
      <c r="B78" s="39" t="s">
        <v>25</v>
      </c>
      <c r="C78" s="38">
        <v>2.4350382128472223E-4</v>
      </c>
      <c r="D78" s="38">
        <v>1.6787079028935187E-4</v>
      </c>
      <c r="E78" s="38">
        <v>1.3249874023148146E-4</v>
      </c>
      <c r="F78" s="38">
        <v>4.7774418409722217E-4</v>
      </c>
      <c r="G78" s="38">
        <v>3.2526061350694448E-4</v>
      </c>
      <c r="H78" s="38">
        <v>2.3844272276620369E-4</v>
      </c>
      <c r="I78" s="48">
        <v>1.5853208721759258E-3</v>
      </c>
      <c r="L78" s="39" t="s">
        <v>25</v>
      </c>
      <c r="M78" s="38">
        <v>2.4350382128472223E-4</v>
      </c>
      <c r="N78" s="38">
        <v>3.4661333668981441E-5</v>
      </c>
      <c r="O78" s="38">
        <v>3.3258797337962981E-5</v>
      </c>
      <c r="P78" s="38">
        <v>9.9950659282407438E-5</v>
      </c>
      <c r="Q78" s="38">
        <v>1.3249874023148146E-4</v>
      </c>
      <c r="R78" s="38">
        <v>4.38303099074074E-5</v>
      </c>
      <c r="S78" s="38">
        <v>1.9808201057870366E-4</v>
      </c>
      <c r="T78" s="38">
        <v>2.358318636111111E-4</v>
      </c>
      <c r="U78" s="38">
        <v>1.4772822709490738E-4</v>
      </c>
      <c r="V78" s="38">
        <v>8.6083816238425912E-5</v>
      </c>
      <c r="W78" s="38">
        <v>9.1448570173611188E-5</v>
      </c>
      <c r="X78" s="38">
        <v>2.3844272276620369E-4</v>
      </c>
      <c r="Y78" s="48">
        <v>1.5853208721759258E-3</v>
      </c>
      <c r="AA78"/>
      <c r="AC78"/>
      <c r="AE78"/>
      <c r="AF78"/>
    </row>
    <row r="79" spans="2:41" ht="14.4" x14ac:dyDescent="0.3">
      <c r="B79" s="39" t="s">
        <v>26</v>
      </c>
      <c r="C79" s="38">
        <v>2.7709750567129631E-4</v>
      </c>
      <c r="D79" s="38">
        <v>1.4658604181712963E-4</v>
      </c>
      <c r="E79" s="38">
        <v>1.4043839758101848E-4</v>
      </c>
      <c r="F79" s="38">
        <v>2.4436885865740745E-4</v>
      </c>
      <c r="G79" s="38">
        <v>1.855379188773147E-4</v>
      </c>
      <c r="H79" s="38">
        <v>1.2820662215277779E-4</v>
      </c>
      <c r="I79" s="48">
        <v>1.1222353447569444E-3</v>
      </c>
      <c r="L79" s="39" t="s">
        <v>26</v>
      </c>
      <c r="M79" s="38">
        <v>2.7709750567129631E-4</v>
      </c>
      <c r="N79" s="38">
        <v>3.4265558067129615E-5</v>
      </c>
      <c r="O79" s="38">
        <v>2.7315339722222225E-5</v>
      </c>
      <c r="P79" s="38">
        <v>8.5005144027777786E-5</v>
      </c>
      <c r="Q79" s="38">
        <v>1.4043839758101848E-4</v>
      </c>
      <c r="R79" s="38">
        <v>1.9358360636574121E-5</v>
      </c>
      <c r="S79" s="38">
        <v>1.1558746954861106E-4</v>
      </c>
      <c r="T79" s="38">
        <v>1.0942302847222229E-4</v>
      </c>
      <c r="U79" s="38">
        <v>8.8636936261574071E-5</v>
      </c>
      <c r="V79" s="38">
        <v>4.310909548611106E-5</v>
      </c>
      <c r="W79" s="38">
        <v>5.3791887129629577E-5</v>
      </c>
      <c r="X79" s="38">
        <v>1.2820662215277779E-4</v>
      </c>
      <c r="Y79" s="48">
        <v>1.1222353447569444E-3</v>
      </c>
    </row>
    <row r="80" spans="2:41" ht="14.4" x14ac:dyDescent="0.3">
      <c r="B80" s="39" t="s">
        <v>27</v>
      </c>
      <c r="C80" s="38">
        <v>2.5799949609953701E-4</v>
      </c>
      <c r="D80" s="38">
        <v>1.7404887880787041E-4</v>
      </c>
      <c r="E80" s="38">
        <v>1.2721088435185181E-4</v>
      </c>
      <c r="F80" s="38">
        <v>4.9229024943287035E-4</v>
      </c>
      <c r="G80" s="38">
        <v>3.0476190476851859E-4</v>
      </c>
      <c r="H80" s="38">
        <v>2.2808064583333337E-4</v>
      </c>
      <c r="I80" s="48">
        <v>1.5843920592939816E-3</v>
      </c>
      <c r="L80" s="39" t="s">
        <v>27</v>
      </c>
      <c r="M80" s="38">
        <v>2.5799949609953701E-4</v>
      </c>
      <c r="N80" s="38">
        <v>3.4971025439814841E-5</v>
      </c>
      <c r="O80" s="38">
        <v>3.3055922986111105E-5</v>
      </c>
      <c r="P80" s="38">
        <v>1.0602193038194447E-4</v>
      </c>
      <c r="Q80" s="38">
        <v>1.2721088435185181E-4</v>
      </c>
      <c r="R80" s="38">
        <v>4.2890736539351852E-5</v>
      </c>
      <c r="S80" s="38">
        <v>2.0699588478009266E-4</v>
      </c>
      <c r="T80" s="38">
        <v>2.424036281134258E-4</v>
      </c>
      <c r="U80" s="38">
        <v>1.3938019652777781E-4</v>
      </c>
      <c r="V80" s="38">
        <v>7.8844377256944508E-5</v>
      </c>
      <c r="W80" s="38">
        <v>8.6537330983796281E-5</v>
      </c>
      <c r="X80" s="38">
        <v>2.2808064583333337E-4</v>
      </c>
      <c r="Y80" s="48">
        <v>1.5843920592939816E-3</v>
      </c>
    </row>
    <row r="81" spans="2:25" ht="14.4" x14ac:dyDescent="0.3">
      <c r="B81" s="39" t="s">
        <v>28</v>
      </c>
      <c r="C81" s="38">
        <v>2.3406399597222221E-4</v>
      </c>
      <c r="D81" s="38">
        <v>1.6586881666666667E-4</v>
      </c>
      <c r="E81" s="38">
        <v>1.2239858906249997E-4</v>
      </c>
      <c r="F81" s="38">
        <v>4.5907449399305557E-4</v>
      </c>
      <c r="G81" s="38">
        <v>3.023095657986111E-4</v>
      </c>
      <c r="H81" s="38">
        <v>2.2108292391203701E-4</v>
      </c>
      <c r="I81" s="48">
        <v>1.5047983854050927E-3</v>
      </c>
      <c r="L81" s="39" t="s">
        <v>28</v>
      </c>
      <c r="M81" s="38">
        <v>2.3406399597222221E-4</v>
      </c>
      <c r="N81" s="38">
        <v>3.3912824386574084E-5</v>
      </c>
      <c r="O81" s="38">
        <v>3.4416729652777777E-5</v>
      </c>
      <c r="P81" s="38">
        <v>9.7539262627314822E-5</v>
      </c>
      <c r="Q81" s="38">
        <v>1.2239858906249997E-4</v>
      </c>
      <c r="R81" s="38">
        <v>3.2333921226851866E-5</v>
      </c>
      <c r="S81" s="38">
        <v>1.930293104861111E-4</v>
      </c>
      <c r="T81" s="38">
        <v>2.3371126228009261E-4</v>
      </c>
      <c r="U81" s="38">
        <v>1.3663391282407402E-4</v>
      </c>
      <c r="V81" s="38">
        <v>7.6937935671296301E-5</v>
      </c>
      <c r="W81" s="38">
        <v>8.8737717303240799E-5</v>
      </c>
      <c r="X81" s="38">
        <v>2.2108292391203701E-4</v>
      </c>
      <c r="Y81" s="48">
        <v>1.5047983854050923E-3</v>
      </c>
    </row>
    <row r="82" spans="2:25" ht="14.4" x14ac:dyDescent="0.3">
      <c r="B82" s="40" t="s">
        <v>34</v>
      </c>
      <c r="C82" s="41">
        <v>2.6514229700148813E-4</v>
      </c>
      <c r="D82" s="41">
        <v>1.5432723022982804E-4</v>
      </c>
      <c r="E82" s="41">
        <v>1.4163502261408731E-4</v>
      </c>
      <c r="F82" s="41">
        <v>3.3629771353009254E-4</v>
      </c>
      <c r="G82" s="41">
        <v>2.4052569991980821E-4</v>
      </c>
      <c r="H82" s="41">
        <v>1.8592190293154764E-4</v>
      </c>
      <c r="I82" s="49">
        <v>1.323849866226852E-3</v>
      </c>
      <c r="L82" s="40" t="s">
        <v>34</v>
      </c>
      <c r="M82" s="41">
        <v>2.6514229700148813E-4</v>
      </c>
      <c r="N82" s="41">
        <v>3.1785268118386246E-5</v>
      </c>
      <c r="O82" s="41">
        <v>3.0989592705026461E-5</v>
      </c>
      <c r="P82" s="41">
        <v>9.1552369406415349E-5</v>
      </c>
      <c r="Q82" s="41">
        <v>1.4163502261408731E-4</v>
      </c>
      <c r="R82" s="41">
        <v>3.1870227149470896E-5</v>
      </c>
      <c r="S82" s="41">
        <v>1.4174665787698414E-4</v>
      </c>
      <c r="T82" s="41">
        <v>1.6268082850363756E-4</v>
      </c>
      <c r="U82" s="41">
        <v>1.1015950251488094E-4</v>
      </c>
      <c r="V82" s="41">
        <v>5.9900032543816165E-5</v>
      </c>
      <c r="W82" s="41">
        <v>7.046616486111109E-5</v>
      </c>
      <c r="X82" s="41">
        <v>1.8592190293154764E-4</v>
      </c>
      <c r="Y82" s="49">
        <v>1.323849866226852E-3</v>
      </c>
    </row>
    <row r="83" spans="2:25" ht="14.4" x14ac:dyDescent="0.3">
      <c r="B83" s="40" t="s">
        <v>35</v>
      </c>
      <c r="C83" s="41">
        <v>2.1500587890046295E-4</v>
      </c>
      <c r="D83" s="41">
        <v>1.1307214244212964E-4</v>
      </c>
      <c r="E83" s="41">
        <v>1.027462836921296E-4</v>
      </c>
      <c r="F83" s="41">
        <v>2.3153344670138887E-4</v>
      </c>
      <c r="G83" s="41">
        <v>1.855379188773147E-4</v>
      </c>
      <c r="H83" s="41">
        <v>1.1697215923611117E-4</v>
      </c>
      <c r="I83" s="49">
        <v>1.0409711724189816E-3</v>
      </c>
      <c r="J83" s="1" t="s">
        <v>60</v>
      </c>
      <c r="L83" s="40" t="s">
        <v>35</v>
      </c>
      <c r="M83" s="41">
        <v>2.1500587890046295E-4</v>
      </c>
      <c r="N83" s="41">
        <v>2.1999664062500003E-5</v>
      </c>
      <c r="O83" s="41">
        <v>2.2524565370370376E-5</v>
      </c>
      <c r="P83" s="41">
        <v>6.6297136145833355E-5</v>
      </c>
      <c r="Q83" s="41">
        <v>1.027462836921296E-4</v>
      </c>
      <c r="R83" s="41">
        <v>1.9358360636574121E-5</v>
      </c>
      <c r="S83" s="41">
        <v>8.523478835648154E-5</v>
      </c>
      <c r="T83" s="41">
        <v>1.0942302847222229E-4</v>
      </c>
      <c r="U83" s="41">
        <v>8.3734882847222243E-5</v>
      </c>
      <c r="V83" s="41">
        <v>4.310909548611106E-5</v>
      </c>
      <c r="W83" s="41">
        <v>5.3791887129629577E-5</v>
      </c>
      <c r="X83" s="41">
        <v>1.1697215923611117E-4</v>
      </c>
      <c r="Y83" s="49">
        <v>1.0409711724189816E-3</v>
      </c>
    </row>
    <row r="84" spans="2:25" ht="14.4" x14ac:dyDescent="0.3">
      <c r="B84" s="40" t="s">
        <v>36</v>
      </c>
      <c r="C84" s="41">
        <v>3.1651759468750003E-4</v>
      </c>
      <c r="D84" s="41">
        <v>1.7926744771990736E-4</v>
      </c>
      <c r="E84" s="41">
        <v>1.7367409927083333E-4</v>
      </c>
      <c r="F84" s="41">
        <v>4.9229024943287035E-4</v>
      </c>
      <c r="G84" s="41">
        <v>3.2526061350694448E-4</v>
      </c>
      <c r="H84" s="41">
        <v>2.3844272276620369E-4</v>
      </c>
      <c r="I84" s="49">
        <v>1.5853208721759258E-3</v>
      </c>
      <c r="J84" s="1" t="s">
        <v>6</v>
      </c>
      <c r="L84" s="40" t="s">
        <v>36</v>
      </c>
      <c r="M84" s="41">
        <v>3.1651759468750003E-4</v>
      </c>
      <c r="N84" s="41">
        <v>3.7191882928240723E-5</v>
      </c>
      <c r="O84" s="41">
        <v>3.5971487361111129E-5</v>
      </c>
      <c r="P84" s="41">
        <v>1.061040774305555E-4</v>
      </c>
      <c r="Q84" s="41">
        <v>1.7367409927083333E-4</v>
      </c>
      <c r="R84" s="41">
        <v>4.38303099074074E-5</v>
      </c>
      <c r="S84" s="41">
        <v>2.0699588478009266E-4</v>
      </c>
      <c r="T84" s="41">
        <v>2.424036281134258E-4</v>
      </c>
      <c r="U84" s="41">
        <v>1.4772822709490738E-4</v>
      </c>
      <c r="V84" s="41">
        <v>8.6083816238425912E-5</v>
      </c>
      <c r="W84" s="41">
        <v>9.1448570173611188E-5</v>
      </c>
      <c r="X84" s="41">
        <v>2.3844272276620369E-4</v>
      </c>
      <c r="Y84" s="49">
        <v>1.5853208721759258E-3</v>
      </c>
    </row>
    <row r="85" spans="2:25" ht="14.4" x14ac:dyDescent="0.3">
      <c r="B85" s="40" t="s">
        <v>44</v>
      </c>
      <c r="C85" s="42">
        <v>11.072209745237846</v>
      </c>
      <c r="D85" s="42">
        <v>12.823621796077198</v>
      </c>
      <c r="E85" s="42">
        <v>15.290542296015641</v>
      </c>
      <c r="F85" s="42">
        <v>27.015420444996614</v>
      </c>
      <c r="G85" s="42">
        <v>19.723722514727605</v>
      </c>
      <c r="H85" s="42">
        <v>21.262024516554458</v>
      </c>
      <c r="I85" s="43">
        <v>13.972152530564742</v>
      </c>
      <c r="L85" s="40" t="s">
        <v>37</v>
      </c>
      <c r="M85" s="42">
        <v>11.072209745237846</v>
      </c>
      <c r="N85" s="42">
        <v>13.760888524728582</v>
      </c>
      <c r="O85" s="42">
        <v>12.0393951414688</v>
      </c>
      <c r="P85" s="42">
        <v>13.533876625040328</v>
      </c>
      <c r="Q85" s="42">
        <v>15.290542296015641</v>
      </c>
      <c r="R85" s="42">
        <v>21.633163660291789</v>
      </c>
      <c r="S85" s="42">
        <v>29.296787300206557</v>
      </c>
      <c r="T85" s="42">
        <v>28.869026548347922</v>
      </c>
      <c r="U85" s="42">
        <v>19.909239237061918</v>
      </c>
      <c r="V85" s="42">
        <v>23.10948393827594</v>
      </c>
      <c r="W85" s="42">
        <v>19.982481708019272</v>
      </c>
      <c r="X85" s="42">
        <v>21.262024516554458</v>
      </c>
      <c r="Y85" s="43">
        <v>13.972152530564742</v>
      </c>
    </row>
    <row r="87" spans="2:25" ht="14.4" x14ac:dyDescent="0.3">
      <c r="B87" s="35" t="s">
        <v>53</v>
      </c>
      <c r="C87" s="36">
        <v>1</v>
      </c>
      <c r="D87" s="36">
        <v>2</v>
      </c>
      <c r="E87" s="36">
        <v>3</v>
      </c>
      <c r="F87" s="36">
        <v>4</v>
      </c>
      <c r="G87" s="36">
        <v>5</v>
      </c>
      <c r="H87" s="36">
        <v>6</v>
      </c>
      <c r="I87" s="36" t="s">
        <v>30</v>
      </c>
      <c r="L87" s="47" t="s">
        <v>57</v>
      </c>
      <c r="M87" s="45" t="s">
        <v>9</v>
      </c>
      <c r="N87" s="45" t="s">
        <v>0</v>
      </c>
      <c r="O87" s="45" t="s">
        <v>1</v>
      </c>
      <c r="P87" s="45" t="s">
        <v>2</v>
      </c>
      <c r="Q87" s="45" t="s">
        <v>10</v>
      </c>
      <c r="R87" s="45" t="s">
        <v>3</v>
      </c>
      <c r="S87" s="45" t="s">
        <v>4</v>
      </c>
      <c r="T87" s="45" t="s">
        <v>8</v>
      </c>
      <c r="U87" s="45" t="s">
        <v>11</v>
      </c>
      <c r="V87" s="45" t="s">
        <v>12</v>
      </c>
      <c r="W87" s="45" t="s">
        <v>13</v>
      </c>
      <c r="X87" s="45" t="s">
        <v>14</v>
      </c>
      <c r="Y87" s="46" t="s">
        <v>30</v>
      </c>
    </row>
    <row r="88" spans="2:25" ht="14.4" x14ac:dyDescent="0.3">
      <c r="B88" s="37" t="s">
        <v>16</v>
      </c>
      <c r="C88" s="38">
        <v>2.4065675653935187E-4</v>
      </c>
      <c r="D88" s="38">
        <v>1.5225182665509261E-4</v>
      </c>
      <c r="E88" s="38">
        <v>1.7367409927083333E-4</v>
      </c>
      <c r="F88" s="38">
        <v>2.8811308473379631E-4</v>
      </c>
      <c r="G88" s="38">
        <v>2.0304337784722226E-4</v>
      </c>
      <c r="H88" s="38">
        <v>1.886183022569444E-4</v>
      </c>
      <c r="I88" s="48">
        <v>1.2463574473032407E-3</v>
      </c>
      <c r="L88" s="37" t="s">
        <v>16</v>
      </c>
      <c r="M88" s="38">
        <v>2.4065675653935187E-4</v>
      </c>
      <c r="N88" s="38">
        <v>3.2081968587962982E-5</v>
      </c>
      <c r="O88" s="38">
        <v>3.2400583692129611E-5</v>
      </c>
      <c r="P88" s="38">
        <v>8.7769274375000021E-5</v>
      </c>
      <c r="Q88" s="38">
        <v>1.7367409927083333E-4</v>
      </c>
      <c r="R88" s="38">
        <v>2.5547996967592599E-5</v>
      </c>
      <c r="S88" s="38">
        <v>1.2703556731481484E-4</v>
      </c>
      <c r="T88" s="38">
        <v>1.3552952045138889E-4</v>
      </c>
      <c r="U88" s="38">
        <v>8.3734882847222243E-5</v>
      </c>
      <c r="V88" s="38">
        <v>4.9956433182870366E-5</v>
      </c>
      <c r="W88" s="38">
        <v>6.9352061817129658E-5</v>
      </c>
      <c r="X88" s="38">
        <v>1.886183022569444E-4</v>
      </c>
      <c r="Y88" s="48">
        <v>1.2463574473032407E-3</v>
      </c>
    </row>
    <row r="89" spans="2:25" ht="14.4" x14ac:dyDescent="0.3">
      <c r="B89" s="37" t="s">
        <v>18</v>
      </c>
      <c r="C89" s="38">
        <v>2.5700060888888887E-4</v>
      </c>
      <c r="D89" s="38">
        <v>1.2125955319444443E-4</v>
      </c>
      <c r="E89" s="38">
        <v>1.2195872177083334E-4</v>
      </c>
      <c r="F89" s="38">
        <v>2.3153344670138887E-4</v>
      </c>
      <c r="G89" s="38">
        <v>2.0129755606481479E-4</v>
      </c>
      <c r="H89" s="38">
        <v>1.1697215923611117E-4</v>
      </c>
      <c r="I89" s="48">
        <v>1.0500220458564817E-3</v>
      </c>
      <c r="L89" s="37" t="s">
        <v>18</v>
      </c>
      <c r="M89" s="38">
        <v>2.5700060888888887E-4</v>
      </c>
      <c r="N89" s="38">
        <v>2.1999664062500003E-5</v>
      </c>
      <c r="O89" s="38">
        <v>2.7732111354166652E-5</v>
      </c>
      <c r="P89" s="38">
        <v>7.1527777777777779E-5</v>
      </c>
      <c r="Q89" s="38">
        <v>1.2195872177083334E-4</v>
      </c>
      <c r="R89" s="38">
        <v>2.3451278657407366E-5</v>
      </c>
      <c r="S89" s="38">
        <v>8.523478835648154E-5</v>
      </c>
      <c r="T89" s="38">
        <v>1.2284737968749996E-4</v>
      </c>
      <c r="U89" s="38">
        <v>9.8796926180555542E-5</v>
      </c>
      <c r="V89" s="38">
        <v>4.6945074328703733E-5</v>
      </c>
      <c r="W89" s="38">
        <v>5.5555555555555524E-5</v>
      </c>
      <c r="X89" s="38">
        <v>1.1697215923611117E-4</v>
      </c>
      <c r="Y89" s="48">
        <v>1.0500220458564817E-3</v>
      </c>
    </row>
    <row r="90" spans="2:25" ht="14.4" x14ac:dyDescent="0.3">
      <c r="B90" s="37" t="s">
        <v>19</v>
      </c>
      <c r="C90" s="38">
        <v>3.1651759468750003E-4</v>
      </c>
      <c r="D90" s="38">
        <v>1.7926744771990736E-4</v>
      </c>
      <c r="E90" s="38">
        <v>1.6996724615740745E-4</v>
      </c>
      <c r="F90" s="38">
        <v>3.0020996053240742E-4</v>
      </c>
      <c r="G90" s="38">
        <v>2.4111657008101843E-4</v>
      </c>
      <c r="H90" s="38">
        <v>2.00373204837963E-4</v>
      </c>
      <c r="I90" s="48">
        <v>1.4074520240162037E-3</v>
      </c>
      <c r="L90" s="37" t="s">
        <v>19</v>
      </c>
      <c r="M90" s="38">
        <v>3.1651759468750003E-4</v>
      </c>
      <c r="N90" s="38">
        <v>3.7191882928240723E-5</v>
      </c>
      <c r="O90" s="38">
        <v>3.5971487361111129E-5</v>
      </c>
      <c r="P90" s="38">
        <v>1.061040774305555E-4</v>
      </c>
      <c r="Q90" s="38">
        <v>1.6996724615740745E-4</v>
      </c>
      <c r="R90" s="38">
        <v>3.3077181493055524E-5</v>
      </c>
      <c r="S90" s="38">
        <v>1.2148736037037037E-4</v>
      </c>
      <c r="T90" s="38">
        <v>1.4564541866898156E-4</v>
      </c>
      <c r="U90" s="38">
        <v>1.1031063659722214E-4</v>
      </c>
      <c r="V90" s="38">
        <v>5.5666572187499989E-5</v>
      </c>
      <c r="W90" s="38">
        <v>7.5139361296296293E-5</v>
      </c>
      <c r="X90" s="38">
        <v>2.00373204837963E-4</v>
      </c>
      <c r="Y90" s="48">
        <v>1.4074520240162037E-3</v>
      </c>
    </row>
    <row r="91" spans="2:25" ht="14.4" x14ac:dyDescent="0.3">
      <c r="B91" s="37" t="s">
        <v>20</v>
      </c>
      <c r="C91" s="38">
        <v>3.1452585664351851E-4</v>
      </c>
      <c r="D91" s="38">
        <v>1.6339469429398152E-4</v>
      </c>
      <c r="E91" s="38">
        <v>1.2451499118055551E-4</v>
      </c>
      <c r="F91" s="38">
        <v>2.8876711178240749E-4</v>
      </c>
      <c r="G91" s="38">
        <v>2.1770492148148147E-4</v>
      </c>
      <c r="H91" s="38">
        <v>2.0038711472222223E-4</v>
      </c>
      <c r="I91" s="48">
        <v>1.3092946901041669E-3</v>
      </c>
      <c r="L91" s="37" t="s">
        <v>20</v>
      </c>
      <c r="M91" s="38">
        <v>3.1452585664351851E-4</v>
      </c>
      <c r="N91" s="38">
        <v>3.5802731585648155E-5</v>
      </c>
      <c r="O91" s="38">
        <v>3.1040301921296315E-5</v>
      </c>
      <c r="P91" s="38">
        <v>9.6551660787037044E-5</v>
      </c>
      <c r="Q91" s="38">
        <v>1.2451499118055551E-4</v>
      </c>
      <c r="R91" s="38">
        <v>3.1813219120370369E-5</v>
      </c>
      <c r="S91" s="38">
        <v>1.4372637943287046E-4</v>
      </c>
      <c r="T91" s="38">
        <v>1.1322751322916668E-4</v>
      </c>
      <c r="U91" s="38">
        <v>1.0123876711805545E-4</v>
      </c>
      <c r="V91" s="38">
        <v>5.1982027372685232E-5</v>
      </c>
      <c r="W91" s="38">
        <v>6.448412699074076E-5</v>
      </c>
      <c r="X91" s="38">
        <v>2.0038711472222223E-4</v>
      </c>
      <c r="Y91" s="48">
        <v>1.3092946901041666E-3</v>
      </c>
    </row>
    <row r="92" spans="2:25" ht="14.4" x14ac:dyDescent="0.3">
      <c r="B92" s="37" t="s">
        <v>21</v>
      </c>
      <c r="C92" s="38">
        <v>2.8552112203703706E-4</v>
      </c>
      <c r="D92" s="38">
        <v>1.4011033425925925E-4</v>
      </c>
      <c r="E92" s="38">
        <v>1.6957252035879636E-4</v>
      </c>
      <c r="F92" s="38">
        <v>3.1283068783564808E-4</v>
      </c>
      <c r="G92" s="38">
        <v>2.2114722431712961E-4</v>
      </c>
      <c r="H92" s="38">
        <v>1.7352607709490738E-4</v>
      </c>
      <c r="I92" s="48">
        <v>1.3027079659027779E-3</v>
      </c>
      <c r="L92" s="37" t="s">
        <v>21</v>
      </c>
      <c r="M92" s="38">
        <v>2.8552112203703706E-4</v>
      </c>
      <c r="N92" s="38">
        <v>2.9029667418981484E-5</v>
      </c>
      <c r="O92" s="38">
        <v>2.7681195937500028E-5</v>
      </c>
      <c r="P92" s="38">
        <v>8.3399470902777728E-5</v>
      </c>
      <c r="Q92" s="38">
        <v>1.6957252035879636E-4</v>
      </c>
      <c r="R92" s="38">
        <v>3.7805492569444381E-5</v>
      </c>
      <c r="S92" s="38">
        <v>1.2052154195601852E-4</v>
      </c>
      <c r="T92" s="38">
        <v>1.545036533101852E-4</v>
      </c>
      <c r="U92" s="38">
        <v>1.0464957587962969E-4</v>
      </c>
      <c r="V92" s="38">
        <v>5.4374527592592571E-5</v>
      </c>
      <c r="W92" s="38">
        <v>6.2123120844907352E-5</v>
      </c>
      <c r="X92" s="38">
        <v>1.7352607709490738E-4</v>
      </c>
      <c r="Y92" s="48">
        <v>1.3027079659027779E-3</v>
      </c>
    </row>
    <row r="93" spans="2:25" ht="14.4" x14ac:dyDescent="0.3">
      <c r="B93" s="37" t="s">
        <v>22</v>
      </c>
      <c r="C93" s="38">
        <v>2.8799813135416667E-4</v>
      </c>
      <c r="D93" s="38">
        <v>1.7536638112268524E-4</v>
      </c>
      <c r="E93" s="38">
        <v>1.6437074829861109E-4</v>
      </c>
      <c r="F93" s="38">
        <v>3.4714663643518521E-4</v>
      </c>
      <c r="G93" s="38">
        <v>2.5279877383101851E-4</v>
      </c>
      <c r="H93" s="38">
        <v>2.0128259636574065E-4</v>
      </c>
      <c r="I93" s="48">
        <v>1.4289632674074073E-3</v>
      </c>
      <c r="L93" s="37" t="s">
        <v>22</v>
      </c>
      <c r="M93" s="38">
        <v>2.8799813135416667E-4</v>
      </c>
      <c r="N93" s="38">
        <v>3.4336944652777806E-5</v>
      </c>
      <c r="O93" s="38">
        <v>3.5292789953703701E-5</v>
      </c>
      <c r="P93" s="38">
        <v>1.0573664651620372E-4</v>
      </c>
      <c r="Q93" s="38">
        <v>1.6437074829861109E-4</v>
      </c>
      <c r="R93" s="38">
        <v>3.2506613761574038E-5</v>
      </c>
      <c r="S93" s="38">
        <v>1.6156200134259256E-4</v>
      </c>
      <c r="T93" s="38">
        <v>1.5307802133101859E-4</v>
      </c>
      <c r="U93" s="38">
        <v>1.0006718736111104E-4</v>
      </c>
      <c r="V93" s="38">
        <v>6.4485176793981476E-5</v>
      </c>
      <c r="W93" s="38">
        <v>8.8246409675925991E-5</v>
      </c>
      <c r="X93" s="38">
        <v>2.0128259636574065E-4</v>
      </c>
      <c r="Y93" s="48">
        <v>1.4289632674074073E-3</v>
      </c>
    </row>
    <row r="94" spans="2:25" ht="14.4" x14ac:dyDescent="0.3">
      <c r="B94" s="37" t="s">
        <v>24</v>
      </c>
      <c r="C94" s="38">
        <v>2.463115184375E-4</v>
      </c>
      <c r="D94" s="38">
        <v>1.6416341228009257E-4</v>
      </c>
      <c r="E94" s="38">
        <v>1.3723020071759262E-4</v>
      </c>
      <c r="F94" s="38">
        <v>4.3438523557870365E-4</v>
      </c>
      <c r="G94" s="38">
        <v>2.9486646510416673E-4</v>
      </c>
      <c r="H94" s="38">
        <v>2.3005716175925929E-4</v>
      </c>
      <c r="I94" s="48">
        <v>1.5070139938773148E-3</v>
      </c>
      <c r="L94" s="37" t="s">
        <v>24</v>
      </c>
      <c r="M94" s="38">
        <v>2.463115184375E-4</v>
      </c>
      <c r="N94" s="38">
        <v>3.2596371886574091E-5</v>
      </c>
      <c r="O94" s="38">
        <v>3.3273232129629637E-5</v>
      </c>
      <c r="P94" s="38">
        <v>9.8293808263888858E-5</v>
      </c>
      <c r="Q94" s="38">
        <v>1.3723020071759262E-4</v>
      </c>
      <c r="R94" s="38">
        <v>3.5015117164351852E-5</v>
      </c>
      <c r="S94" s="38">
        <v>1.9245401864583327E-4</v>
      </c>
      <c r="T94" s="38">
        <v>2.069160997685185E-4</v>
      </c>
      <c r="U94" s="38">
        <v>1.4044679600694457E-4</v>
      </c>
      <c r="V94" s="38">
        <v>7.5715965393518533E-5</v>
      </c>
      <c r="W94" s="38">
        <v>7.8703703703703675E-5</v>
      </c>
      <c r="X94" s="38">
        <v>2.3005716175925929E-4</v>
      </c>
      <c r="Y94" s="48">
        <v>1.5070139938773148E-3</v>
      </c>
    </row>
    <row r="95" spans="2:25" ht="14.4" x14ac:dyDescent="0.3">
      <c r="B95" s="39" t="s">
        <v>26</v>
      </c>
      <c r="C95" s="38">
        <v>2.7709750567129631E-4</v>
      </c>
      <c r="D95" s="38">
        <v>1.4658604181712963E-4</v>
      </c>
      <c r="E95" s="38">
        <v>1.4043839758101848E-4</v>
      </c>
      <c r="F95" s="38">
        <v>2.4436885865740745E-4</v>
      </c>
      <c r="G95" s="38">
        <v>1.855379188773147E-4</v>
      </c>
      <c r="H95" s="38">
        <v>1.2820662215277779E-4</v>
      </c>
      <c r="I95" s="48">
        <v>1.1222353447569444E-3</v>
      </c>
      <c r="L95" s="39" t="s">
        <v>26</v>
      </c>
      <c r="M95" s="38">
        <v>2.7709750567129631E-4</v>
      </c>
      <c r="N95" s="38">
        <v>3.4265558067129615E-5</v>
      </c>
      <c r="O95" s="38">
        <v>2.7315339722222225E-5</v>
      </c>
      <c r="P95" s="38">
        <v>8.5005144027777786E-5</v>
      </c>
      <c r="Q95" s="38">
        <v>1.4043839758101848E-4</v>
      </c>
      <c r="R95" s="38">
        <v>1.9358360636574121E-5</v>
      </c>
      <c r="S95" s="38">
        <v>1.1558746954861106E-4</v>
      </c>
      <c r="T95" s="38">
        <v>1.0942302847222229E-4</v>
      </c>
      <c r="U95" s="38">
        <v>8.8636936261574071E-5</v>
      </c>
      <c r="V95" s="38">
        <v>4.310909548611106E-5</v>
      </c>
      <c r="W95" s="38">
        <v>5.3791887129629577E-5</v>
      </c>
      <c r="X95" s="38">
        <v>1.2820662215277779E-4</v>
      </c>
      <c r="Y95" s="48">
        <v>1.1222353447569444E-3</v>
      </c>
    </row>
    <row r="96" spans="2:25" ht="14.4" x14ac:dyDescent="0.3">
      <c r="B96" s="40" t="s">
        <v>38</v>
      </c>
      <c r="C96" s="41">
        <v>2.7820363678240744E-4</v>
      </c>
      <c r="D96" s="41">
        <v>1.5529996141782409E-4</v>
      </c>
      <c r="E96" s="41">
        <v>1.5021586566695604E-4</v>
      </c>
      <c r="F96" s="41">
        <v>3.0591937778211807E-4</v>
      </c>
      <c r="G96" s="41">
        <v>2.2718910095052082E-4</v>
      </c>
      <c r="H96" s="41">
        <v>1.7992790480324074E-4</v>
      </c>
      <c r="I96" s="49">
        <v>1.2967558474030671E-3</v>
      </c>
      <c r="L96" s="40" t="s">
        <v>38</v>
      </c>
      <c r="M96" s="41">
        <v>2.7820363678240744E-4</v>
      </c>
      <c r="N96" s="41">
        <v>3.2163098648726859E-5</v>
      </c>
      <c r="O96" s="41">
        <v>3.1338380258969912E-5</v>
      </c>
      <c r="P96" s="41">
        <v>9.1798482510127317E-5</v>
      </c>
      <c r="Q96" s="41">
        <v>1.5021586566695604E-4</v>
      </c>
      <c r="R96" s="41">
        <v>2.982190754629628E-5</v>
      </c>
      <c r="S96" s="41">
        <v>1.3345114087094908E-4</v>
      </c>
      <c r="T96" s="41">
        <v>1.4264632936487271E-4</v>
      </c>
      <c r="U96" s="41">
        <v>1.0348521353153935E-4</v>
      </c>
      <c r="V96" s="41">
        <v>5.5279359042245368E-5</v>
      </c>
      <c r="W96" s="41">
        <v>6.8424528376736103E-5</v>
      </c>
      <c r="X96" s="41">
        <v>1.7992790480324074E-4</v>
      </c>
      <c r="Y96" s="49">
        <v>1.2967558474030671E-3</v>
      </c>
    </row>
    <row r="97" spans="2:25" x14ac:dyDescent="0.35">
      <c r="B97" s="40" t="s">
        <v>39</v>
      </c>
      <c r="C97" s="41">
        <v>2.4065675653935187E-4</v>
      </c>
      <c r="D97" s="41">
        <v>1.2125955319444443E-4</v>
      </c>
      <c r="E97" s="41">
        <v>1.2195872177083334E-4</v>
      </c>
      <c r="F97" s="41">
        <v>2.3153344670138887E-4</v>
      </c>
      <c r="G97" s="41">
        <v>1.855379188773147E-4</v>
      </c>
      <c r="H97" s="41">
        <v>1.1697215923611117E-4</v>
      </c>
      <c r="I97" s="49">
        <v>1.0500220458564817E-3</v>
      </c>
      <c r="J97" s="1" t="s">
        <v>61</v>
      </c>
      <c r="L97" s="40" t="s">
        <v>39</v>
      </c>
      <c r="M97" s="41">
        <v>2.4065675653935187E-4</v>
      </c>
      <c r="N97" s="41">
        <v>2.1999664062500003E-5</v>
      </c>
      <c r="O97" s="41">
        <v>2.7315339722222225E-5</v>
      </c>
      <c r="P97" s="41">
        <v>7.1527777777777779E-5</v>
      </c>
      <c r="Q97" s="41">
        <v>1.2195872177083334E-4</v>
      </c>
      <c r="R97" s="41">
        <v>1.9358360636574121E-5</v>
      </c>
      <c r="S97" s="41">
        <v>8.523478835648154E-5</v>
      </c>
      <c r="T97" s="41">
        <v>1.0942302847222229E-4</v>
      </c>
      <c r="U97" s="41">
        <v>8.3734882847222243E-5</v>
      </c>
      <c r="V97" s="41">
        <v>4.310909548611106E-5</v>
      </c>
      <c r="W97" s="41">
        <v>5.3791887129629577E-5</v>
      </c>
      <c r="X97" s="41">
        <v>1.1697215923611117E-4</v>
      </c>
      <c r="Y97" s="49">
        <v>1.0500220458564817E-3</v>
      </c>
    </row>
    <row r="98" spans="2:25" x14ac:dyDescent="0.35">
      <c r="B98" s="40" t="s">
        <v>40</v>
      </c>
      <c r="C98" s="41">
        <v>3.1651759468750003E-4</v>
      </c>
      <c r="D98" s="41">
        <v>1.7926744771990736E-4</v>
      </c>
      <c r="E98" s="41">
        <v>1.7367409927083333E-4</v>
      </c>
      <c r="F98" s="41">
        <v>4.3438523557870365E-4</v>
      </c>
      <c r="G98" s="41">
        <v>2.9486646510416673E-4</v>
      </c>
      <c r="H98" s="41">
        <v>2.3005716175925929E-4</v>
      </c>
      <c r="I98" s="49">
        <v>1.5070139938773148E-3</v>
      </c>
      <c r="J98" s="1" t="s">
        <v>5</v>
      </c>
      <c r="L98" s="40" t="s">
        <v>40</v>
      </c>
      <c r="M98" s="41">
        <v>3.1651759468750003E-4</v>
      </c>
      <c r="N98" s="41">
        <v>3.7191882928240723E-5</v>
      </c>
      <c r="O98" s="41">
        <v>3.5971487361111129E-5</v>
      </c>
      <c r="P98" s="41">
        <v>1.061040774305555E-4</v>
      </c>
      <c r="Q98" s="41">
        <v>1.7367409927083333E-4</v>
      </c>
      <c r="R98" s="41">
        <v>3.7805492569444381E-5</v>
      </c>
      <c r="S98" s="41">
        <v>1.9245401864583327E-4</v>
      </c>
      <c r="T98" s="41">
        <v>2.069160997685185E-4</v>
      </c>
      <c r="U98" s="41">
        <v>1.4044679600694457E-4</v>
      </c>
      <c r="V98" s="41">
        <v>7.5715965393518533E-5</v>
      </c>
      <c r="W98" s="41">
        <v>8.8246409675925991E-5</v>
      </c>
      <c r="X98" s="41">
        <v>2.3005716175925929E-4</v>
      </c>
      <c r="Y98" s="49">
        <v>1.5070139938773148E-3</v>
      </c>
    </row>
    <row r="99" spans="2:25" x14ac:dyDescent="0.35">
      <c r="B99" s="40" t="s">
        <v>45</v>
      </c>
      <c r="C99" s="42">
        <v>10.359550978190629</v>
      </c>
      <c r="D99" s="42">
        <v>12.400018566109912</v>
      </c>
      <c r="E99" s="42">
        <v>14.319201335051787</v>
      </c>
      <c r="F99" s="42">
        <v>20.75371044067548</v>
      </c>
      <c r="G99" s="42">
        <v>15.378442810489156</v>
      </c>
      <c r="H99" s="42">
        <v>21.587199528782815</v>
      </c>
      <c r="I99" s="43">
        <v>11.946989065469115</v>
      </c>
      <c r="L99" s="40" t="s">
        <v>41</v>
      </c>
      <c r="M99" s="42">
        <v>10.359550978190629</v>
      </c>
      <c r="N99" s="42">
        <v>14.910495149806962</v>
      </c>
      <c r="O99" s="42">
        <v>11.095161745312643</v>
      </c>
      <c r="P99" s="42">
        <v>13.069084698780435</v>
      </c>
      <c r="Q99" s="42">
        <v>14.319201335051787</v>
      </c>
      <c r="R99" s="42">
        <v>21.238548823612913</v>
      </c>
      <c r="S99" s="42">
        <v>24.318516909024439</v>
      </c>
      <c r="T99" s="42">
        <v>21.851139405376237</v>
      </c>
      <c r="U99" s="42">
        <v>16.590515334287819</v>
      </c>
      <c r="V99" s="42">
        <v>18.851167395178607</v>
      </c>
      <c r="W99" s="42">
        <v>17.287661913090592</v>
      </c>
      <c r="X99" s="42">
        <v>21.587199528782815</v>
      </c>
      <c r="Y99" s="43">
        <v>11.946989065469115</v>
      </c>
    </row>
    <row r="101" spans="2:25" x14ac:dyDescent="0.35">
      <c r="B101" s="35" t="s">
        <v>54</v>
      </c>
      <c r="C101" s="36">
        <v>1</v>
      </c>
      <c r="D101" s="36">
        <v>2</v>
      </c>
      <c r="E101" s="36">
        <v>3</v>
      </c>
      <c r="F101" s="36">
        <v>4</v>
      </c>
      <c r="G101" s="36">
        <v>5</v>
      </c>
      <c r="H101" s="36">
        <v>6</v>
      </c>
      <c r="L101" s="47" t="s">
        <v>58</v>
      </c>
      <c r="M101" s="45" t="s">
        <v>9</v>
      </c>
      <c r="N101" s="45" t="s">
        <v>0</v>
      </c>
      <c r="O101" s="45" t="s">
        <v>1</v>
      </c>
      <c r="P101" s="45" t="s">
        <v>2</v>
      </c>
      <c r="Q101" s="45" t="s">
        <v>10</v>
      </c>
      <c r="R101" s="45" t="s">
        <v>3</v>
      </c>
      <c r="S101" s="45" t="s">
        <v>4</v>
      </c>
      <c r="T101" s="45" t="s">
        <v>8</v>
      </c>
      <c r="U101" s="45" t="s">
        <v>11</v>
      </c>
      <c r="V101" s="45" t="s">
        <v>12</v>
      </c>
      <c r="W101" s="45" t="s">
        <v>13</v>
      </c>
      <c r="X101" s="45" t="s">
        <v>14</v>
      </c>
    </row>
    <row r="102" spans="2:25" x14ac:dyDescent="0.35">
      <c r="B102" s="37" t="s">
        <v>15</v>
      </c>
      <c r="C102" s="44">
        <v>17.954350997667888</v>
      </c>
      <c r="D102" s="44">
        <v>12.65253738066397</v>
      </c>
      <c r="E102" s="44">
        <v>12.563820236812875</v>
      </c>
      <c r="F102" s="44">
        <v>25.087314500465958</v>
      </c>
      <c r="G102" s="44">
        <v>17.202709905690156</v>
      </c>
      <c r="H102" s="44">
        <v>14.539266978699148</v>
      </c>
      <c r="L102" s="37" t="s">
        <v>15</v>
      </c>
      <c r="M102" s="44">
        <v>17.954350997667888</v>
      </c>
      <c r="N102" s="44">
        <v>2.5187954100526047</v>
      </c>
      <c r="O102" s="44">
        <v>2.4653196628892711</v>
      </c>
      <c r="P102" s="44">
        <v>7.6684223077220937</v>
      </c>
      <c r="Q102" s="44">
        <v>12.563820236812875</v>
      </c>
      <c r="R102" s="44">
        <v>2.1432378601817104</v>
      </c>
      <c r="S102" s="44">
        <v>10.466518921398478</v>
      </c>
      <c r="T102" s="44">
        <v>12.477557718885768</v>
      </c>
      <c r="U102" s="44">
        <v>7.8872783822789376</v>
      </c>
      <c r="V102" s="44">
        <v>4.202492496004135</v>
      </c>
      <c r="W102" s="44">
        <v>5.1129390274070818</v>
      </c>
      <c r="X102" s="44">
        <v>14.539266978699148</v>
      </c>
    </row>
    <row r="103" spans="2:25" x14ac:dyDescent="0.35">
      <c r="B103" s="37" t="s">
        <v>16</v>
      </c>
      <c r="C103" s="44">
        <v>19.308807201342109</v>
      </c>
      <c r="D103" s="44">
        <v>12.215743323435968</v>
      </c>
      <c r="E103" s="44">
        <v>13.934533760488547</v>
      </c>
      <c r="F103" s="44">
        <v>23.116408968967146</v>
      </c>
      <c r="G103" s="44">
        <v>16.290942721652584</v>
      </c>
      <c r="H103" s="44">
        <v>15.133564024113644</v>
      </c>
      <c r="L103" s="37" t="s">
        <v>16</v>
      </c>
      <c r="M103" s="44">
        <v>19.308807201342109</v>
      </c>
      <c r="N103" s="44">
        <v>2.5740584017353236</v>
      </c>
      <c r="O103" s="44">
        <v>2.5996221037740948</v>
      </c>
      <c r="P103" s="44">
        <v>7.0420628179265501</v>
      </c>
      <c r="Q103" s="44">
        <v>13.934533760488547</v>
      </c>
      <c r="R103" s="44">
        <v>2.0498129989010074</v>
      </c>
      <c r="S103" s="44">
        <v>10.192546896533035</v>
      </c>
      <c r="T103" s="44">
        <v>10.874049073533104</v>
      </c>
      <c r="U103" s="44">
        <v>6.7183682360466053</v>
      </c>
      <c r="V103" s="44">
        <v>4.0081947029691785</v>
      </c>
      <c r="W103" s="44">
        <v>5.5643797826368013</v>
      </c>
      <c r="X103" s="44">
        <v>15.133564024113644</v>
      </c>
    </row>
    <row r="104" spans="2:25" x14ac:dyDescent="0.35">
      <c r="B104" s="37" t="s">
        <v>17</v>
      </c>
      <c r="C104" s="44">
        <v>25.511818169873735</v>
      </c>
      <c r="D104" s="44">
        <v>10.86217807351721</v>
      </c>
      <c r="E104" s="44">
        <v>9.8702333373334916</v>
      </c>
      <c r="F104" s="44">
        <v>23.351645720083628</v>
      </c>
      <c r="G104" s="44">
        <v>18.162391115002908</v>
      </c>
      <c r="H104" s="44">
        <v>12.241733584189031</v>
      </c>
      <c r="L104" s="37" t="s">
        <v>17</v>
      </c>
      <c r="M104" s="44">
        <v>25.511818169873735</v>
      </c>
      <c r="N104" s="44">
        <v>2.3295977418446063</v>
      </c>
      <c r="O104" s="44">
        <v>2.1638029915879788</v>
      </c>
      <c r="P104" s="44">
        <v>6.368777340084625</v>
      </c>
      <c r="Q104" s="44">
        <v>9.8702333373334916</v>
      </c>
      <c r="R104" s="44">
        <v>3.020610889242493</v>
      </c>
      <c r="S104" s="44">
        <v>8.5874418546446307</v>
      </c>
      <c r="T104" s="44">
        <v>11.743592976196505</v>
      </c>
      <c r="U104" s="44">
        <v>8.1905026028814483</v>
      </c>
      <c r="V104" s="44">
        <v>4.7729524629876376</v>
      </c>
      <c r="W104" s="44">
        <v>5.1989360491338212</v>
      </c>
      <c r="X104" s="44">
        <v>12.241733584189031</v>
      </c>
    </row>
    <row r="105" spans="2:25" x14ac:dyDescent="0.35">
      <c r="B105" s="37" t="s">
        <v>18</v>
      </c>
      <c r="C105" s="44">
        <v>24.475734571768797</v>
      </c>
      <c r="D105" s="44">
        <v>11.548286407218763</v>
      </c>
      <c r="E105" s="44">
        <v>11.614872492639343</v>
      </c>
      <c r="F105" s="44">
        <v>22.050341477595524</v>
      </c>
      <c r="G105" s="44">
        <v>19.170793304689187</v>
      </c>
      <c r="H105" s="44">
        <v>11.139971746088376</v>
      </c>
      <c r="L105" s="37" t="s">
        <v>18</v>
      </c>
      <c r="M105" s="44">
        <v>24.475734571768797</v>
      </c>
      <c r="N105" s="44">
        <v>2.0951621110540901</v>
      </c>
      <c r="O105" s="44">
        <v>2.6410980096657051</v>
      </c>
      <c r="P105" s="44">
        <v>6.812026286498968</v>
      </c>
      <c r="Q105" s="44">
        <v>11.614872492639343</v>
      </c>
      <c r="R105" s="44">
        <v>2.2334082174701995</v>
      </c>
      <c r="S105" s="44">
        <v>8.1174284571289412</v>
      </c>
      <c r="T105" s="44">
        <v>11.699504802996383</v>
      </c>
      <c r="U105" s="44">
        <v>9.4090335122410611</v>
      </c>
      <c r="V105" s="44">
        <v>4.4708655893421358</v>
      </c>
      <c r="W105" s="44">
        <v>5.2908942031059922</v>
      </c>
      <c r="X105" s="44">
        <v>11.139971746088376</v>
      </c>
    </row>
    <row r="106" spans="2:25" x14ac:dyDescent="0.35">
      <c r="B106" s="37" t="s">
        <v>19</v>
      </c>
      <c r="C106" s="44">
        <v>22.48869512328443</v>
      </c>
      <c r="D106" s="44">
        <v>12.737020137166926</v>
      </c>
      <c r="E106" s="44">
        <v>12.076237289595221</v>
      </c>
      <c r="F106" s="44">
        <v>21.330031532851113</v>
      </c>
      <c r="G106" s="44">
        <v>17.13142373357676</v>
      </c>
      <c r="H106" s="44">
        <v>14.23659218352555</v>
      </c>
      <c r="L106" s="37" t="s">
        <v>19</v>
      </c>
      <c r="M106" s="44">
        <v>22.48869512328443</v>
      </c>
      <c r="N106" s="44">
        <v>2.6424973848922146</v>
      </c>
      <c r="O106" s="44">
        <v>2.5557878170842008</v>
      </c>
      <c r="P106" s="44">
        <v>7.5387349351905124</v>
      </c>
      <c r="Q106" s="44">
        <v>12.076237289595221</v>
      </c>
      <c r="R106" s="44">
        <v>2.3501462876630677</v>
      </c>
      <c r="S106" s="44">
        <v>8.6317230212723555</v>
      </c>
      <c r="T106" s="44">
        <v>10.348162223915688</v>
      </c>
      <c r="U106" s="44">
        <v>7.8376125590730732</v>
      </c>
      <c r="V106" s="44">
        <v>3.9551310622051519</v>
      </c>
      <c r="W106" s="44">
        <v>5.3386801122985368</v>
      </c>
      <c r="X106" s="44">
        <v>14.23659218352555</v>
      </c>
    </row>
    <row r="107" spans="2:25" x14ac:dyDescent="0.35">
      <c r="B107" s="37" t="s">
        <v>20</v>
      </c>
      <c r="C107" s="44">
        <v>24.022541221678289</v>
      </c>
      <c r="D107" s="44">
        <v>12.479596497942104</v>
      </c>
      <c r="E107" s="44">
        <v>9.5100814294640692</v>
      </c>
      <c r="F107" s="44">
        <v>22.055165576164779</v>
      </c>
      <c r="G107" s="44">
        <v>16.627648697189855</v>
      </c>
      <c r="H107" s="44">
        <v>15.304966577560897</v>
      </c>
      <c r="L107" s="37" t="s">
        <v>20</v>
      </c>
      <c r="M107" s="44">
        <v>24.022541221678292</v>
      </c>
      <c r="N107" s="44">
        <v>2.734505215384301</v>
      </c>
      <c r="O107" s="44">
        <v>2.3707651268964338</v>
      </c>
      <c r="P107" s="44">
        <v>7.37432615566137</v>
      </c>
      <c r="Q107" s="44">
        <v>9.510081429464071</v>
      </c>
      <c r="R107" s="44">
        <v>2.4297982234877411</v>
      </c>
      <c r="S107" s="44">
        <v>10.977389621998366</v>
      </c>
      <c r="T107" s="44">
        <v>8.6479777306786723</v>
      </c>
      <c r="U107" s="44">
        <v>7.7323132739506457</v>
      </c>
      <c r="V107" s="44">
        <v>3.9702312829627049</v>
      </c>
      <c r="W107" s="44">
        <v>4.9251041402765061</v>
      </c>
      <c r="X107" s="44">
        <v>15.304966577560897</v>
      </c>
    </row>
    <row r="108" spans="2:25" x14ac:dyDescent="0.35">
      <c r="B108" s="37" t="s">
        <v>21</v>
      </c>
      <c r="C108" s="44">
        <v>21.917507953455299</v>
      </c>
      <c r="D108" s="44">
        <v>10.755314155322806</v>
      </c>
      <c r="E108" s="44">
        <v>13.01692511270417</v>
      </c>
      <c r="F108" s="44">
        <v>24.013876941241865</v>
      </c>
      <c r="G108" s="44">
        <v>16.975963155631309</v>
      </c>
      <c r="H108" s="44">
        <v>13.320412681644553</v>
      </c>
      <c r="L108" s="37" t="s">
        <v>21</v>
      </c>
      <c r="M108" s="44">
        <v>21.917507953455299</v>
      </c>
      <c r="N108" s="44">
        <v>2.2284094500691793</v>
      </c>
      <c r="O108" s="44">
        <v>2.1248964972987583</v>
      </c>
      <c r="P108" s="44">
        <v>6.4020082079548679</v>
      </c>
      <c r="Q108" s="44">
        <v>13.01692511270417</v>
      </c>
      <c r="R108" s="44">
        <v>2.9020696548243756</v>
      </c>
      <c r="S108" s="44">
        <v>9.251616257101567</v>
      </c>
      <c r="T108" s="44">
        <v>11.860191029315924</v>
      </c>
      <c r="U108" s="44">
        <v>8.0332337422307436</v>
      </c>
      <c r="V108" s="44">
        <v>4.1739613954775336</v>
      </c>
      <c r="W108" s="44">
        <v>4.7687680179230325</v>
      </c>
      <c r="X108" s="44">
        <v>13.320412681644553</v>
      </c>
    </row>
    <row r="109" spans="2:25" x14ac:dyDescent="0.35">
      <c r="B109" s="37" t="s">
        <v>22</v>
      </c>
      <c r="C109" s="44">
        <v>20.154341117297342</v>
      </c>
      <c r="D109" s="44">
        <v>12.272280549300296</v>
      </c>
      <c r="E109" s="44">
        <v>11.502797311006585</v>
      </c>
      <c r="F109" s="44">
        <v>24.293601126991831</v>
      </c>
      <c r="G109" s="44">
        <v>17.691061736644617</v>
      </c>
      <c r="H109" s="44">
        <v>14.085918158759331</v>
      </c>
      <c r="L109" s="37" t="s">
        <v>22</v>
      </c>
      <c r="M109" s="44">
        <v>20.154341117297342</v>
      </c>
      <c r="N109" s="44">
        <v>2.4029270336021944</v>
      </c>
      <c r="O109" s="44">
        <v>2.469817857371241</v>
      </c>
      <c r="P109" s="44">
        <v>7.3995356583268617</v>
      </c>
      <c r="Q109" s="44">
        <v>11.502797311006585</v>
      </c>
      <c r="R109" s="44">
        <v>2.2748390041229927</v>
      </c>
      <c r="S109" s="44">
        <v>11.306238937528274</v>
      </c>
      <c r="T109" s="44">
        <v>10.712523185340563</v>
      </c>
      <c r="U109" s="44">
        <v>7.0027823418207724</v>
      </c>
      <c r="V109" s="44">
        <v>4.5127245930525595</v>
      </c>
      <c r="W109" s="44">
        <v>6.1755548017712849</v>
      </c>
      <c r="X109" s="44">
        <v>14.085918158759331</v>
      </c>
    </row>
    <row r="110" spans="2:25" x14ac:dyDescent="0.35">
      <c r="B110" s="37" t="s">
        <v>23</v>
      </c>
      <c r="C110" s="44">
        <v>21.672066441302448</v>
      </c>
      <c r="D110" s="44">
        <v>11.693822702948495</v>
      </c>
      <c r="E110" s="44">
        <v>11.697864114407089</v>
      </c>
      <c r="F110" s="44">
        <v>23.113839811602645</v>
      </c>
      <c r="G110" s="44">
        <v>17.840472036898465</v>
      </c>
      <c r="H110" s="44">
        <v>13.981934892840847</v>
      </c>
      <c r="L110" s="37" t="s">
        <v>23</v>
      </c>
      <c r="M110" s="44">
        <v>21.672066441302448</v>
      </c>
      <c r="N110" s="44">
        <v>2.3844324848734848</v>
      </c>
      <c r="O110" s="44">
        <v>2.4356236904938591</v>
      </c>
      <c r="P110" s="44">
        <v>6.8737665275811519</v>
      </c>
      <c r="Q110" s="44">
        <v>11.697864114407089</v>
      </c>
      <c r="R110" s="44">
        <v>2.5218404586850398</v>
      </c>
      <c r="S110" s="44">
        <v>8.3414722860627357</v>
      </c>
      <c r="T110" s="44">
        <v>12.250527066854872</v>
      </c>
      <c r="U110" s="44">
        <v>8.8941352394387891</v>
      </c>
      <c r="V110" s="44">
        <v>4.370112418603239</v>
      </c>
      <c r="W110" s="44">
        <v>4.5762243788564385</v>
      </c>
      <c r="X110" s="44">
        <v>13.981934892840847</v>
      </c>
    </row>
    <row r="111" spans="2:25" x14ac:dyDescent="0.35">
      <c r="B111" s="37" t="s">
        <v>24</v>
      </c>
      <c r="C111" s="44">
        <v>16.344341820196266</v>
      </c>
      <c r="D111" s="44">
        <v>10.893290503409686</v>
      </c>
      <c r="E111" s="44">
        <v>9.1060999615883098</v>
      </c>
      <c r="F111" s="44">
        <v>28.824233706091697</v>
      </c>
      <c r="G111" s="44">
        <v>19.566272529793881</v>
      </c>
      <c r="H111" s="44">
        <v>15.265761478920156</v>
      </c>
      <c r="L111" s="37" t="s">
        <v>24</v>
      </c>
      <c r="M111" s="44">
        <v>16.344341820196266</v>
      </c>
      <c r="N111" s="44">
        <v>2.1629773856783272</v>
      </c>
      <c r="O111" s="44">
        <v>2.2078913842082337</v>
      </c>
      <c r="P111" s="44">
        <v>6.5224217335231263</v>
      </c>
      <c r="Q111" s="44">
        <v>9.1060999615883098</v>
      </c>
      <c r="R111" s="44">
        <v>2.3234765772986186</v>
      </c>
      <c r="S111" s="44">
        <v>12.770552856691047</v>
      </c>
      <c r="T111" s="44">
        <v>13.730204272102029</v>
      </c>
      <c r="U111" s="44">
        <v>9.3195415953369203</v>
      </c>
      <c r="V111" s="44">
        <v>5.024237711204858</v>
      </c>
      <c r="W111" s="44">
        <v>5.2224932232521049</v>
      </c>
      <c r="X111" s="44">
        <v>15.265761478920156</v>
      </c>
    </row>
    <row r="112" spans="2:25" x14ac:dyDescent="0.35">
      <c r="B112" s="39" t="s">
        <v>25</v>
      </c>
      <c r="C112" s="44">
        <v>15.359907609776313</v>
      </c>
      <c r="D112" s="44">
        <v>10.589073369036104</v>
      </c>
      <c r="E112" s="44">
        <v>8.3578499821061989</v>
      </c>
      <c r="F112" s="44">
        <v>30.135488183000852</v>
      </c>
      <c r="G112" s="44">
        <v>20.517020826232443</v>
      </c>
      <c r="H112" s="44">
        <v>15.040660029848096</v>
      </c>
      <c r="L112" s="39" t="s">
        <v>25</v>
      </c>
      <c r="M112" s="44">
        <v>15.359907609776313</v>
      </c>
      <c r="N112" s="44">
        <v>2.186392311949263</v>
      </c>
      <c r="O112" s="44">
        <v>2.0979221255261566</v>
      </c>
      <c r="P112" s="44">
        <v>6.304758931560686</v>
      </c>
      <c r="Q112" s="44">
        <v>8.3578499821061989</v>
      </c>
      <c r="R112" s="44">
        <v>2.7647595308102071</v>
      </c>
      <c r="S112" s="44">
        <v>12.49475825716134</v>
      </c>
      <c r="T112" s="44">
        <v>14.875970395029306</v>
      </c>
      <c r="U112" s="44">
        <v>9.3185064101340949</v>
      </c>
      <c r="V112" s="44">
        <v>5.4300563216752407</v>
      </c>
      <c r="W112" s="44">
        <v>5.7684580944231074</v>
      </c>
      <c r="X112" s="44">
        <v>15.040660029848096</v>
      </c>
    </row>
    <row r="113" spans="2:24" x14ac:dyDescent="0.35">
      <c r="B113" s="39" t="s">
        <v>26</v>
      </c>
      <c r="C113" s="44">
        <v>24.691568213912436</v>
      </c>
      <c r="D113" s="44">
        <v>13.061969800004606</v>
      </c>
      <c r="E113" s="44">
        <v>12.514166323235424</v>
      </c>
      <c r="F113" s="44">
        <v>21.775188225811341</v>
      </c>
      <c r="G113" s="44">
        <v>16.532888555341199</v>
      </c>
      <c r="H113" s="44">
        <v>11.424218881694998</v>
      </c>
      <c r="L113" s="39" t="s">
        <v>26</v>
      </c>
      <c r="M113" s="44">
        <v>24.691568213912436</v>
      </c>
      <c r="N113" s="44">
        <v>3.0533308567777206</v>
      </c>
      <c r="O113" s="44">
        <v>2.4340117115219022</v>
      </c>
      <c r="P113" s="44">
        <v>7.574627231704981</v>
      </c>
      <c r="Q113" s="44">
        <v>12.514166323235424</v>
      </c>
      <c r="R113" s="44">
        <v>1.7249822621445581</v>
      </c>
      <c r="S113" s="44">
        <v>10.299753085538862</v>
      </c>
      <c r="T113" s="44">
        <v>9.7504528781279216</v>
      </c>
      <c r="U113" s="44">
        <v>7.8982484980252705</v>
      </c>
      <c r="V113" s="44">
        <v>3.8413596299132511</v>
      </c>
      <c r="W113" s="44">
        <v>4.7932804274026779</v>
      </c>
      <c r="X113" s="44">
        <v>11.424218881694998</v>
      </c>
    </row>
    <row r="114" spans="2:24" x14ac:dyDescent="0.35">
      <c r="B114" s="39" t="s">
        <v>27</v>
      </c>
      <c r="C114" s="44">
        <v>16.283816533043201</v>
      </c>
      <c r="D114" s="44">
        <v>10.985215293582577</v>
      </c>
      <c r="E114" s="44">
        <v>8.0290028977132124</v>
      </c>
      <c r="F114" s="44">
        <v>31.071239378228078</v>
      </c>
      <c r="G114" s="44">
        <v>19.235258279716643</v>
      </c>
      <c r="H114" s="44">
        <v>14.395467617716287</v>
      </c>
      <c r="L114" s="39" t="s">
        <v>27</v>
      </c>
      <c r="M114" s="44">
        <v>16.283816533043201</v>
      </c>
      <c r="N114" s="44">
        <v>2.2072204436191272</v>
      </c>
      <c r="O114" s="44">
        <v>2.0863474284793564</v>
      </c>
      <c r="P114" s="44">
        <v>6.6916474214840944</v>
      </c>
      <c r="Q114" s="44">
        <v>8.0290028977132124</v>
      </c>
      <c r="R114" s="44">
        <v>2.7070784839999971</v>
      </c>
      <c r="S114" s="44">
        <v>13.064688349443749</v>
      </c>
      <c r="T114" s="44">
        <v>15.299472544784331</v>
      </c>
      <c r="U114" s="44">
        <v>8.7970774474776654</v>
      </c>
      <c r="V114" s="44">
        <v>4.9763173700881982</v>
      </c>
      <c r="W114" s="44">
        <v>5.4618634621507791</v>
      </c>
      <c r="X114" s="44">
        <v>14.395467617716287</v>
      </c>
    </row>
    <row r="115" spans="2:24" x14ac:dyDescent="0.35">
      <c r="B115" s="39" t="s">
        <v>28</v>
      </c>
      <c r="C115" s="44">
        <v>15.554508713086641</v>
      </c>
      <c r="D115" s="44">
        <v>11.022660462385776</v>
      </c>
      <c r="E115" s="44">
        <v>8.1338862567658978</v>
      </c>
      <c r="F115" s="44">
        <v>30.507375502630701</v>
      </c>
      <c r="G115" s="44">
        <v>20.089705619748468</v>
      </c>
      <c r="H115" s="44">
        <v>14.691863445382507</v>
      </c>
      <c r="L115" s="39" t="s">
        <v>28</v>
      </c>
      <c r="M115" s="44">
        <v>15.554508713086642</v>
      </c>
      <c r="N115" s="44">
        <v>2.2536457186219492</v>
      </c>
      <c r="O115" s="44">
        <v>2.2871322820772955</v>
      </c>
      <c r="P115" s="44">
        <v>6.4818824616865349</v>
      </c>
      <c r="Q115" s="44">
        <v>8.1338862567658978</v>
      </c>
      <c r="R115" s="44">
        <v>2.148721153641294</v>
      </c>
      <c r="S115" s="44">
        <v>12.827586230706084</v>
      </c>
      <c r="T115" s="44">
        <v>15.531068118283331</v>
      </c>
      <c r="U115" s="44">
        <v>9.0798816738025749</v>
      </c>
      <c r="V115" s="44">
        <v>5.1128401264588401</v>
      </c>
      <c r="W115" s="44">
        <v>5.8969838194870592</v>
      </c>
      <c r="X115" s="44">
        <v>14.691863445382513</v>
      </c>
    </row>
    <row r="116" spans="2:24" x14ac:dyDescent="0.35">
      <c r="B116" s="40" t="s">
        <v>34</v>
      </c>
      <c r="C116" s="42">
        <v>20.410000406263229</v>
      </c>
      <c r="D116" s="42">
        <v>11.697784903995379</v>
      </c>
      <c r="E116" s="42">
        <v>10.852026464704315</v>
      </c>
      <c r="F116" s="42">
        <v>25.051839332266223</v>
      </c>
      <c r="G116" s="42">
        <v>18.073896586986319</v>
      </c>
      <c r="H116" s="42">
        <v>13.914452305784527</v>
      </c>
      <c r="L116" s="40" t="s">
        <v>34</v>
      </c>
      <c r="M116" s="42">
        <v>20.410000406263229</v>
      </c>
      <c r="N116" s="42">
        <v>2.4124251392967415</v>
      </c>
      <c r="O116" s="42">
        <v>2.3528599063481779</v>
      </c>
      <c r="P116" s="42">
        <v>6.9324998583504591</v>
      </c>
      <c r="Q116" s="42">
        <v>10.852026464704315</v>
      </c>
      <c r="R116" s="42">
        <v>2.3996272573195214</v>
      </c>
      <c r="S116" s="42">
        <v>10.523551073800677</v>
      </c>
      <c r="T116" s="42">
        <v>12.128661001146028</v>
      </c>
      <c r="U116" s="42">
        <v>8.2941796796241842</v>
      </c>
      <c r="V116" s="42">
        <v>4.4872483687817617</v>
      </c>
      <c r="W116" s="42">
        <v>5.2924685385803727</v>
      </c>
      <c r="X116" s="42">
        <v>13.914452305784531</v>
      </c>
    </row>
    <row r="117" spans="2:24" x14ac:dyDescent="0.35">
      <c r="B117" s="40" t="s">
        <v>35</v>
      </c>
      <c r="C117" s="42">
        <v>15.359907609776313</v>
      </c>
      <c r="D117" s="42">
        <v>10.589073369036104</v>
      </c>
      <c r="E117" s="42">
        <v>8.0290028977132124</v>
      </c>
      <c r="F117" s="42">
        <v>21.330031532851113</v>
      </c>
      <c r="G117" s="42">
        <v>16.290942721652584</v>
      </c>
      <c r="H117" s="42">
        <v>11.139971746088376</v>
      </c>
      <c r="L117" s="40" t="s">
        <v>35</v>
      </c>
      <c r="M117" s="42">
        <v>15.359907609776313</v>
      </c>
      <c r="N117" s="42">
        <v>2.0951621110540901</v>
      </c>
      <c r="O117" s="42">
        <v>2.0863474284793564</v>
      </c>
      <c r="P117" s="42">
        <v>6.304758931560686</v>
      </c>
      <c r="Q117" s="42">
        <v>8.0290028977132124</v>
      </c>
      <c r="R117" s="42">
        <v>1.7249822621445581</v>
      </c>
      <c r="S117" s="42">
        <v>8.1174284571289412</v>
      </c>
      <c r="T117" s="42">
        <v>8.6479777306786723</v>
      </c>
      <c r="U117" s="42">
        <v>6.7183682360466053</v>
      </c>
      <c r="V117" s="42">
        <v>3.8413596299132511</v>
      </c>
      <c r="W117" s="42">
        <v>4.5762243788564385</v>
      </c>
      <c r="X117" s="42">
        <v>11.139971746088376</v>
      </c>
    </row>
    <row r="118" spans="2:24" x14ac:dyDescent="0.35">
      <c r="B118" s="40" t="s">
        <v>36</v>
      </c>
      <c r="C118" s="42">
        <v>25.511818169873735</v>
      </c>
      <c r="D118" s="42">
        <v>13.061969800004606</v>
      </c>
      <c r="E118" s="42">
        <v>13.934533760488547</v>
      </c>
      <c r="F118" s="42">
        <v>31.071239378228078</v>
      </c>
      <c r="G118" s="42">
        <v>20.517020826232443</v>
      </c>
      <c r="H118" s="42">
        <v>15.304966577560897</v>
      </c>
      <c r="L118" s="40" t="s">
        <v>36</v>
      </c>
      <c r="M118" s="42">
        <v>25.511818169873735</v>
      </c>
      <c r="N118" s="42">
        <v>3.0533308567777206</v>
      </c>
      <c r="O118" s="42">
        <v>2.6410980096657051</v>
      </c>
      <c r="P118" s="42">
        <v>7.6684223077220937</v>
      </c>
      <c r="Q118" s="42">
        <v>13.934533760488547</v>
      </c>
      <c r="R118" s="42">
        <v>3.020610889242493</v>
      </c>
      <c r="S118" s="42">
        <v>13.064688349443749</v>
      </c>
      <c r="T118" s="42">
        <v>15.531068118283331</v>
      </c>
      <c r="U118" s="42">
        <v>9.4090335122410611</v>
      </c>
      <c r="V118" s="42">
        <v>5.4300563216752407</v>
      </c>
      <c r="W118" s="42">
        <v>6.1755548017712849</v>
      </c>
      <c r="X118" s="42">
        <v>15.304966577560897</v>
      </c>
    </row>
    <row r="119" spans="2:24" x14ac:dyDescent="0.35">
      <c r="B119" s="40" t="s">
        <v>42</v>
      </c>
      <c r="C119" s="42">
        <v>3.6381502731962287</v>
      </c>
      <c r="D119" s="42">
        <v>0.85534403729330299</v>
      </c>
      <c r="E119" s="42">
        <v>1.9708025033819703</v>
      </c>
      <c r="F119" s="42">
        <v>3.5158298752368373</v>
      </c>
      <c r="G119" s="42">
        <v>1.4010516546233971</v>
      </c>
      <c r="H119" s="42">
        <v>1.3847489426726001</v>
      </c>
      <c r="L119" s="40" t="s">
        <v>42</v>
      </c>
      <c r="M119" s="42">
        <v>3.6381502731962385</v>
      </c>
      <c r="N119" s="42">
        <v>0.26714380658661302</v>
      </c>
      <c r="O119" s="42">
        <v>0.1910100556348221</v>
      </c>
      <c r="P119" s="42">
        <v>0.49514752810143342</v>
      </c>
      <c r="Q119" s="42">
        <v>1.9708025033819703</v>
      </c>
      <c r="R119" s="42">
        <v>0.35511825464325136</v>
      </c>
      <c r="S119" s="42">
        <v>1.7797654873663991</v>
      </c>
      <c r="T119" s="42">
        <v>2.0903603260204999</v>
      </c>
      <c r="U119" s="42">
        <v>0.86156833326334725</v>
      </c>
      <c r="V119" s="42">
        <v>0.50233438345384429</v>
      </c>
      <c r="W119" s="42">
        <v>0.45521791088598335</v>
      </c>
      <c r="X119" s="42">
        <v>1.3847489426725998</v>
      </c>
    </row>
    <row r="121" spans="2:24" x14ac:dyDescent="0.35">
      <c r="B121" s="35" t="s">
        <v>55</v>
      </c>
      <c r="C121" s="36">
        <v>1</v>
      </c>
      <c r="D121" s="36">
        <v>2</v>
      </c>
      <c r="E121" s="36">
        <v>3</v>
      </c>
      <c r="F121" s="36">
        <v>4</v>
      </c>
      <c r="G121" s="36">
        <v>5</v>
      </c>
      <c r="H121" s="36">
        <v>6</v>
      </c>
      <c r="L121" s="47" t="s">
        <v>59</v>
      </c>
      <c r="M121" s="45" t="s">
        <v>9</v>
      </c>
      <c r="N121" s="45" t="s">
        <v>0</v>
      </c>
      <c r="O121" s="45" t="s">
        <v>1</v>
      </c>
      <c r="P121" s="45" t="s">
        <v>2</v>
      </c>
      <c r="Q121" s="45" t="s">
        <v>10</v>
      </c>
      <c r="R121" s="45" t="s">
        <v>3</v>
      </c>
      <c r="S121" s="45" t="s">
        <v>4</v>
      </c>
      <c r="T121" s="45" t="s">
        <v>8</v>
      </c>
      <c r="U121" s="45" t="s">
        <v>11</v>
      </c>
      <c r="V121" s="45" t="s">
        <v>12</v>
      </c>
      <c r="W121" s="45" t="s">
        <v>13</v>
      </c>
      <c r="X121" s="45" t="s">
        <v>14</v>
      </c>
    </row>
    <row r="122" spans="2:24" x14ac:dyDescent="0.35">
      <c r="B122" s="37" t="s">
        <v>16</v>
      </c>
      <c r="C122" s="44">
        <v>19.308807201342109</v>
      </c>
      <c r="D122" s="44">
        <v>12.215743323435968</v>
      </c>
      <c r="E122" s="44">
        <v>13.934533760488547</v>
      </c>
      <c r="F122" s="44">
        <v>23.116408968967146</v>
      </c>
      <c r="G122" s="44">
        <v>16.290942721652584</v>
      </c>
      <c r="H122" s="44">
        <v>15.133564024113644</v>
      </c>
      <c r="L122" s="37" t="s">
        <v>16</v>
      </c>
      <c r="M122" s="44">
        <v>19.308807201342109</v>
      </c>
      <c r="N122" s="44">
        <v>2.5740584017353236</v>
      </c>
      <c r="O122" s="44">
        <v>2.5996221037740948</v>
      </c>
      <c r="P122" s="44">
        <v>7.0420628179265501</v>
      </c>
      <c r="Q122" s="44">
        <v>13.934533760488547</v>
      </c>
      <c r="R122" s="44">
        <v>2.0498129989010074</v>
      </c>
      <c r="S122" s="44">
        <v>10.192546896533035</v>
      </c>
      <c r="T122" s="44">
        <v>10.874049073533104</v>
      </c>
      <c r="U122" s="44">
        <v>6.7183682360466053</v>
      </c>
      <c r="V122" s="44">
        <v>4.0081947029691785</v>
      </c>
      <c r="W122" s="44">
        <v>5.5643797826368013</v>
      </c>
      <c r="X122" s="44">
        <v>15.133564024113644</v>
      </c>
    </row>
    <row r="123" spans="2:24" x14ac:dyDescent="0.35">
      <c r="B123" s="37" t="s">
        <v>18</v>
      </c>
      <c r="C123" s="44">
        <v>24.475734571768797</v>
      </c>
      <c r="D123" s="44">
        <v>11.548286407218763</v>
      </c>
      <c r="E123" s="44">
        <v>11.614872492639343</v>
      </c>
      <c r="F123" s="44">
        <v>22.050341477595524</v>
      </c>
      <c r="G123" s="44">
        <v>19.170793304689187</v>
      </c>
      <c r="H123" s="44">
        <v>11.139971746088376</v>
      </c>
      <c r="L123" s="37" t="s">
        <v>18</v>
      </c>
      <c r="M123" s="44">
        <v>24.475734571768797</v>
      </c>
      <c r="N123" s="44">
        <v>2.0951621110540901</v>
      </c>
      <c r="O123" s="44">
        <v>2.6410980096657051</v>
      </c>
      <c r="P123" s="44">
        <v>6.812026286498968</v>
      </c>
      <c r="Q123" s="44">
        <v>11.614872492639343</v>
      </c>
      <c r="R123" s="44">
        <v>2.2334082174701995</v>
      </c>
      <c r="S123" s="44">
        <v>8.1174284571289412</v>
      </c>
      <c r="T123" s="44">
        <v>11.699504802996383</v>
      </c>
      <c r="U123" s="44">
        <v>9.4090335122410611</v>
      </c>
      <c r="V123" s="44">
        <v>4.4708655893421358</v>
      </c>
      <c r="W123" s="44">
        <v>5.2908942031059922</v>
      </c>
      <c r="X123" s="44">
        <v>11.139971746088376</v>
      </c>
    </row>
    <row r="124" spans="2:24" x14ac:dyDescent="0.35">
      <c r="B124" s="37" t="s">
        <v>19</v>
      </c>
      <c r="C124" s="44">
        <v>22.48869512328443</v>
      </c>
      <c r="D124" s="44">
        <v>12.737020137166926</v>
      </c>
      <c r="E124" s="44">
        <v>12.076237289595221</v>
      </c>
      <c r="F124" s="44">
        <v>21.330031532851113</v>
      </c>
      <c r="G124" s="44">
        <v>17.13142373357676</v>
      </c>
      <c r="H124" s="44">
        <v>14.23659218352555</v>
      </c>
      <c r="L124" s="37" t="s">
        <v>19</v>
      </c>
      <c r="M124" s="44">
        <v>22.48869512328443</v>
      </c>
      <c r="N124" s="44">
        <v>2.6424973848922146</v>
      </c>
      <c r="O124" s="44">
        <v>2.5557878170842008</v>
      </c>
      <c r="P124" s="44">
        <v>7.5387349351905124</v>
      </c>
      <c r="Q124" s="44">
        <v>12.076237289595221</v>
      </c>
      <c r="R124" s="44">
        <v>2.3501462876630677</v>
      </c>
      <c r="S124" s="44">
        <v>8.6317230212723555</v>
      </c>
      <c r="T124" s="44">
        <v>10.348162223915688</v>
      </c>
      <c r="U124" s="44">
        <v>7.8376125590730732</v>
      </c>
      <c r="V124" s="44">
        <v>3.9551310622051519</v>
      </c>
      <c r="W124" s="44">
        <v>5.3386801122985368</v>
      </c>
      <c r="X124" s="44">
        <v>14.23659218352555</v>
      </c>
    </row>
    <row r="125" spans="2:24" x14ac:dyDescent="0.35">
      <c r="B125" s="37" t="s">
        <v>20</v>
      </c>
      <c r="C125" s="44">
        <v>24.022541221678289</v>
      </c>
      <c r="D125" s="44">
        <v>12.479596497942104</v>
      </c>
      <c r="E125" s="44">
        <v>9.5100814294640692</v>
      </c>
      <c r="F125" s="44">
        <v>22.055165576164779</v>
      </c>
      <c r="G125" s="44">
        <v>16.627648697189855</v>
      </c>
      <c r="H125" s="44">
        <v>15.304966577560897</v>
      </c>
      <c r="L125" s="37" t="s">
        <v>20</v>
      </c>
      <c r="M125" s="44">
        <v>24.022541221678292</v>
      </c>
      <c r="N125" s="44">
        <v>2.734505215384301</v>
      </c>
      <c r="O125" s="44">
        <v>2.3707651268964338</v>
      </c>
      <c r="P125" s="44">
        <v>7.37432615566137</v>
      </c>
      <c r="Q125" s="44">
        <v>9.510081429464071</v>
      </c>
      <c r="R125" s="44">
        <v>2.4297982234877411</v>
      </c>
      <c r="S125" s="44">
        <v>10.977389621998366</v>
      </c>
      <c r="T125" s="44">
        <v>8.6479777306786723</v>
      </c>
      <c r="U125" s="44">
        <v>7.7323132739506457</v>
      </c>
      <c r="V125" s="44">
        <v>3.9702312829627049</v>
      </c>
      <c r="W125" s="44">
        <v>4.9251041402765061</v>
      </c>
      <c r="X125" s="44">
        <v>15.304966577560897</v>
      </c>
    </row>
    <row r="126" spans="2:24" x14ac:dyDescent="0.35">
      <c r="B126" s="37" t="s">
        <v>21</v>
      </c>
      <c r="C126" s="44">
        <v>21.917507953455299</v>
      </c>
      <c r="D126" s="44">
        <v>10.755314155322806</v>
      </c>
      <c r="E126" s="44">
        <v>13.01692511270417</v>
      </c>
      <c r="F126" s="44">
        <v>24.013876941241865</v>
      </c>
      <c r="G126" s="44">
        <v>16.975963155631309</v>
      </c>
      <c r="H126" s="44">
        <v>13.320412681644553</v>
      </c>
      <c r="L126" s="37" t="s">
        <v>21</v>
      </c>
      <c r="M126" s="44">
        <v>21.917507953455299</v>
      </c>
      <c r="N126" s="44">
        <v>2.2284094500691793</v>
      </c>
      <c r="O126" s="44">
        <v>2.1248964972987583</v>
      </c>
      <c r="P126" s="44">
        <v>6.4020082079548679</v>
      </c>
      <c r="Q126" s="44">
        <v>13.01692511270417</v>
      </c>
      <c r="R126" s="44">
        <v>2.9020696548243756</v>
      </c>
      <c r="S126" s="44">
        <v>9.251616257101567</v>
      </c>
      <c r="T126" s="44">
        <v>11.860191029315924</v>
      </c>
      <c r="U126" s="44">
        <v>8.0332337422307436</v>
      </c>
      <c r="V126" s="44">
        <v>4.1739613954775336</v>
      </c>
      <c r="W126" s="44">
        <v>4.7687680179230325</v>
      </c>
      <c r="X126" s="44">
        <v>13.320412681644553</v>
      </c>
    </row>
    <row r="127" spans="2:24" x14ac:dyDescent="0.35">
      <c r="B127" s="37" t="s">
        <v>22</v>
      </c>
      <c r="C127" s="44">
        <v>20.154341117297342</v>
      </c>
      <c r="D127" s="44">
        <v>12.272280549300296</v>
      </c>
      <c r="E127" s="44">
        <v>11.502797311006585</v>
      </c>
      <c r="F127" s="44">
        <v>24.293601126991831</v>
      </c>
      <c r="G127" s="44">
        <v>17.691061736644617</v>
      </c>
      <c r="H127" s="44">
        <v>14.085918158759331</v>
      </c>
      <c r="L127" s="37" t="s">
        <v>22</v>
      </c>
      <c r="M127" s="44">
        <v>20.154341117297342</v>
      </c>
      <c r="N127" s="44">
        <v>2.4029270336021944</v>
      </c>
      <c r="O127" s="44">
        <v>2.469817857371241</v>
      </c>
      <c r="P127" s="44">
        <v>7.3995356583268617</v>
      </c>
      <c r="Q127" s="44">
        <v>11.502797311006585</v>
      </c>
      <c r="R127" s="44">
        <v>2.2748390041229927</v>
      </c>
      <c r="S127" s="44">
        <v>11.306238937528274</v>
      </c>
      <c r="T127" s="44">
        <v>10.712523185340563</v>
      </c>
      <c r="U127" s="44">
        <v>7.0027823418207724</v>
      </c>
      <c r="V127" s="44">
        <v>4.5127245930525595</v>
      </c>
      <c r="W127" s="44">
        <v>6.1755548017712849</v>
      </c>
      <c r="X127" s="44">
        <v>14.085918158759331</v>
      </c>
    </row>
    <row r="128" spans="2:24" x14ac:dyDescent="0.35">
      <c r="B128" s="37" t="s">
        <v>24</v>
      </c>
      <c r="C128" s="44">
        <v>16.344341820196266</v>
      </c>
      <c r="D128" s="44">
        <v>10.893290503409686</v>
      </c>
      <c r="E128" s="44">
        <v>9.1060999615883098</v>
      </c>
      <c r="F128" s="44">
        <v>28.824233706091697</v>
      </c>
      <c r="G128" s="44">
        <v>19.566272529793881</v>
      </c>
      <c r="H128" s="44">
        <v>15.265761478920156</v>
      </c>
      <c r="L128" s="37" t="s">
        <v>24</v>
      </c>
      <c r="M128" s="44">
        <v>16.344341820196266</v>
      </c>
      <c r="N128" s="44">
        <v>2.1629773856783272</v>
      </c>
      <c r="O128" s="44">
        <v>2.2078913842082337</v>
      </c>
      <c r="P128" s="44">
        <v>6.5224217335231263</v>
      </c>
      <c r="Q128" s="44">
        <v>9.1060999615883098</v>
      </c>
      <c r="R128" s="44">
        <v>2.3234765772986186</v>
      </c>
      <c r="S128" s="44">
        <v>12.770552856691047</v>
      </c>
      <c r="T128" s="44">
        <v>13.730204272102029</v>
      </c>
      <c r="U128" s="44">
        <v>9.3195415953369203</v>
      </c>
      <c r="V128" s="44">
        <v>5.024237711204858</v>
      </c>
      <c r="W128" s="44">
        <v>5.2224932232521049</v>
      </c>
      <c r="X128" s="44">
        <v>15.265761478920156</v>
      </c>
    </row>
    <row r="129" spans="2:24" x14ac:dyDescent="0.35">
      <c r="B129" s="39" t="s">
        <v>26</v>
      </c>
      <c r="C129" s="44">
        <v>24.691568213912436</v>
      </c>
      <c r="D129" s="44">
        <v>13.061969800004606</v>
      </c>
      <c r="E129" s="44">
        <v>12.514166323235424</v>
      </c>
      <c r="F129" s="44">
        <v>21.775188225811341</v>
      </c>
      <c r="G129" s="44">
        <v>16.532888555341199</v>
      </c>
      <c r="H129" s="44">
        <v>11.424218881694998</v>
      </c>
      <c r="L129" s="39" t="s">
        <v>26</v>
      </c>
      <c r="M129" s="44">
        <v>24.691568213912436</v>
      </c>
      <c r="N129" s="44">
        <v>3.0533308567777206</v>
      </c>
      <c r="O129" s="44">
        <v>2.4340117115219022</v>
      </c>
      <c r="P129" s="44">
        <v>7.574627231704981</v>
      </c>
      <c r="Q129" s="44">
        <v>12.514166323235424</v>
      </c>
      <c r="R129" s="44">
        <v>1.7249822621445581</v>
      </c>
      <c r="S129" s="44">
        <v>10.299753085538862</v>
      </c>
      <c r="T129" s="44">
        <v>9.7504528781279216</v>
      </c>
      <c r="U129" s="44">
        <v>7.8982484980252705</v>
      </c>
      <c r="V129" s="44">
        <v>3.8413596299132511</v>
      </c>
      <c r="W129" s="44">
        <v>4.7932804274026779</v>
      </c>
      <c r="X129" s="44">
        <v>11.424218881694998</v>
      </c>
    </row>
    <row r="130" spans="2:24" x14ac:dyDescent="0.35">
      <c r="B130" s="40" t="s">
        <v>38</v>
      </c>
      <c r="C130" s="42">
        <v>21.675442152866871</v>
      </c>
      <c r="D130" s="42">
        <v>11.995437671725144</v>
      </c>
      <c r="E130" s="42">
        <v>11.65946421009021</v>
      </c>
      <c r="F130" s="42">
        <v>23.432355944464412</v>
      </c>
      <c r="G130" s="42">
        <v>17.498374304314922</v>
      </c>
      <c r="H130" s="42">
        <v>13.738925716538438</v>
      </c>
      <c r="L130" s="40" t="s">
        <v>38</v>
      </c>
      <c r="M130" s="42">
        <v>21.675442152866871</v>
      </c>
      <c r="N130" s="42">
        <v>2.4867334798991689</v>
      </c>
      <c r="O130" s="42">
        <v>2.4254863134775713</v>
      </c>
      <c r="P130" s="42">
        <v>7.083217878348405</v>
      </c>
      <c r="Q130" s="42">
        <v>11.65946421009021</v>
      </c>
      <c r="R130" s="42">
        <v>2.2860666532390699</v>
      </c>
      <c r="S130" s="42">
        <v>10.193406141724058</v>
      </c>
      <c r="T130" s="42">
        <v>10.952883149501284</v>
      </c>
      <c r="U130" s="42">
        <v>7.9938917198406356</v>
      </c>
      <c r="V130" s="42">
        <v>4.2445882458909212</v>
      </c>
      <c r="W130" s="42">
        <v>5.2598943385833667</v>
      </c>
      <c r="X130" s="42">
        <v>13.738925716538438</v>
      </c>
    </row>
    <row r="131" spans="2:24" x14ac:dyDescent="0.35">
      <c r="B131" s="40" t="s">
        <v>39</v>
      </c>
      <c r="C131" s="42">
        <v>16.344341820196266</v>
      </c>
      <c r="D131" s="42">
        <v>10.755314155322806</v>
      </c>
      <c r="E131" s="42">
        <v>9.1060999615883098</v>
      </c>
      <c r="F131" s="42">
        <v>21.330031532851113</v>
      </c>
      <c r="G131" s="42">
        <v>16.290942721652584</v>
      </c>
      <c r="H131" s="42">
        <v>11.139971746088376</v>
      </c>
      <c r="L131" s="40" t="s">
        <v>39</v>
      </c>
      <c r="M131" s="42">
        <v>16.344341820196266</v>
      </c>
      <c r="N131" s="42">
        <v>2.0951621110540901</v>
      </c>
      <c r="O131" s="42">
        <v>2.1248964972987583</v>
      </c>
      <c r="P131" s="42">
        <v>6.4020082079548679</v>
      </c>
      <c r="Q131" s="42">
        <v>9.1060999615883098</v>
      </c>
      <c r="R131" s="42">
        <v>1.7249822621445581</v>
      </c>
      <c r="S131" s="42">
        <v>8.1174284571289412</v>
      </c>
      <c r="T131" s="42">
        <v>8.6479777306786723</v>
      </c>
      <c r="U131" s="42">
        <v>6.7183682360466053</v>
      </c>
      <c r="V131" s="42">
        <v>3.8413596299132511</v>
      </c>
      <c r="W131" s="42">
        <v>4.7687680179230325</v>
      </c>
      <c r="X131" s="42">
        <v>11.139971746088376</v>
      </c>
    </row>
    <row r="132" spans="2:24" x14ac:dyDescent="0.35">
      <c r="B132" s="40" t="s">
        <v>40</v>
      </c>
      <c r="C132" s="42">
        <v>24.691568213912436</v>
      </c>
      <c r="D132" s="42">
        <v>13.061969800004606</v>
      </c>
      <c r="E132" s="42">
        <v>13.934533760488547</v>
      </c>
      <c r="F132" s="42">
        <v>28.824233706091697</v>
      </c>
      <c r="G132" s="42">
        <v>19.566272529793881</v>
      </c>
      <c r="H132" s="42">
        <v>15.304966577560897</v>
      </c>
      <c r="L132" s="40" t="s">
        <v>40</v>
      </c>
      <c r="M132" s="42">
        <v>24.691568213912436</v>
      </c>
      <c r="N132" s="42">
        <v>3.0533308567777206</v>
      </c>
      <c r="O132" s="42">
        <v>2.6410980096657051</v>
      </c>
      <c r="P132" s="42">
        <v>7.574627231704981</v>
      </c>
      <c r="Q132" s="42">
        <v>13.934533760488547</v>
      </c>
      <c r="R132" s="42">
        <v>2.9020696548243756</v>
      </c>
      <c r="S132" s="42">
        <v>12.770552856691047</v>
      </c>
      <c r="T132" s="42">
        <v>13.730204272102029</v>
      </c>
      <c r="U132" s="42">
        <v>9.4090335122410611</v>
      </c>
      <c r="V132" s="42">
        <v>5.024237711204858</v>
      </c>
      <c r="W132" s="42">
        <v>6.1755548017712849</v>
      </c>
      <c r="X132" s="42">
        <v>15.304966577560897</v>
      </c>
    </row>
    <row r="133" spans="2:24" x14ac:dyDescent="0.35">
      <c r="B133" s="40" t="s">
        <v>43</v>
      </c>
      <c r="C133" s="42">
        <v>2.9155456348730469</v>
      </c>
      <c r="D133" s="42">
        <v>0.84512050126900129</v>
      </c>
      <c r="E133" s="42">
        <v>1.6513589782359637</v>
      </c>
      <c r="F133" s="42">
        <v>2.4267752941582983</v>
      </c>
      <c r="G133" s="42">
        <v>1.2343939982927907</v>
      </c>
      <c r="H133" s="42">
        <v>1.6640907312198849</v>
      </c>
      <c r="L133" s="40" t="s">
        <v>43</v>
      </c>
      <c r="M133" s="42">
        <v>2.9155456348730469</v>
      </c>
      <c r="N133" s="42">
        <v>0.32649927296707815</v>
      </c>
      <c r="O133" s="42">
        <v>0.18381835992874918</v>
      </c>
      <c r="P133" s="42">
        <v>0.46098612595604993</v>
      </c>
      <c r="Q133" s="42">
        <v>1.6513589782359637</v>
      </c>
      <c r="R133" s="42">
        <v>0.33362824013190939</v>
      </c>
      <c r="S133" s="42">
        <v>1.5185297509858631</v>
      </c>
      <c r="T133" s="42">
        <v>1.5251354398528016</v>
      </c>
      <c r="U133" s="42">
        <v>0.96160384789164277</v>
      </c>
      <c r="V133" s="42">
        <v>0.39883265480381275</v>
      </c>
      <c r="W133" s="42">
        <v>0.46456286434350857</v>
      </c>
      <c r="X133" s="42">
        <v>1.6640907312198849</v>
      </c>
    </row>
  </sheetData>
  <conditionalFormatting sqref="T2:U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8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8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8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8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G8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8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8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8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N8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8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P8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:Q8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:R8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8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T8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U8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8:V8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8:W8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X8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8:Y8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8:C9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8:D9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8:E9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8:F9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G9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:H9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9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:M9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:N9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:O9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:P9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:Q9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:R9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:S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8:T9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:U9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8:V9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8:W9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:X9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8:Y9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2:C11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D1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:E11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2:F11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G11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:H11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:M11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2:N1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:O1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:P1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:Q1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:R1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:S1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2:T11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2:U11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2:V1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2:W1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X1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2:C1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2:D1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:E1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2:F1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G1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2:H1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:M1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2:N1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:O1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2:P1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2:Q1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2:R1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2:S1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2:T1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:U1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2:V1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2:W1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:X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KF_37_dur+rat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'KF_37_dur+rat'!AP_2009_38</vt:lpstr>
      <vt:lpstr>'KF_37_dur+rat'!Arnold_Pogossian_2006__live_DVD__37_dur</vt:lpstr>
      <vt:lpstr>'KF_37_dur+rat'!BK_2005_38</vt:lpstr>
      <vt:lpstr>'KF_37_dur+rat'!CK_1987_37</vt:lpstr>
      <vt:lpstr>'KF_37_dur+rat'!CK_1987_39</vt:lpstr>
      <vt:lpstr>'KF_37_dur+rat'!CK_1990_32_dur</vt:lpstr>
      <vt:lpstr>'KF_37_dur+rat'!CK_1990_38</vt:lpstr>
      <vt:lpstr>'KF_37_dur+rat'!Kammer_Widmann_2017_37_Abschnitte_Dauern</vt:lpstr>
      <vt:lpstr>'KF_37_dur+rat'!KO_1994_37</vt:lpstr>
      <vt:lpstr>'KF_37_dur+rat'!KO_1996_38</vt:lpstr>
      <vt:lpstr>'KF_37_dur+rat'!Melzer_Stark_2017_Wien_modern_37_dur</vt:lpstr>
      <vt:lpstr>'KF_37_dur+rat'!MS_2012_38</vt:lpstr>
      <vt:lpstr>'KF_37_dur+rat'!MS_2013_38</vt:lpstr>
      <vt:lpstr>'KF_37_dur+rat'!MS_2019_37</vt:lpstr>
      <vt:lpstr>'KF_37_dur+rat'!PK_2004_38</vt:lpstr>
      <vt:lpstr>'KF_37_dur+rat'!WS_1997_38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2020-12-08T17:05:40Z</dcterms:modified>
</cp:coreProperties>
</file>