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70" windowHeight="9470" tabRatio="875" activeTab="1"/>
  </bookViews>
  <sheets>
    <sheet name="score" sheetId="1" r:id="rId1"/>
    <sheet name="KF_39_dur+rat" sheetId="3" r:id="rId2"/>
    <sheet name="diag dur sec 14" sheetId="12" r:id="rId3"/>
    <sheet name="diag dur sec 8" sheetId="20" r:id="rId4"/>
    <sheet name="perc sec 14" sheetId="10" r:id="rId5"/>
    <sheet name="perc sec 8" sheetId="21" r:id="rId6"/>
    <sheet name="dur rel dev (%) 14" sheetId="16" r:id="rId7"/>
    <sheet name="dur rel dev (%) 8" sheetId="22" r:id="rId8"/>
    <sheet name="perc dev 14" sheetId="18" r:id="rId9"/>
    <sheet name="perc dev 8" sheetId="23" r:id="rId10"/>
  </sheets>
  <definedNames>
    <definedName name="_xlnm._FilterDatabase" localSheetId="0" hidden="1">score!$E$1:$E$20</definedName>
    <definedName name="AP_2009_39" localSheetId="1">'KF_39_dur+rat'!$AH$77:$AH$92</definedName>
    <definedName name="Arnold_Pogossian_2006__live_DVD__39_dur" localSheetId="1">'KF_39_dur+rat'!$AJ$77:$AJ$92</definedName>
    <definedName name="BK_2005_32_dur" localSheetId="1">'KF_39_dur+rat'!$BE$3:$BE$24</definedName>
    <definedName name="BK_2005_39" localSheetId="1">'KF_39_dur+rat'!$AI$77:$AI$92</definedName>
    <definedName name="CK_1987_39" localSheetId="1">'KF_39_dur+rat'!$AB$77:$AB$92</definedName>
    <definedName name="CK_1990_32_dur" localSheetId="1">'KF_39_dur+rat'!$AA$2:$AA$19</definedName>
    <definedName name="CK_1990_39" localSheetId="1">'KF_39_dur+rat'!$AC$77:$AC$92</definedName>
    <definedName name="Kammer_Widmann_2017_39_Abschnitte_Dauern" localSheetId="1">'KF_39_dur+rat'!$AM$77:$AM$92</definedName>
    <definedName name="KO_1994_39" localSheetId="1">'KF_39_dur+rat'!$AD$77:$AD$92</definedName>
    <definedName name="KO_1996_39" localSheetId="1">'KF_39_dur+rat'!$AE$77:$AE$92</definedName>
    <definedName name="Melzer_Stark_2017_Wien_modern_39_dur" localSheetId="1">'KF_39_dur+rat'!$AN$77:$AN$92</definedName>
    <definedName name="MS_2012_39" localSheetId="1">'KF_39_dur+rat'!$AK$77:$AK$92</definedName>
    <definedName name="MS_2013_39" localSheetId="1">'KF_39_dur+rat'!$AL$77:$AL$92</definedName>
    <definedName name="MS_2019_39" localSheetId="1">'KF_39_dur+rat'!$AO$77:$AO$92</definedName>
    <definedName name="PK_2004_39" localSheetId="1">'KF_39_dur+rat'!$AG$77:$AG$92</definedName>
    <definedName name="WS_1997_39" localSheetId="1">'KF_39_dur+rat'!$AF$77:$AF$92</definedName>
  </definedNames>
  <calcPr calcId="145621"/>
</workbook>
</file>

<file path=xl/calcChain.xml><?xml version="1.0" encoding="utf-8"?>
<calcChain xmlns="http://schemas.openxmlformats.org/spreadsheetml/2006/main">
  <c r="AC2" i="3" l="1"/>
  <c r="C2" i="3" s="1"/>
  <c r="AC3" i="3"/>
  <c r="AC4" i="3"/>
  <c r="AC5" i="3"/>
  <c r="AC6" i="3"/>
  <c r="AC7" i="3"/>
  <c r="C4" i="3" s="1"/>
  <c r="AC8" i="3"/>
  <c r="AC9" i="3"/>
  <c r="AC47" i="3" s="1"/>
  <c r="AC10" i="3"/>
  <c r="AC11" i="3"/>
  <c r="AC12" i="3"/>
  <c r="AU12" i="3" s="1"/>
  <c r="AU50" i="3" s="1"/>
  <c r="AC13" i="3"/>
  <c r="AC14" i="3"/>
  <c r="AC15" i="3"/>
  <c r="AC16" i="3"/>
  <c r="AD2" i="3"/>
  <c r="D2" i="3" s="1"/>
  <c r="D19" i="3" s="1"/>
  <c r="AD3" i="3"/>
  <c r="AD4" i="3"/>
  <c r="AD42" i="3" s="1"/>
  <c r="AD5" i="3"/>
  <c r="AD6" i="3"/>
  <c r="AD7" i="3"/>
  <c r="D4" i="3"/>
  <c r="D21" i="3" s="1"/>
  <c r="AD8" i="3"/>
  <c r="AD9" i="3"/>
  <c r="AD10" i="3"/>
  <c r="AD11" i="3"/>
  <c r="AD12" i="3"/>
  <c r="AD13" i="3"/>
  <c r="AD14" i="3"/>
  <c r="AD15" i="3"/>
  <c r="AD16" i="3"/>
  <c r="AE2" i="3"/>
  <c r="E2" i="3" s="1"/>
  <c r="AE3" i="3"/>
  <c r="AE4" i="3"/>
  <c r="AE42" i="3" s="1"/>
  <c r="AE5" i="3"/>
  <c r="AE6" i="3"/>
  <c r="AE7" i="3"/>
  <c r="AE8" i="3"/>
  <c r="AE46" i="3" s="1"/>
  <c r="AE9" i="3"/>
  <c r="AE47" i="3" s="1"/>
  <c r="AE10" i="3"/>
  <c r="AE11" i="3"/>
  <c r="AE12" i="3"/>
  <c r="AE13" i="3"/>
  <c r="AE51" i="3" s="1"/>
  <c r="AE14" i="3"/>
  <c r="AE15" i="3"/>
  <c r="AE16" i="3"/>
  <c r="AE54" i="3" s="1"/>
  <c r="AF2" i="3"/>
  <c r="AF3" i="3"/>
  <c r="AF4" i="3"/>
  <c r="AF5" i="3"/>
  <c r="AF6" i="3"/>
  <c r="AF7" i="3"/>
  <c r="F4" i="3"/>
  <c r="AF8" i="3"/>
  <c r="AF46" i="3" s="1"/>
  <c r="AF9" i="3"/>
  <c r="AF10" i="3"/>
  <c r="AF11" i="3"/>
  <c r="F5" i="3"/>
  <c r="F22" i="3" s="1"/>
  <c r="AF12" i="3"/>
  <c r="AF13" i="3"/>
  <c r="AF14" i="3"/>
  <c r="AF15" i="3"/>
  <c r="AF16" i="3"/>
  <c r="AG2" i="3"/>
  <c r="G2" i="3" s="1"/>
  <c r="AG3" i="3"/>
  <c r="AG4" i="3"/>
  <c r="G3" i="3" s="1"/>
  <c r="G20" i="3" s="1"/>
  <c r="AG5" i="3"/>
  <c r="AG6" i="3"/>
  <c r="AG7" i="3"/>
  <c r="AG8" i="3"/>
  <c r="AG9" i="3"/>
  <c r="AG10" i="3"/>
  <c r="AG48" i="3" s="1"/>
  <c r="AG11" i="3"/>
  <c r="AG49" i="3" s="1"/>
  <c r="AG12" i="3"/>
  <c r="G6" i="3" s="1"/>
  <c r="AG13" i="3"/>
  <c r="AG14" i="3"/>
  <c r="AG52" i="3" s="1"/>
  <c r="AG15" i="3"/>
  <c r="AG53" i="3" s="1"/>
  <c r="AG16" i="3"/>
  <c r="AH2" i="3"/>
  <c r="H2" i="3" s="1"/>
  <c r="H19" i="3" s="1"/>
  <c r="AH3" i="3"/>
  <c r="AH41" i="3" s="1"/>
  <c r="AH4" i="3"/>
  <c r="AH5" i="3"/>
  <c r="AH6" i="3"/>
  <c r="AH7" i="3"/>
  <c r="H4" i="3" s="1"/>
  <c r="H21" i="3" s="1"/>
  <c r="AH8" i="3"/>
  <c r="AH9" i="3"/>
  <c r="AH10" i="3"/>
  <c r="AH48" i="3" s="1"/>
  <c r="AH11" i="3"/>
  <c r="AH12" i="3"/>
  <c r="AH13" i="3"/>
  <c r="AH51" i="3" s="1"/>
  <c r="AH14" i="3"/>
  <c r="AH15" i="3"/>
  <c r="AH16" i="3"/>
  <c r="AI2" i="3"/>
  <c r="AI3" i="3"/>
  <c r="AI4" i="3"/>
  <c r="AI5" i="3"/>
  <c r="AI6" i="3"/>
  <c r="AI7" i="3"/>
  <c r="I4" i="3" s="1"/>
  <c r="AI8" i="3"/>
  <c r="AI46" i="3" s="1"/>
  <c r="AI9" i="3"/>
  <c r="AI10" i="3"/>
  <c r="AI11" i="3"/>
  <c r="AI12" i="3"/>
  <c r="AI50" i="3" s="1"/>
  <c r="AI13" i="3"/>
  <c r="AI14" i="3"/>
  <c r="AI15" i="3"/>
  <c r="AI16" i="3"/>
  <c r="I6" i="3"/>
  <c r="AJ2" i="3"/>
  <c r="J2" i="3" s="1"/>
  <c r="AJ3" i="3"/>
  <c r="AJ4" i="3"/>
  <c r="AJ5" i="3"/>
  <c r="AJ6" i="3"/>
  <c r="AJ7" i="3"/>
  <c r="J4" i="3"/>
  <c r="AJ8" i="3"/>
  <c r="AJ46" i="3" s="1"/>
  <c r="AJ9" i="3"/>
  <c r="AJ10" i="3"/>
  <c r="AJ11" i="3"/>
  <c r="AJ12" i="3"/>
  <c r="AJ13" i="3"/>
  <c r="AJ14" i="3"/>
  <c r="AJ15" i="3"/>
  <c r="AJ16" i="3"/>
  <c r="AJ54" i="3" s="1"/>
  <c r="AK2" i="3"/>
  <c r="K2" i="3" s="1"/>
  <c r="AK3" i="3"/>
  <c r="AK4" i="3"/>
  <c r="AK5" i="3"/>
  <c r="AK43" i="3" s="1"/>
  <c r="AK6" i="3"/>
  <c r="AK7" i="3"/>
  <c r="AK8" i="3"/>
  <c r="AK9" i="3"/>
  <c r="K5" i="3" s="1"/>
  <c r="K22" i="3" s="1"/>
  <c r="AK10" i="3"/>
  <c r="AK11" i="3"/>
  <c r="AK12" i="3"/>
  <c r="AK13" i="3"/>
  <c r="AK14" i="3"/>
  <c r="AK15" i="3"/>
  <c r="AK16" i="3"/>
  <c r="AL2" i="3"/>
  <c r="AL3" i="3"/>
  <c r="AL4" i="3"/>
  <c r="AL42" i="3" s="1"/>
  <c r="AL5" i="3"/>
  <c r="AL6" i="3"/>
  <c r="AL7" i="3"/>
  <c r="L4" i="3"/>
  <c r="L21" i="3" s="1"/>
  <c r="AL8" i="3"/>
  <c r="AL9" i="3"/>
  <c r="AL10" i="3"/>
  <c r="AL11" i="3"/>
  <c r="L5" i="3" s="1"/>
  <c r="L22" i="3" s="1"/>
  <c r="AL12" i="3"/>
  <c r="AL13" i="3"/>
  <c r="AL14" i="3"/>
  <c r="AL15" i="3"/>
  <c r="AL16" i="3"/>
  <c r="AM2" i="3"/>
  <c r="M2" i="3" s="1"/>
  <c r="AM3" i="3"/>
  <c r="AM4" i="3"/>
  <c r="AM5" i="3"/>
  <c r="AM6" i="3"/>
  <c r="AM7" i="3"/>
  <c r="M4" i="3" s="1"/>
  <c r="M21" i="3" s="1"/>
  <c r="AM8" i="3"/>
  <c r="AM46" i="3" s="1"/>
  <c r="AM9" i="3"/>
  <c r="AM10" i="3"/>
  <c r="AM11" i="3"/>
  <c r="AM49" i="3" s="1"/>
  <c r="AM12" i="3"/>
  <c r="AM13" i="3"/>
  <c r="AM14" i="3"/>
  <c r="AM15" i="3"/>
  <c r="AM53" i="3" s="1"/>
  <c r="AM16" i="3"/>
  <c r="AM54" i="3" s="1"/>
  <c r="AN2" i="3"/>
  <c r="N2" i="3" s="1"/>
  <c r="AN3" i="3"/>
  <c r="AN41" i="3" s="1"/>
  <c r="AN4" i="3"/>
  <c r="AN42" i="3" s="1"/>
  <c r="AN5" i="3"/>
  <c r="AN6" i="3"/>
  <c r="AN7" i="3"/>
  <c r="AN45" i="3" s="1"/>
  <c r="N4" i="3"/>
  <c r="N21" i="3" s="1"/>
  <c r="AN8" i="3"/>
  <c r="AN9" i="3"/>
  <c r="AN10" i="3"/>
  <c r="AN11" i="3"/>
  <c r="AN49" i="3" s="1"/>
  <c r="AN12" i="3"/>
  <c r="AN13" i="3"/>
  <c r="AN14" i="3"/>
  <c r="AN15" i="3"/>
  <c r="AN16" i="3"/>
  <c r="AO2" i="3"/>
  <c r="AO3" i="3"/>
  <c r="AO4" i="3"/>
  <c r="AO5" i="3"/>
  <c r="AO6" i="3"/>
  <c r="O3" i="3"/>
  <c r="AO7" i="3"/>
  <c r="O4" i="3" s="1"/>
  <c r="AO8" i="3"/>
  <c r="AO9" i="3"/>
  <c r="AO10" i="3"/>
  <c r="AO48" i="3" s="1"/>
  <c r="AO11" i="3"/>
  <c r="AO12" i="3"/>
  <c r="AO13" i="3"/>
  <c r="AO14" i="3"/>
  <c r="AO15" i="3"/>
  <c r="AO16" i="3"/>
  <c r="AB12" i="3"/>
  <c r="AB13" i="3"/>
  <c r="AB14" i="3"/>
  <c r="AB15" i="3"/>
  <c r="AB16" i="3"/>
  <c r="AB54" i="3" s="1"/>
  <c r="AB2" i="3"/>
  <c r="B2" i="3" s="1"/>
  <c r="AB3" i="3"/>
  <c r="AB4" i="3"/>
  <c r="AB5" i="3"/>
  <c r="AB6" i="3"/>
  <c r="AB7" i="3"/>
  <c r="AB8" i="3"/>
  <c r="AB9" i="3"/>
  <c r="AB10" i="3"/>
  <c r="AB11" i="3"/>
  <c r="AQ11" i="3" s="1"/>
  <c r="AQ49" i="3" s="1"/>
  <c r="AF17" i="3"/>
  <c r="AT14" i="3"/>
  <c r="AP14" i="3"/>
  <c r="AP52" i="3" s="1"/>
  <c r="AO17" i="3"/>
  <c r="AV13" i="3"/>
  <c r="AV51" i="3" s="1"/>
  <c r="AQ9" i="3"/>
  <c r="AQ47" i="3" s="1"/>
  <c r="AQ14" i="3"/>
  <c r="AQ52" i="3" s="1"/>
  <c r="AF23" i="3"/>
  <c r="AF25" i="3"/>
  <c r="AF27" i="3"/>
  <c r="AO29" i="3"/>
  <c r="AO30" i="3"/>
  <c r="AO31" i="3"/>
  <c r="AO32" i="3"/>
  <c r="AO33" i="3"/>
  <c r="AF35" i="3"/>
  <c r="AO35" i="3"/>
  <c r="AC40" i="3"/>
  <c r="AE40" i="3"/>
  <c r="AG40" i="3"/>
  <c r="AJ40" i="3"/>
  <c r="AK40" i="3"/>
  <c r="AM40" i="3"/>
  <c r="AN40" i="3"/>
  <c r="AO40" i="3"/>
  <c r="AC41" i="3"/>
  <c r="AD41" i="3"/>
  <c r="AE41" i="3"/>
  <c r="AF41" i="3"/>
  <c r="AG41" i="3"/>
  <c r="AI41" i="3"/>
  <c r="AJ41" i="3"/>
  <c r="AK41" i="3"/>
  <c r="AL41" i="3"/>
  <c r="AO41" i="3"/>
  <c r="AC42" i="3"/>
  <c r="AF42" i="3"/>
  <c r="AG42" i="3"/>
  <c r="AH42" i="3"/>
  <c r="AI42" i="3"/>
  <c r="AJ42" i="3"/>
  <c r="AK42" i="3"/>
  <c r="AO42" i="3"/>
  <c r="AE43" i="3"/>
  <c r="AF43" i="3"/>
  <c r="AG43" i="3"/>
  <c r="AH43" i="3"/>
  <c r="AI43" i="3"/>
  <c r="AJ43" i="3"/>
  <c r="AM43" i="3"/>
  <c r="AN43" i="3"/>
  <c r="AO43" i="3"/>
  <c r="AC44" i="3"/>
  <c r="AD44" i="3"/>
  <c r="AE44" i="3"/>
  <c r="AF44" i="3"/>
  <c r="AG44" i="3"/>
  <c r="AI44" i="3"/>
  <c r="AJ44" i="3"/>
  <c r="AK44" i="3"/>
  <c r="AL44" i="3"/>
  <c r="AM44" i="3"/>
  <c r="AC45" i="3"/>
  <c r="AD45" i="3"/>
  <c r="AE45" i="3"/>
  <c r="AF45" i="3"/>
  <c r="AH45" i="3"/>
  <c r="AI45" i="3"/>
  <c r="AJ45" i="3"/>
  <c r="AK45" i="3"/>
  <c r="AL45" i="3"/>
  <c r="AO45" i="3"/>
  <c r="AC46" i="3"/>
  <c r="AD46" i="3"/>
  <c r="AG46" i="3"/>
  <c r="AH46" i="3"/>
  <c r="AK46" i="3"/>
  <c r="AL46" i="3"/>
  <c r="AN46" i="3"/>
  <c r="AO46" i="3"/>
  <c r="AD47" i="3"/>
  <c r="AF47" i="3"/>
  <c r="AG47" i="3"/>
  <c r="AJ47" i="3"/>
  <c r="AK47" i="3"/>
  <c r="AL47" i="3"/>
  <c r="AM47" i="3"/>
  <c r="AN47" i="3"/>
  <c r="AO47" i="3"/>
  <c r="AC48" i="3"/>
  <c r="AD48" i="3"/>
  <c r="AE48" i="3"/>
  <c r="AF48" i="3"/>
  <c r="AI48" i="3"/>
  <c r="AJ48" i="3"/>
  <c r="AK48" i="3"/>
  <c r="AL48" i="3"/>
  <c r="AM48" i="3"/>
  <c r="AN48" i="3"/>
  <c r="AC49" i="3"/>
  <c r="AD49" i="3"/>
  <c r="AE49" i="3"/>
  <c r="AH49" i="3"/>
  <c r="AI49" i="3"/>
  <c r="AK49" i="3"/>
  <c r="AO49" i="3"/>
  <c r="AC50" i="3"/>
  <c r="AF50" i="3"/>
  <c r="AG50" i="3"/>
  <c r="AH50" i="3"/>
  <c r="AK50" i="3"/>
  <c r="AL50" i="3"/>
  <c r="AN50" i="3"/>
  <c r="AO50" i="3"/>
  <c r="AD51" i="3"/>
  <c r="AF51" i="3"/>
  <c r="AG51" i="3"/>
  <c r="AJ51" i="3"/>
  <c r="AK51" i="3"/>
  <c r="AL51" i="3"/>
  <c r="AM51" i="3"/>
  <c r="AN51" i="3"/>
  <c r="AO51" i="3"/>
  <c r="AC52" i="3"/>
  <c r="AD52" i="3"/>
  <c r="AE52" i="3"/>
  <c r="AF52" i="3"/>
  <c r="AH52" i="3"/>
  <c r="AI52" i="3"/>
  <c r="AJ52" i="3"/>
  <c r="AK52" i="3"/>
  <c r="AL52" i="3"/>
  <c r="AM52" i="3"/>
  <c r="AN52" i="3"/>
  <c r="AC53" i="3"/>
  <c r="AD53" i="3"/>
  <c r="AE53" i="3"/>
  <c r="AH53" i="3"/>
  <c r="AI53" i="3"/>
  <c r="AK53" i="3"/>
  <c r="AL53" i="3"/>
  <c r="AN53" i="3"/>
  <c r="AO53" i="3"/>
  <c r="AC54" i="3"/>
  <c r="AF54" i="3"/>
  <c r="AG54" i="3"/>
  <c r="AH54" i="3"/>
  <c r="AK54" i="3"/>
  <c r="AL54" i="3"/>
  <c r="AN54" i="3"/>
  <c r="AO54" i="3"/>
  <c r="AB43" i="3"/>
  <c r="AB44" i="3"/>
  <c r="AB47" i="3"/>
  <c r="AB51" i="3"/>
  <c r="AB52" i="3"/>
  <c r="AB53" i="3"/>
  <c r="AB40" i="3"/>
  <c r="O20" i="3"/>
  <c r="C21" i="3"/>
  <c r="F21" i="3"/>
  <c r="I21" i="3"/>
  <c r="J21" i="3"/>
  <c r="O21" i="3"/>
  <c r="G23" i="3"/>
  <c r="I23" i="3"/>
  <c r="C19" i="3"/>
  <c r="E19" i="3"/>
  <c r="G19" i="3"/>
  <c r="J19" i="3"/>
  <c r="K19" i="3"/>
  <c r="M19" i="3"/>
  <c r="N19" i="3"/>
  <c r="B19" i="3"/>
  <c r="AO18" i="3"/>
  <c r="AF70" i="3"/>
  <c r="AN70" i="3"/>
  <c r="B17" i="1"/>
  <c r="C16" i="1"/>
  <c r="E12" i="1"/>
  <c r="E8" i="1"/>
  <c r="E7" i="1"/>
  <c r="E3" i="1"/>
  <c r="C3" i="1"/>
  <c r="E2" i="1"/>
  <c r="C12" i="1"/>
  <c r="C11" i="1"/>
  <c r="C7" i="1"/>
  <c r="E17" i="1"/>
  <c r="C8" i="1"/>
  <c r="F8" i="1"/>
  <c r="C13" i="1"/>
  <c r="C4" i="1"/>
  <c r="C14" i="1"/>
  <c r="C5" i="1"/>
  <c r="C9" i="1"/>
  <c r="C15" i="1"/>
  <c r="C2" i="1"/>
  <c r="C17" i="1" s="1"/>
  <c r="C6" i="1"/>
  <c r="C10" i="1"/>
  <c r="F3" i="1" l="1"/>
  <c r="AC69" i="3"/>
  <c r="B4" i="3"/>
  <c r="B21" i="3" s="1"/>
  <c r="AB45" i="3"/>
  <c r="M6" i="3"/>
  <c r="M23" i="3" s="1"/>
  <c r="AM50" i="3"/>
  <c r="M3" i="3"/>
  <c r="M20" i="3" s="1"/>
  <c r="AM42" i="3"/>
  <c r="AT6" i="3"/>
  <c r="AP6" i="3"/>
  <c r="AM70" i="3"/>
  <c r="AB49" i="3"/>
  <c r="AD40" i="3"/>
  <c r="AQ16" i="3"/>
  <c r="AQ54" i="3" s="1"/>
  <c r="AV6" i="3"/>
  <c r="AV44" i="3" s="1"/>
  <c r="AF29" i="3"/>
  <c r="AF33" i="3"/>
  <c r="AF36" i="3"/>
  <c r="AF55" i="3"/>
  <c r="I2" i="3"/>
  <c r="I19" i="3" s="1"/>
  <c r="AI17" i="3"/>
  <c r="AI40" i="3"/>
  <c r="AH47" i="3"/>
  <c r="H5" i="3"/>
  <c r="H22" i="3" s="1"/>
  <c r="F2" i="3"/>
  <c r="AT2" i="3"/>
  <c r="AT40" i="3" s="1"/>
  <c r="AU2" i="3"/>
  <c r="AU40" i="3" s="1"/>
  <c r="AF22" i="3"/>
  <c r="AF40" i="3"/>
  <c r="AE61" i="3"/>
  <c r="AD32" i="3"/>
  <c r="AD43" i="3"/>
  <c r="AH44" i="3"/>
  <c r="AU7" i="3"/>
  <c r="AU45" i="3" s="1"/>
  <c r="AO24" i="3"/>
  <c r="AO36" i="3"/>
  <c r="AO55" i="3"/>
  <c r="AO25" i="3"/>
  <c r="AO27" i="3"/>
  <c r="AO28" i="3"/>
  <c r="AW2" i="3"/>
  <c r="AW40" i="3" s="1"/>
  <c r="AE17" i="3"/>
  <c r="AQ12" i="3"/>
  <c r="AQ50" i="3" s="1"/>
  <c r="AB50" i="3"/>
  <c r="AO34" i="3"/>
  <c r="AO52" i="3"/>
  <c r="AO23" i="3"/>
  <c r="N5" i="3"/>
  <c r="N22" i="3" s="1"/>
  <c r="L2" i="3"/>
  <c r="L19" i="3" s="1"/>
  <c r="AL17" i="3"/>
  <c r="AJ50" i="3"/>
  <c r="J3" i="3"/>
  <c r="J20" i="3" s="1"/>
  <c r="AI33" i="3"/>
  <c r="AI51" i="3"/>
  <c r="I5" i="3"/>
  <c r="I22" i="3" s="1"/>
  <c r="AI29" i="3"/>
  <c r="AI47" i="3"/>
  <c r="I3" i="3"/>
  <c r="I20" i="3" s="1"/>
  <c r="AI61" i="3"/>
  <c r="G4" i="3"/>
  <c r="G21" i="3" s="1"/>
  <c r="AG45" i="3"/>
  <c r="AU15" i="3"/>
  <c r="AU53" i="3" s="1"/>
  <c r="AF53" i="3"/>
  <c r="AT15" i="3"/>
  <c r="E6" i="3"/>
  <c r="E23" i="3" s="1"/>
  <c r="AE50" i="3"/>
  <c r="AD35" i="3"/>
  <c r="D5" i="3"/>
  <c r="D22" i="3" s="1"/>
  <c r="AP13" i="3"/>
  <c r="AQ13" i="3"/>
  <c r="AQ51" i="3" s="1"/>
  <c r="AV5" i="3"/>
  <c r="AV43" i="3" s="1"/>
  <c r="AC43" i="3"/>
  <c r="AE70" i="3"/>
  <c r="AQ2" i="3"/>
  <c r="AQ40" i="3" s="1"/>
  <c r="AU16" i="3"/>
  <c r="AU54" i="3" s="1"/>
  <c r="AP5" i="3"/>
  <c r="AU4" i="3"/>
  <c r="AU42" i="3" s="1"/>
  <c r="AJ70" i="3"/>
  <c r="AH40" i="3"/>
  <c r="AB70" i="3"/>
  <c r="AI70" i="3"/>
  <c r="AF18" i="3"/>
  <c r="AD54" i="3"/>
  <c r="AC51" i="3"/>
  <c r="AD50" i="3"/>
  <c r="AL49" i="3"/>
  <c r="AM45" i="3"/>
  <c r="AL40" i="3"/>
  <c r="AD22" i="3"/>
  <c r="AE29" i="3"/>
  <c r="AV2" i="3"/>
  <c r="AV40" i="3" s="1"/>
  <c r="AD17" i="3"/>
  <c r="AD28" i="3" s="1"/>
  <c r="AT11" i="3"/>
  <c r="AQ8" i="3"/>
  <c r="AQ46" i="3" s="1"/>
  <c r="AB46" i="3"/>
  <c r="AQ4" i="3"/>
  <c r="AQ42" i="3" s="1"/>
  <c r="B3" i="3"/>
  <c r="AB42" i="3"/>
  <c r="O6" i="3"/>
  <c r="O23" i="3" s="1"/>
  <c r="AO26" i="3"/>
  <c r="AO44" i="3"/>
  <c r="O2" i="3"/>
  <c r="O19" i="3" s="1"/>
  <c r="AO22" i="3"/>
  <c r="AM61" i="3"/>
  <c r="AL28" i="3"/>
  <c r="AL61" i="3"/>
  <c r="AL43" i="3"/>
  <c r="K3" i="3"/>
  <c r="K20" i="3" s="1"/>
  <c r="AJ53" i="3"/>
  <c r="AJ35" i="3"/>
  <c r="J5" i="3"/>
  <c r="J22" i="3" s="1"/>
  <c r="AJ49" i="3"/>
  <c r="AJ17" i="3"/>
  <c r="AI54" i="3"/>
  <c r="AI36" i="3"/>
  <c r="AV14" i="3"/>
  <c r="AV52" i="3" s="1"/>
  <c r="AF34" i="3"/>
  <c r="AF31" i="3"/>
  <c r="AF49" i="3"/>
  <c r="AU11" i="3"/>
  <c r="AU49" i="3" s="1"/>
  <c r="L6" i="3"/>
  <c r="L23" i="3" s="1"/>
  <c r="D6" i="3"/>
  <c r="D23" i="3" s="1"/>
  <c r="AQ15" i="3"/>
  <c r="AQ53" i="3" s="1"/>
  <c r="F6" i="3"/>
  <c r="F23" i="3" s="1"/>
  <c r="F7" i="1"/>
  <c r="F12" i="1"/>
  <c r="F2" i="1"/>
  <c r="F17" i="1" s="1"/>
  <c r="AW6" i="3"/>
  <c r="AW44" i="3" s="1"/>
  <c r="AT44" i="3"/>
  <c r="AW14" i="3"/>
  <c r="AW52" i="3" s="1"/>
  <c r="AT52" i="3"/>
  <c r="AL22" i="3"/>
  <c r="AE26" i="3"/>
  <c r="AE28" i="3"/>
  <c r="AE32" i="3"/>
  <c r="AE23" i="3"/>
  <c r="AE31" i="3"/>
  <c r="AE34" i="3"/>
  <c r="AE36" i="3"/>
  <c r="AE22" i="3"/>
  <c r="AE18" i="3"/>
  <c r="AE25" i="3"/>
  <c r="AE33" i="3"/>
  <c r="AE27" i="3"/>
  <c r="AL23" i="3"/>
  <c r="AL25" i="3"/>
  <c r="AL27" i="3"/>
  <c r="AL29" i="3"/>
  <c r="AL31" i="3"/>
  <c r="AL33" i="3"/>
  <c r="AL30" i="3"/>
  <c r="AL24" i="3"/>
  <c r="AL32" i="3"/>
  <c r="AL35" i="3"/>
  <c r="AL55" i="3"/>
  <c r="AL26" i="3"/>
  <c r="AS14" i="3"/>
  <c r="AS52" i="3" s="1"/>
  <c r="AC70" i="3"/>
  <c r="AG70" i="3"/>
  <c r="AK70" i="3"/>
  <c r="AO70" i="3"/>
  <c r="AD70" i="3"/>
  <c r="AH70" i="3"/>
  <c r="AL70" i="3"/>
  <c r="AC62" i="3"/>
  <c r="AG62" i="3"/>
  <c r="AD62" i="3"/>
  <c r="AH62" i="3"/>
  <c r="AR10" i="3"/>
  <c r="AR48" i="3" s="1"/>
  <c r="AB30" i="3"/>
  <c r="AB48" i="3"/>
  <c r="AP10" i="3"/>
  <c r="AQ10" i="3"/>
  <c r="AQ48" i="3" s="1"/>
  <c r="B20" i="3"/>
  <c r="AP3" i="3"/>
  <c r="AR3" i="3"/>
  <c r="AR41" i="3" s="1"/>
  <c r="AB17" i="3"/>
  <c r="AB23" i="3" s="1"/>
  <c r="AQ3" i="3"/>
  <c r="AQ41" i="3" s="1"/>
  <c r="AB41" i="3"/>
  <c r="AN44" i="3"/>
  <c r="AQ6" i="3"/>
  <c r="AQ44" i="3" s="1"/>
  <c r="AT10" i="3"/>
  <c r="AV10" i="3"/>
  <c r="AV48" i="3" s="1"/>
  <c r="AM17" i="3"/>
  <c r="AM30" i="3" s="1"/>
  <c r="AT3" i="3"/>
  <c r="AM41" i="3"/>
  <c r="AU3" i="3"/>
  <c r="AU41" i="3" s="1"/>
  <c r="K4" i="3"/>
  <c r="AQ7" i="3"/>
  <c r="AQ45" i="3" s="1"/>
  <c r="AK17" i="3"/>
  <c r="AK27" i="3" s="1"/>
  <c r="AT7" i="3"/>
  <c r="AP44" i="3"/>
  <c r="AS13" i="3"/>
  <c r="AS51" i="3" s="1"/>
  <c r="AP51" i="3"/>
  <c r="AS5" i="3"/>
  <c r="AS43" i="3" s="1"/>
  <c r="AP43" i="3"/>
  <c r="AW15" i="3"/>
  <c r="AW53" i="3" s="1"/>
  <c r="AT53" i="3"/>
  <c r="N3" i="3"/>
  <c r="AP2" i="3"/>
  <c r="AR2" i="3"/>
  <c r="AR40" i="3" s="1"/>
  <c r="AP15" i="3"/>
  <c r="AV15" i="3"/>
  <c r="AV53" i="3" s="1"/>
  <c r="AR15" i="3"/>
  <c r="AR53" i="3" s="1"/>
  <c r="AT8" i="3"/>
  <c r="AP8" i="3"/>
  <c r="AV8" i="3"/>
  <c r="AV46" i="3" s="1"/>
  <c r="AR8" i="3"/>
  <c r="AR46" i="3" s="1"/>
  <c r="H3" i="3"/>
  <c r="AH17" i="3"/>
  <c r="AH31" i="3" s="1"/>
  <c r="AT5" i="3"/>
  <c r="AU5" i="3"/>
  <c r="AU43" i="3" s="1"/>
  <c r="AR5" i="3"/>
  <c r="AR43" i="3" s="1"/>
  <c r="AH25" i="3"/>
  <c r="AT13" i="3"/>
  <c r="AU13" i="3"/>
  <c r="AU51" i="3" s="1"/>
  <c r="AR13" i="3"/>
  <c r="AR51" i="3" s="1"/>
  <c r="G5" i="3"/>
  <c r="AG17" i="3"/>
  <c r="AG33" i="3" s="1"/>
  <c r="AT9" i="3"/>
  <c r="AU9" i="3"/>
  <c r="AU47" i="3" s="1"/>
  <c r="AR9" i="3"/>
  <c r="AR47" i="3" s="1"/>
  <c r="E4" i="3"/>
  <c r="AP7" i="3"/>
  <c r="AK63" i="3" s="1"/>
  <c r="AV7" i="3"/>
  <c r="AV45" i="3" s="1"/>
  <c r="AR7" i="3"/>
  <c r="AR45" i="3" s="1"/>
  <c r="AE24" i="3"/>
  <c r="AT16" i="3"/>
  <c r="AP16" i="3"/>
  <c r="AV16" i="3"/>
  <c r="AV54" i="3" s="1"/>
  <c r="AR16" i="3"/>
  <c r="AR54" i="3" s="1"/>
  <c r="C6" i="3"/>
  <c r="AT12" i="3"/>
  <c r="AP12" i="3"/>
  <c r="AV12" i="3"/>
  <c r="AV50" i="3" s="1"/>
  <c r="AR12" i="3"/>
  <c r="AR50" i="3" s="1"/>
  <c r="C3" i="3"/>
  <c r="AT4" i="3"/>
  <c r="AP4" i="3"/>
  <c r="AV4" i="3"/>
  <c r="AV42" i="3" s="1"/>
  <c r="AC17" i="3"/>
  <c r="AR4" i="3"/>
  <c r="AR42" i="3" s="1"/>
  <c r="AV9" i="3"/>
  <c r="AV47" i="3" s="1"/>
  <c r="AI24" i="3"/>
  <c r="AI26" i="3"/>
  <c r="AI28" i="3"/>
  <c r="AI30" i="3"/>
  <c r="AI32" i="3"/>
  <c r="AU14" i="3"/>
  <c r="AU52" i="3" s="1"/>
  <c r="AR14" i="3"/>
  <c r="AR52" i="3" s="1"/>
  <c r="AP11" i="3"/>
  <c r="AV11" i="3"/>
  <c r="AV49" i="3" s="1"/>
  <c r="AR11" i="3"/>
  <c r="AR49" i="3" s="1"/>
  <c r="AU6" i="3"/>
  <c r="AU44" i="3" s="1"/>
  <c r="AR6" i="3"/>
  <c r="AR44" i="3" s="1"/>
  <c r="AF26" i="3"/>
  <c r="F7" i="3"/>
  <c r="F15" i="3" s="1"/>
  <c r="Y2" i="3"/>
  <c r="Y19" i="3" s="1"/>
  <c r="Q2" i="3"/>
  <c r="Q19" i="3" s="1"/>
  <c r="AU10" i="3"/>
  <c r="AU48" i="3" s="1"/>
  <c r="AE30" i="3"/>
  <c r="E3" i="3"/>
  <c r="AV3" i="3"/>
  <c r="AV41" i="3" s="1"/>
  <c r="AQ5" i="3"/>
  <c r="AQ43" i="3" s="1"/>
  <c r="AU8" i="3"/>
  <c r="AU46" i="3" s="1"/>
  <c r="AN17" i="3"/>
  <c r="AP9" i="3"/>
  <c r="AW11" i="3"/>
  <c r="AW49" i="3" s="1"/>
  <c r="AT49" i="3"/>
  <c r="AF24" i="3"/>
  <c r="AF28" i="3"/>
  <c r="AF30" i="3"/>
  <c r="AF32" i="3"/>
  <c r="K6" i="3"/>
  <c r="B6" i="3"/>
  <c r="F3" i="3"/>
  <c r="W4" i="3"/>
  <c r="O5" i="3"/>
  <c r="B5" i="3"/>
  <c r="N6" i="3"/>
  <c r="M5" i="3"/>
  <c r="M7" i="3"/>
  <c r="M24" i="3" s="1"/>
  <c r="L3" i="3"/>
  <c r="J6" i="3"/>
  <c r="E5" i="3"/>
  <c r="D3" i="3"/>
  <c r="K7" i="3"/>
  <c r="K12" i="3" s="1"/>
  <c r="H6" i="3"/>
  <c r="C5" i="3"/>
  <c r="O7" i="3" l="1"/>
  <c r="O15" i="3" s="1"/>
  <c r="I7" i="3"/>
  <c r="AE62" i="3"/>
  <c r="AF62" i="3"/>
  <c r="AN62" i="3"/>
  <c r="AM62" i="3"/>
  <c r="AI62" i="3"/>
  <c r="AB62" i="3"/>
  <c r="AJ62" i="3"/>
  <c r="K14" i="3"/>
  <c r="P2" i="3"/>
  <c r="K35" i="3" s="1"/>
  <c r="AM23" i="3"/>
  <c r="AO62" i="3"/>
  <c r="AS6" i="3"/>
  <c r="AS44" i="3" s="1"/>
  <c r="AJ23" i="3"/>
  <c r="AJ37" i="3" s="1"/>
  <c r="AJ27" i="3"/>
  <c r="AJ22" i="3"/>
  <c r="AJ18" i="3"/>
  <c r="AJ30" i="3"/>
  <c r="AJ34" i="3"/>
  <c r="AJ29" i="3"/>
  <c r="AJ33" i="3"/>
  <c r="AJ24" i="3"/>
  <c r="AJ28" i="3"/>
  <c r="AJ55" i="3"/>
  <c r="AJ31" i="3"/>
  <c r="AJ36" i="3"/>
  <c r="AJ26" i="3"/>
  <c r="AF69" i="3"/>
  <c r="AJ69" i="3"/>
  <c r="AN69" i="3"/>
  <c r="AG69" i="3"/>
  <c r="AK69" i="3"/>
  <c r="AH69" i="3"/>
  <c r="AI69" i="3"/>
  <c r="AO69" i="3"/>
  <c r="AB69" i="3"/>
  <c r="AD69" i="3"/>
  <c r="AL69" i="3"/>
  <c r="AE69" i="3"/>
  <c r="AM69" i="3"/>
  <c r="AJ32" i="3"/>
  <c r="AD25" i="3"/>
  <c r="X2" i="3"/>
  <c r="X19" i="3" s="1"/>
  <c r="W2" i="3"/>
  <c r="F19" i="3"/>
  <c r="AI35" i="3"/>
  <c r="AI31" i="3"/>
  <c r="AI23" i="3"/>
  <c r="AI25" i="3"/>
  <c r="AI27" i="3"/>
  <c r="AI55" i="3"/>
  <c r="AI18" i="3"/>
  <c r="AI34" i="3"/>
  <c r="AI22" i="3"/>
  <c r="AI37" i="3"/>
  <c r="P4" i="3"/>
  <c r="R2" i="3"/>
  <c r="R19" i="3" s="1"/>
  <c r="AL62" i="3"/>
  <c r="AK62" i="3"/>
  <c r="AO37" i="3"/>
  <c r="AD30" i="3"/>
  <c r="AP30" i="3" s="1"/>
  <c r="AD34" i="3"/>
  <c r="AD23" i="3"/>
  <c r="AD27" i="3"/>
  <c r="AD18" i="3"/>
  <c r="AD31" i="3"/>
  <c r="AD33" i="3"/>
  <c r="AD55" i="3"/>
  <c r="AD24" i="3"/>
  <c r="AD29" i="3"/>
  <c r="AD26" i="3"/>
  <c r="AH61" i="3"/>
  <c r="AF61" i="3"/>
  <c r="AN61" i="3"/>
  <c r="AG61" i="3"/>
  <c r="AO61" i="3"/>
  <c r="AC61" i="3"/>
  <c r="AB61" i="3"/>
  <c r="AJ61" i="3"/>
  <c r="AK61" i="3"/>
  <c r="AJ25" i="3"/>
  <c r="AL34" i="3"/>
  <c r="AL37" i="3" s="1"/>
  <c r="AL18" i="3"/>
  <c r="AL36" i="3"/>
  <c r="AE55" i="3"/>
  <c r="AE35" i="3"/>
  <c r="AE37" i="3" s="1"/>
  <c r="AD61" i="3"/>
  <c r="AD36" i="3"/>
  <c r="X5" i="3"/>
  <c r="X22" i="3" s="1"/>
  <c r="Y5" i="3"/>
  <c r="Y22" i="3" s="1"/>
  <c r="W5" i="3"/>
  <c r="C22" i="3"/>
  <c r="P5" i="3"/>
  <c r="C38" i="3" s="1"/>
  <c r="Q5" i="3"/>
  <c r="Q22" i="3" s="1"/>
  <c r="B22" i="3"/>
  <c r="R5" i="3"/>
  <c r="R22" i="3" s="1"/>
  <c r="P21" i="3"/>
  <c r="I37" i="3"/>
  <c r="M37" i="3"/>
  <c r="G37" i="3"/>
  <c r="S4" i="3"/>
  <c r="S21" i="3" s="1"/>
  <c r="N37" i="3"/>
  <c r="F37" i="3"/>
  <c r="B37" i="3"/>
  <c r="J37" i="3"/>
  <c r="R6" i="3"/>
  <c r="R23" i="3" s="1"/>
  <c r="Q6" i="3"/>
  <c r="Q23" i="3" s="1"/>
  <c r="P6" i="3"/>
  <c r="J39" i="3" s="1"/>
  <c r="B23" i="3"/>
  <c r="AS9" i="3"/>
  <c r="AS47" i="3" s="1"/>
  <c r="AP47" i="3"/>
  <c r="AD65" i="3"/>
  <c r="AH65" i="3"/>
  <c r="AL65" i="3"/>
  <c r="AE65" i="3"/>
  <c r="AI65" i="3"/>
  <c r="AM65" i="3"/>
  <c r="AJ65" i="3"/>
  <c r="AC65" i="3"/>
  <c r="AK65" i="3"/>
  <c r="AF65" i="3"/>
  <c r="AN65" i="3"/>
  <c r="AG65" i="3"/>
  <c r="AB65" i="3"/>
  <c r="AO65" i="3"/>
  <c r="W3" i="3"/>
  <c r="C28" i="3"/>
  <c r="X3" i="3"/>
  <c r="X20" i="3" s="1"/>
  <c r="C20" i="3"/>
  <c r="Y3" i="3"/>
  <c r="Y20" i="3" s="1"/>
  <c r="AP54" i="3"/>
  <c r="AS16" i="3"/>
  <c r="AS54" i="3" s="1"/>
  <c r="AE72" i="3"/>
  <c r="AI72" i="3"/>
  <c r="AM72" i="3"/>
  <c r="AF72" i="3"/>
  <c r="AJ72" i="3"/>
  <c r="AN72" i="3"/>
  <c r="AB72" i="3"/>
  <c r="AC72" i="3"/>
  <c r="AK72" i="3"/>
  <c r="AD72" i="3"/>
  <c r="AL72" i="3"/>
  <c r="AG72" i="3"/>
  <c r="AO72" i="3"/>
  <c r="AH72" i="3"/>
  <c r="E37" i="3"/>
  <c r="X4" i="3"/>
  <c r="X21" i="3" s="1"/>
  <c r="Q4" i="3"/>
  <c r="Q21" i="3" s="1"/>
  <c r="E29" i="3"/>
  <c r="E21" i="3"/>
  <c r="AW13" i="3"/>
  <c r="AW51" i="3" s="1"/>
  <c r="AT51" i="3"/>
  <c r="AP46" i="3"/>
  <c r="AS8" i="3"/>
  <c r="AS46" i="3" s="1"/>
  <c r="AE64" i="3"/>
  <c r="AI64" i="3"/>
  <c r="AM64" i="3"/>
  <c r="AF64" i="3"/>
  <c r="AJ64" i="3"/>
  <c r="AN64" i="3"/>
  <c r="AG64" i="3"/>
  <c r="AO64" i="3"/>
  <c r="AB64" i="3"/>
  <c r="AH64" i="3"/>
  <c r="AC64" i="3"/>
  <c r="AK64" i="3"/>
  <c r="AL64" i="3"/>
  <c r="AD64" i="3"/>
  <c r="AW7" i="3"/>
  <c r="AW45" i="3" s="1"/>
  <c r="AT45" i="3"/>
  <c r="AT48" i="3"/>
  <c r="AW10" i="3"/>
  <c r="AW48" i="3" s="1"/>
  <c r="D37" i="3"/>
  <c r="L37" i="3"/>
  <c r="E7" i="3"/>
  <c r="J7" i="3"/>
  <c r="J23" i="3"/>
  <c r="M30" i="3"/>
  <c r="M14" i="3"/>
  <c r="M22" i="3"/>
  <c r="M13" i="3"/>
  <c r="O14" i="3"/>
  <c r="O38" i="3"/>
  <c r="O22" i="3"/>
  <c r="Y4" i="3"/>
  <c r="Y21" i="3" s="1"/>
  <c r="M15" i="3"/>
  <c r="I14" i="3"/>
  <c r="K15" i="3"/>
  <c r="K23" i="3"/>
  <c r="AF37" i="3"/>
  <c r="AN24" i="3"/>
  <c r="AN30" i="3"/>
  <c r="AN32" i="3"/>
  <c r="AN29" i="3"/>
  <c r="AN23" i="3"/>
  <c r="AN31" i="3"/>
  <c r="AN34" i="3"/>
  <c r="AN36" i="3"/>
  <c r="AN18" i="3"/>
  <c r="AN25" i="3"/>
  <c r="AN22" i="3"/>
  <c r="AN27" i="3"/>
  <c r="AN33" i="3"/>
  <c r="AN55" i="3"/>
  <c r="AN35" i="3"/>
  <c r="E12" i="3"/>
  <c r="E28" i="3"/>
  <c r="E20" i="3"/>
  <c r="F11" i="3"/>
  <c r="H37" i="3"/>
  <c r="AF67" i="3"/>
  <c r="AJ67" i="3"/>
  <c r="AN67" i="3"/>
  <c r="AC67" i="3"/>
  <c r="AG67" i="3"/>
  <c r="AK67" i="3"/>
  <c r="AO67" i="3"/>
  <c r="AP49" i="3"/>
  <c r="AH67" i="3"/>
  <c r="AI67" i="3"/>
  <c r="AB67" i="3"/>
  <c r="AD67" i="3"/>
  <c r="AL67" i="3"/>
  <c r="AS11" i="3"/>
  <c r="AS49" i="3" s="1"/>
  <c r="AE67" i="3"/>
  <c r="AM67" i="3"/>
  <c r="Y6" i="3"/>
  <c r="Y23" i="3" s="1"/>
  <c r="W6" i="3"/>
  <c r="K31" i="3" s="1"/>
  <c r="C31" i="3"/>
  <c r="C23" i="3"/>
  <c r="X6" i="3"/>
  <c r="X23" i="3" s="1"/>
  <c r="AT54" i="3"/>
  <c r="AW16" i="3"/>
  <c r="AW54" i="3" s="1"/>
  <c r="G35" i="3"/>
  <c r="G30" i="3"/>
  <c r="G22" i="3"/>
  <c r="H28" i="3"/>
  <c r="H20" i="3"/>
  <c r="AT46" i="3"/>
  <c r="AW8" i="3"/>
  <c r="AW46" i="3" s="1"/>
  <c r="AS2" i="3"/>
  <c r="AS40" i="3" s="1"/>
  <c r="AC58" i="3"/>
  <c r="AG58" i="3"/>
  <c r="AK58" i="3"/>
  <c r="AO58" i="3"/>
  <c r="AP40" i="3"/>
  <c r="AB58" i="3"/>
  <c r="AD58" i="3"/>
  <c r="AH58" i="3"/>
  <c r="AL58" i="3"/>
  <c r="AI58" i="3"/>
  <c r="AP19" i="3"/>
  <c r="AJ58" i="3"/>
  <c r="AN58" i="3"/>
  <c r="AF58" i="3"/>
  <c r="AE58" i="3"/>
  <c r="AM58" i="3"/>
  <c r="AK23" i="3"/>
  <c r="AK25" i="3"/>
  <c r="AK29" i="3"/>
  <c r="AK31" i="3"/>
  <c r="AK33" i="3"/>
  <c r="AK24" i="3"/>
  <c r="AK32" i="3"/>
  <c r="AK35" i="3"/>
  <c r="AK55" i="3"/>
  <c r="AK26" i="3"/>
  <c r="AK22" i="3"/>
  <c r="AK28" i="3"/>
  <c r="AK30" i="3"/>
  <c r="AK36" i="3"/>
  <c r="AK18" i="3"/>
  <c r="AK34" i="3"/>
  <c r="K37" i="3"/>
  <c r="K13" i="3"/>
  <c r="K21" i="3"/>
  <c r="K29" i="3"/>
  <c r="AW3" i="3"/>
  <c r="AW41" i="3" s="1"/>
  <c r="AT41" i="3"/>
  <c r="AF59" i="3"/>
  <c r="AJ59" i="3"/>
  <c r="AN59" i="3"/>
  <c r="AC59" i="3"/>
  <c r="AG59" i="3"/>
  <c r="AK59" i="3"/>
  <c r="AO59" i="3"/>
  <c r="AP41" i="3"/>
  <c r="AD59" i="3"/>
  <c r="AL59" i="3"/>
  <c r="AE59" i="3"/>
  <c r="AM59" i="3"/>
  <c r="AB59" i="3"/>
  <c r="AH59" i="3"/>
  <c r="AS3" i="3"/>
  <c r="AS41" i="3" s="1"/>
  <c r="AI59" i="3"/>
  <c r="P3" i="3"/>
  <c r="D36" i="3" s="1"/>
  <c r="G29" i="3"/>
  <c r="W21" i="3"/>
  <c r="I29" i="3"/>
  <c r="F29" i="3"/>
  <c r="Z4" i="3"/>
  <c r="Z21" i="3" s="1"/>
  <c r="F24" i="3"/>
  <c r="F14" i="3"/>
  <c r="H29" i="3"/>
  <c r="AC23" i="3"/>
  <c r="AC25" i="3"/>
  <c r="AC27" i="3"/>
  <c r="AC29" i="3"/>
  <c r="AC31" i="3"/>
  <c r="AC33" i="3"/>
  <c r="AT17" i="3"/>
  <c r="AU17" i="3"/>
  <c r="AU55" i="3" s="1"/>
  <c r="AC26" i="3"/>
  <c r="AC35" i="3"/>
  <c r="AC55" i="3"/>
  <c r="AV17" i="3"/>
  <c r="AV55" i="3" s="1"/>
  <c r="AC28" i="3"/>
  <c r="AC30" i="3"/>
  <c r="AC24" i="3"/>
  <c r="AC18" i="3"/>
  <c r="AC36" i="3"/>
  <c r="AC32" i="3"/>
  <c r="AC34" i="3"/>
  <c r="AC22" i="3"/>
  <c r="H23" i="3"/>
  <c r="H31" i="3"/>
  <c r="L7" i="3"/>
  <c r="L12" i="3" s="1"/>
  <c r="L20" i="3"/>
  <c r="C37" i="3"/>
  <c r="AP42" i="3"/>
  <c r="AS4" i="3"/>
  <c r="AS42" i="3" s="1"/>
  <c r="AE60" i="3"/>
  <c r="AI60" i="3"/>
  <c r="AM60" i="3"/>
  <c r="AF60" i="3"/>
  <c r="AJ60" i="3"/>
  <c r="AN60" i="3"/>
  <c r="AG60" i="3"/>
  <c r="AO60" i="3"/>
  <c r="AB60" i="3"/>
  <c r="AH60" i="3"/>
  <c r="AD60" i="3"/>
  <c r="AC60" i="3"/>
  <c r="AK60" i="3"/>
  <c r="AL60" i="3"/>
  <c r="AT47" i="3"/>
  <c r="AW9" i="3"/>
  <c r="AW47" i="3" s="1"/>
  <c r="N20" i="3"/>
  <c r="AM24" i="3"/>
  <c r="AM26" i="3"/>
  <c r="AM28" i="3"/>
  <c r="AM32" i="3"/>
  <c r="AM31" i="3"/>
  <c r="AM34" i="3"/>
  <c r="AM36" i="3"/>
  <c r="AM18" i="3"/>
  <c r="AM25" i="3"/>
  <c r="AM33" i="3"/>
  <c r="AM27" i="3"/>
  <c r="AM22" i="3"/>
  <c r="AM37" i="3" s="1"/>
  <c r="AM55" i="3"/>
  <c r="AM29" i="3"/>
  <c r="AM35" i="3"/>
  <c r="M12" i="3"/>
  <c r="Q3" i="3"/>
  <c r="Q20" i="3" s="1"/>
  <c r="AC66" i="3"/>
  <c r="AG66" i="3"/>
  <c r="AK66" i="3"/>
  <c r="AO66" i="3"/>
  <c r="AP48" i="3"/>
  <c r="AD66" i="3"/>
  <c r="AH66" i="3"/>
  <c r="AL66" i="3"/>
  <c r="AS10" i="3"/>
  <c r="AS48" i="3" s="1"/>
  <c r="AE66" i="3"/>
  <c r="AM66" i="3"/>
  <c r="AF66" i="3"/>
  <c r="AN66" i="3"/>
  <c r="AI66" i="3"/>
  <c r="AB66" i="3"/>
  <c r="AJ66" i="3"/>
  <c r="M29" i="3"/>
  <c r="O13" i="3"/>
  <c r="O24" i="3"/>
  <c r="I12" i="3"/>
  <c r="I24" i="3"/>
  <c r="AT50" i="3"/>
  <c r="AW12" i="3"/>
  <c r="AW50" i="3" s="1"/>
  <c r="AG23" i="3"/>
  <c r="AG25" i="3"/>
  <c r="AG27" i="3"/>
  <c r="AG31" i="3"/>
  <c r="AG30" i="3"/>
  <c r="AG35" i="3"/>
  <c r="AG55" i="3"/>
  <c r="AG24" i="3"/>
  <c r="AG32" i="3"/>
  <c r="AG26" i="3"/>
  <c r="AG36" i="3"/>
  <c r="AG18" i="3"/>
  <c r="AG28" i="3"/>
  <c r="AG34" i="3"/>
  <c r="AG22" i="3"/>
  <c r="AH23" i="3"/>
  <c r="AH27" i="3"/>
  <c r="AH29" i="3"/>
  <c r="AH33" i="3"/>
  <c r="AH28" i="3"/>
  <c r="AH30" i="3"/>
  <c r="AH35" i="3"/>
  <c r="AH55" i="3"/>
  <c r="AH24" i="3"/>
  <c r="AH32" i="3"/>
  <c r="AH26" i="3"/>
  <c r="AH36" i="3"/>
  <c r="AH18" i="3"/>
  <c r="AH34" i="3"/>
  <c r="AH22" i="3"/>
  <c r="AP23" i="3"/>
  <c r="O37" i="3"/>
  <c r="E14" i="3"/>
  <c r="E30" i="3"/>
  <c r="E22" i="3"/>
  <c r="F12" i="3"/>
  <c r="F28" i="3"/>
  <c r="F20" i="3"/>
  <c r="C7" i="3"/>
  <c r="C14" i="3" s="1"/>
  <c r="K11" i="3"/>
  <c r="K24" i="3"/>
  <c r="D7" i="3"/>
  <c r="D12" i="3" s="1"/>
  <c r="D20" i="3"/>
  <c r="F13" i="3"/>
  <c r="M11" i="3"/>
  <c r="N23" i="3"/>
  <c r="H7" i="3"/>
  <c r="H12" i="3" s="1"/>
  <c r="O11" i="3"/>
  <c r="R4" i="3"/>
  <c r="R21" i="3" s="1"/>
  <c r="C29" i="3"/>
  <c r="O12" i="3"/>
  <c r="I11" i="3"/>
  <c r="C35" i="3"/>
  <c r="B35" i="3"/>
  <c r="S2" i="3"/>
  <c r="S19" i="3" s="1"/>
  <c r="P8" i="3"/>
  <c r="P19" i="3"/>
  <c r="H35" i="3"/>
  <c r="AT42" i="3"/>
  <c r="AW4" i="3"/>
  <c r="AW42" i="3" s="1"/>
  <c r="AP50" i="3"/>
  <c r="AS12" i="3"/>
  <c r="AS50" i="3" s="1"/>
  <c r="AE68" i="3"/>
  <c r="AI68" i="3"/>
  <c r="AM68" i="3"/>
  <c r="AF68" i="3"/>
  <c r="AJ68" i="3"/>
  <c r="AN68" i="3"/>
  <c r="AB68" i="3"/>
  <c r="AC68" i="3"/>
  <c r="AK68" i="3"/>
  <c r="AD68" i="3"/>
  <c r="AL68" i="3"/>
  <c r="AG68" i="3"/>
  <c r="AO68" i="3"/>
  <c r="AH68" i="3"/>
  <c r="AP45" i="3"/>
  <c r="AF63" i="3"/>
  <c r="AJ63" i="3"/>
  <c r="AN63" i="3"/>
  <c r="AS7" i="3"/>
  <c r="AS45" i="3" s="1"/>
  <c r="AC63" i="3"/>
  <c r="AG63" i="3"/>
  <c r="AO63" i="3"/>
  <c r="AD63" i="3"/>
  <c r="AL63" i="3"/>
  <c r="AM63" i="3"/>
  <c r="AB63" i="3"/>
  <c r="AE63" i="3"/>
  <c r="AH63" i="3"/>
  <c r="AI63" i="3"/>
  <c r="G7" i="3"/>
  <c r="G14" i="3" s="1"/>
  <c r="AG29" i="3"/>
  <c r="AW5" i="3"/>
  <c r="AW43" i="3" s="1"/>
  <c r="AT43" i="3"/>
  <c r="AP53" i="3"/>
  <c r="AF71" i="3"/>
  <c r="AJ71" i="3"/>
  <c r="AN71" i="3"/>
  <c r="AS15" i="3"/>
  <c r="AS53" i="3" s="1"/>
  <c r="AC71" i="3"/>
  <c r="AG71" i="3"/>
  <c r="AK71" i="3"/>
  <c r="AO71" i="3"/>
  <c r="AH71" i="3"/>
  <c r="AI71" i="3"/>
  <c r="AD71" i="3"/>
  <c r="AL71" i="3"/>
  <c r="AB71" i="3"/>
  <c r="AM71" i="3"/>
  <c r="AE71" i="3"/>
  <c r="AN28" i="3"/>
  <c r="N7" i="3"/>
  <c r="N15" i="3" s="1"/>
  <c r="AN26" i="3"/>
  <c r="AP17" i="3"/>
  <c r="AN73" i="3" s="1"/>
  <c r="AR17" i="3"/>
  <c r="AR55" i="3" s="1"/>
  <c r="AB24" i="3"/>
  <c r="AB26" i="3"/>
  <c r="AB28" i="3"/>
  <c r="AB32" i="3"/>
  <c r="AQ17" i="3"/>
  <c r="AQ55" i="3" s="1"/>
  <c r="AB27" i="3"/>
  <c r="AB73" i="3"/>
  <c r="AB29" i="3"/>
  <c r="AB34" i="3"/>
  <c r="AB36" i="3"/>
  <c r="AB31" i="3"/>
  <c r="AB35" i="3"/>
  <c r="AB55" i="3"/>
  <c r="AB25" i="3"/>
  <c r="AB33" i="3"/>
  <c r="AB18" i="3"/>
  <c r="AB22" i="3"/>
  <c r="R3" i="3"/>
  <c r="R20" i="3" s="1"/>
  <c r="B7" i="3"/>
  <c r="B15" i="3" s="1"/>
  <c r="G38" i="3" l="1"/>
  <c r="M35" i="3"/>
  <c r="D35" i="3"/>
  <c r="E38" i="3"/>
  <c r="AR30" i="3"/>
  <c r="M38" i="3"/>
  <c r="B38" i="3"/>
  <c r="I15" i="3"/>
  <c r="I16" i="3" s="1"/>
  <c r="I13" i="3"/>
  <c r="F36" i="3"/>
  <c r="L36" i="3"/>
  <c r="N35" i="3"/>
  <c r="I35" i="3"/>
  <c r="J35" i="3"/>
  <c r="O35" i="3"/>
  <c r="F35" i="3"/>
  <c r="E35" i="3"/>
  <c r="L35" i="3"/>
  <c r="AH73" i="3"/>
  <c r="AQ30" i="3"/>
  <c r="AR23" i="3"/>
  <c r="AD37" i="3"/>
  <c r="G27" i="3"/>
  <c r="Z2" i="3"/>
  <c r="Z19" i="3" s="1"/>
  <c r="F27" i="3"/>
  <c r="C27" i="3"/>
  <c r="K27" i="3"/>
  <c r="H27" i="3"/>
  <c r="E27" i="3"/>
  <c r="W19" i="3"/>
  <c r="M27" i="3"/>
  <c r="I27" i="3"/>
  <c r="AS27" i="3"/>
  <c r="AP27" i="3"/>
  <c r="AQ27" i="3"/>
  <c r="AR27" i="3"/>
  <c r="M16" i="3"/>
  <c r="AV22" i="3"/>
  <c r="AU22" i="3"/>
  <c r="AC37" i="3"/>
  <c r="AW22" i="3"/>
  <c r="AT22" i="3"/>
  <c r="F16" i="3"/>
  <c r="C12" i="3"/>
  <c r="L39" i="3"/>
  <c r="D39" i="3"/>
  <c r="P23" i="3"/>
  <c r="O39" i="3"/>
  <c r="S6" i="3"/>
  <c r="S23" i="3" s="1"/>
  <c r="F39" i="3"/>
  <c r="E39" i="3"/>
  <c r="M39" i="3"/>
  <c r="G39" i="3"/>
  <c r="I39" i="3"/>
  <c r="B39" i="3"/>
  <c r="AP22" i="3"/>
  <c r="AS22" i="3"/>
  <c r="AR22" i="3"/>
  <c r="AQ22" i="3"/>
  <c r="AB37" i="3"/>
  <c r="AQ34" i="3"/>
  <c r="AR34" i="3"/>
  <c r="AP34" i="3"/>
  <c r="AS34" i="3"/>
  <c r="AQ24" i="3"/>
  <c r="AR24" i="3"/>
  <c r="AS24" i="3"/>
  <c r="AP24" i="3"/>
  <c r="N24" i="3"/>
  <c r="N13" i="3"/>
  <c r="N11" i="3"/>
  <c r="N14" i="3"/>
  <c r="AS23" i="3"/>
  <c r="AG73" i="3"/>
  <c r="L15" i="3"/>
  <c r="L13" i="3"/>
  <c r="L24" i="3"/>
  <c r="L11" i="3"/>
  <c r="L14" i="3"/>
  <c r="H39" i="3"/>
  <c r="AU34" i="3"/>
  <c r="AV34" i="3"/>
  <c r="AT34" i="3"/>
  <c r="AW34" i="3"/>
  <c r="AU24" i="3"/>
  <c r="AV24" i="3"/>
  <c r="AT24" i="3"/>
  <c r="AW24" i="3"/>
  <c r="AP77" i="3" s="1"/>
  <c r="AT55" i="3"/>
  <c r="AW17" i="3"/>
  <c r="AW55" i="3" s="1"/>
  <c r="AW27" i="3"/>
  <c r="AP80" i="3" s="1"/>
  <c r="AT27" i="3"/>
  <c r="AV27" i="3"/>
  <c r="AU27" i="3"/>
  <c r="AK73" i="3"/>
  <c r="C39" i="3"/>
  <c r="AN37" i="3"/>
  <c r="E24" i="3"/>
  <c r="E15" i="3"/>
  <c r="E11" i="3"/>
  <c r="E13" i="3"/>
  <c r="K30" i="3"/>
  <c r="Z5" i="3"/>
  <c r="Z22" i="3" s="1"/>
  <c r="I30" i="3"/>
  <c r="W22" i="3"/>
  <c r="F30" i="3"/>
  <c r="H30" i="3"/>
  <c r="AQ26" i="3"/>
  <c r="AR26" i="3"/>
  <c r="AP26" i="3"/>
  <c r="AS26" i="3"/>
  <c r="H13" i="3"/>
  <c r="H24" i="3"/>
  <c r="H11" i="3"/>
  <c r="H14" i="3"/>
  <c r="Z14" i="3" s="1"/>
  <c r="AS35" i="3"/>
  <c r="AP35" i="3"/>
  <c r="AQ35" i="3"/>
  <c r="AR35" i="3"/>
  <c r="AS29" i="3"/>
  <c r="AP29" i="3"/>
  <c r="AQ29" i="3"/>
  <c r="AR29" i="3"/>
  <c r="AQ32" i="3"/>
  <c r="AR32" i="3"/>
  <c r="AS32" i="3"/>
  <c r="AP32" i="3"/>
  <c r="G13" i="3"/>
  <c r="G24" i="3"/>
  <c r="G15" i="3"/>
  <c r="G11" i="3"/>
  <c r="G12" i="3"/>
  <c r="AQ23" i="3"/>
  <c r="AH37" i="3"/>
  <c r="AG37" i="3"/>
  <c r="AM73" i="3"/>
  <c r="N12" i="3"/>
  <c r="H15" i="3"/>
  <c r="AU32" i="3"/>
  <c r="AV32" i="3"/>
  <c r="AT32" i="3"/>
  <c r="AW32" i="3"/>
  <c r="AU30" i="3"/>
  <c r="AV30" i="3"/>
  <c r="AT30" i="3"/>
  <c r="AW30" i="3"/>
  <c r="AP83" i="3" s="1"/>
  <c r="AW35" i="3"/>
  <c r="AP88" i="3" s="1"/>
  <c r="AT35" i="3"/>
  <c r="AV35" i="3"/>
  <c r="AU35" i="3"/>
  <c r="AW33" i="3"/>
  <c r="AP86" i="3" s="1"/>
  <c r="AV33" i="3"/>
  <c r="AT33" i="3"/>
  <c r="AU33" i="3"/>
  <c r="AW25" i="3"/>
  <c r="AT25" i="3"/>
  <c r="AU25" i="3"/>
  <c r="AV25" i="3"/>
  <c r="I36" i="3"/>
  <c r="S3" i="3"/>
  <c r="S20" i="3" s="1"/>
  <c r="P20" i="3"/>
  <c r="J36" i="3"/>
  <c r="K36" i="3"/>
  <c r="G36" i="3"/>
  <c r="O36" i="3"/>
  <c r="M36" i="3"/>
  <c r="B36" i="3"/>
  <c r="C15" i="3"/>
  <c r="Q15" i="3" s="1"/>
  <c r="E36" i="3"/>
  <c r="J24" i="3"/>
  <c r="J12" i="3"/>
  <c r="J14" i="3"/>
  <c r="J11" i="3"/>
  <c r="J13" i="3"/>
  <c r="I28" i="3"/>
  <c r="Z3" i="3"/>
  <c r="Z20" i="3" s="1"/>
  <c r="W20" i="3"/>
  <c r="G28" i="3"/>
  <c r="M28" i="3"/>
  <c r="K28" i="3"/>
  <c r="K38" i="3"/>
  <c r="S5" i="3"/>
  <c r="S22" i="3" s="1"/>
  <c r="P22" i="3"/>
  <c r="F38" i="3"/>
  <c r="H38" i="3"/>
  <c r="D38" i="3"/>
  <c r="L38" i="3"/>
  <c r="I38" i="3"/>
  <c r="J38" i="3"/>
  <c r="N38" i="3"/>
  <c r="C30" i="3"/>
  <c r="AS25" i="3"/>
  <c r="AP25" i="3"/>
  <c r="AQ25" i="3"/>
  <c r="AR25" i="3"/>
  <c r="AQ36" i="3"/>
  <c r="AR36" i="3"/>
  <c r="AS36" i="3"/>
  <c r="AP36" i="3"/>
  <c r="AP90" i="3" s="1"/>
  <c r="X7" i="3"/>
  <c r="X24" i="3" s="1"/>
  <c r="W7" i="3"/>
  <c r="Y7" i="3"/>
  <c r="Y24" i="3" s="1"/>
  <c r="C11" i="3"/>
  <c r="C24" i="3"/>
  <c r="C13" i="3"/>
  <c r="AW29" i="3"/>
  <c r="AT29" i="3"/>
  <c r="AU29" i="3"/>
  <c r="AV29" i="3"/>
  <c r="Q7" i="3"/>
  <c r="Q24" i="3" s="1"/>
  <c r="B11" i="3"/>
  <c r="B13" i="3"/>
  <c r="P7" i="3"/>
  <c r="R7" i="3"/>
  <c r="R24" i="3" s="1"/>
  <c r="B24" i="3"/>
  <c r="B12" i="3"/>
  <c r="AS33" i="3"/>
  <c r="AP33" i="3"/>
  <c r="AQ33" i="3"/>
  <c r="AR33" i="3"/>
  <c r="AS31" i="3"/>
  <c r="AP31" i="3"/>
  <c r="AR31" i="3"/>
  <c r="AQ31" i="3"/>
  <c r="AQ28" i="3"/>
  <c r="AR28" i="3"/>
  <c r="AP28" i="3"/>
  <c r="AS28" i="3"/>
  <c r="AP55" i="3"/>
  <c r="AD73" i="3"/>
  <c r="AI73" i="3"/>
  <c r="AS17" i="3"/>
  <c r="AS55" i="3" s="1"/>
  <c r="AF73" i="3"/>
  <c r="AO73" i="3"/>
  <c r="AP18" i="3"/>
  <c r="AJ73" i="3"/>
  <c r="AL73" i="3"/>
  <c r="AE73" i="3"/>
  <c r="O16" i="3"/>
  <c r="N39" i="3"/>
  <c r="D15" i="3"/>
  <c r="D13" i="3"/>
  <c r="D11" i="3"/>
  <c r="D24" i="3"/>
  <c r="D14" i="3"/>
  <c r="K16" i="3"/>
  <c r="N36" i="3"/>
  <c r="AS30" i="3"/>
  <c r="AC73" i="3"/>
  <c r="AU36" i="3"/>
  <c r="AV36" i="3"/>
  <c r="AT36" i="3"/>
  <c r="AW36" i="3"/>
  <c r="AP89" i="3" s="1"/>
  <c r="AU28" i="3"/>
  <c r="AV28" i="3"/>
  <c r="AW28" i="3"/>
  <c r="AP81" i="3" s="1"/>
  <c r="AT28" i="3"/>
  <c r="AU26" i="3"/>
  <c r="AV26" i="3"/>
  <c r="AT26" i="3"/>
  <c r="AW26" i="3"/>
  <c r="AP79" i="3" s="1"/>
  <c r="AW31" i="3"/>
  <c r="AP84" i="3" s="1"/>
  <c r="AT31" i="3"/>
  <c r="AU31" i="3"/>
  <c r="AV31" i="3"/>
  <c r="AW23" i="3"/>
  <c r="AT23" i="3"/>
  <c r="AU23" i="3"/>
  <c r="AV23" i="3"/>
  <c r="AK37" i="3"/>
  <c r="H36" i="3"/>
  <c r="W23" i="3"/>
  <c r="Z6" i="3"/>
  <c r="Z23" i="3" s="1"/>
  <c r="M31" i="3"/>
  <c r="I31" i="3"/>
  <c r="G31" i="3"/>
  <c r="F31" i="3"/>
  <c r="E31" i="3"/>
  <c r="K39" i="3"/>
  <c r="J15" i="3"/>
  <c r="C36" i="3"/>
  <c r="B14" i="3"/>
  <c r="AP82" i="3" l="1"/>
  <c r="AP76" i="3"/>
  <c r="AP78" i="3"/>
  <c r="S7" i="3"/>
  <c r="S24" i="3" s="1"/>
  <c r="P24" i="3"/>
  <c r="W13" i="3"/>
  <c r="C45" i="3" s="1"/>
  <c r="Y13" i="3"/>
  <c r="X13" i="3"/>
  <c r="Z13" i="3"/>
  <c r="Z7" i="3"/>
  <c r="Z24" i="3" s="1"/>
  <c r="W24" i="3"/>
  <c r="AP85" i="3"/>
  <c r="G45" i="3"/>
  <c r="E16" i="3"/>
  <c r="AP87" i="3"/>
  <c r="AP37" i="3"/>
  <c r="W12" i="3"/>
  <c r="C44" i="3" s="1"/>
  <c r="X12" i="3"/>
  <c r="Y12" i="3"/>
  <c r="Z12" i="3"/>
  <c r="R15" i="3"/>
  <c r="P15" i="3"/>
  <c r="D55" i="3" s="1"/>
  <c r="P14" i="3"/>
  <c r="N54" i="3" s="1"/>
  <c r="S14" i="3"/>
  <c r="R14" i="3"/>
  <c r="Q14" i="3"/>
  <c r="B52" i="3"/>
  <c r="Q12" i="3"/>
  <c r="P12" i="3"/>
  <c r="C52" i="3" s="1"/>
  <c r="S12" i="3"/>
  <c r="R12" i="3"/>
  <c r="P13" i="3"/>
  <c r="R13" i="3"/>
  <c r="Q13" i="3"/>
  <c r="S13" i="3"/>
  <c r="J16" i="3"/>
  <c r="G16" i="3"/>
  <c r="H46" i="3"/>
  <c r="N16" i="3"/>
  <c r="X14" i="3"/>
  <c r="D16" i="3"/>
  <c r="P11" i="3"/>
  <c r="B51" i="3" s="1"/>
  <c r="S11" i="3"/>
  <c r="R11" i="3"/>
  <c r="Q11" i="3"/>
  <c r="B16" i="3"/>
  <c r="W11" i="3"/>
  <c r="E43" i="3" s="1"/>
  <c r="Z11" i="3"/>
  <c r="X11" i="3"/>
  <c r="C16" i="3"/>
  <c r="Y11" i="3"/>
  <c r="W15" i="3"/>
  <c r="H47" i="3" s="1"/>
  <c r="C55" i="3"/>
  <c r="Z15" i="3"/>
  <c r="Y15" i="3"/>
  <c r="X15" i="3"/>
  <c r="N52" i="3"/>
  <c r="H16" i="3"/>
  <c r="L51" i="3"/>
  <c r="L16" i="3"/>
  <c r="N53" i="3"/>
  <c r="S15" i="3"/>
  <c r="Y14" i="3"/>
  <c r="D53" i="3"/>
  <c r="J52" i="3"/>
  <c r="E53" i="3"/>
  <c r="E45" i="3"/>
  <c r="W14" i="3"/>
  <c r="H51" i="3" l="1"/>
  <c r="C51" i="3"/>
  <c r="D51" i="3"/>
  <c r="L55" i="3"/>
  <c r="G51" i="3"/>
  <c r="N51" i="3"/>
  <c r="J55" i="3"/>
  <c r="G55" i="3"/>
  <c r="E55" i="3"/>
  <c r="H55" i="3"/>
  <c r="C47" i="3"/>
  <c r="C43" i="3"/>
  <c r="P53" i="3"/>
  <c r="U13" i="3"/>
  <c r="I53" i="3"/>
  <c r="F53" i="3"/>
  <c r="M53" i="3"/>
  <c r="O53" i="3"/>
  <c r="K53" i="3"/>
  <c r="P47" i="3"/>
  <c r="F47" i="3"/>
  <c r="I47" i="3"/>
  <c r="K47" i="3"/>
  <c r="M47" i="3"/>
  <c r="P43" i="3"/>
  <c r="W16" i="3"/>
  <c r="F43" i="3"/>
  <c r="I43" i="3"/>
  <c r="K43" i="3"/>
  <c r="M43" i="3"/>
  <c r="G43" i="3"/>
  <c r="P54" i="3"/>
  <c r="U14" i="3"/>
  <c r="K54" i="3"/>
  <c r="E54" i="3"/>
  <c r="C54" i="3"/>
  <c r="G54" i="3"/>
  <c r="F54" i="3"/>
  <c r="M54" i="3"/>
  <c r="I54" i="3"/>
  <c r="O54" i="3"/>
  <c r="P44" i="3"/>
  <c r="K44" i="3"/>
  <c r="H44" i="3"/>
  <c r="E44" i="3"/>
  <c r="I44" i="3"/>
  <c r="F44" i="3"/>
  <c r="M44" i="3"/>
  <c r="L53" i="3"/>
  <c r="E51" i="3"/>
  <c r="G53" i="3"/>
  <c r="G47" i="3"/>
  <c r="J54" i="3"/>
  <c r="L54" i="3"/>
  <c r="H54" i="3"/>
  <c r="B54" i="3"/>
  <c r="H45" i="3"/>
  <c r="G44" i="3"/>
  <c r="C53" i="3"/>
  <c r="P46" i="3"/>
  <c r="K46" i="3"/>
  <c r="I46" i="3"/>
  <c r="M46" i="3"/>
  <c r="C46" i="3"/>
  <c r="G46" i="3"/>
  <c r="F46" i="3"/>
  <c r="E46" i="3"/>
  <c r="H43" i="3"/>
  <c r="P51" i="3"/>
  <c r="P16" i="3"/>
  <c r="U11" i="3"/>
  <c r="O51" i="3"/>
  <c r="K51" i="3"/>
  <c r="I51" i="3"/>
  <c r="M51" i="3"/>
  <c r="F51" i="3"/>
  <c r="E47" i="3"/>
  <c r="J51" i="3"/>
  <c r="B53" i="3"/>
  <c r="P52" i="3"/>
  <c r="U12" i="3"/>
  <c r="K52" i="3"/>
  <c r="D52" i="3"/>
  <c r="M52" i="3"/>
  <c r="I52" i="3"/>
  <c r="H52" i="3"/>
  <c r="F52" i="3"/>
  <c r="O52" i="3"/>
  <c r="L52" i="3"/>
  <c r="E52" i="3"/>
  <c r="P55" i="3"/>
  <c r="U15" i="3"/>
  <c r="O55" i="3"/>
  <c r="F55" i="3"/>
  <c r="I55" i="3"/>
  <c r="B55" i="3"/>
  <c r="N55" i="3"/>
  <c r="M55" i="3"/>
  <c r="K55" i="3"/>
  <c r="H53" i="3"/>
  <c r="G52" i="3"/>
  <c r="J53" i="3"/>
  <c r="P45" i="3"/>
  <c r="I45" i="3"/>
  <c r="F45" i="3"/>
  <c r="K45" i="3"/>
  <c r="M45" i="3"/>
  <c r="D54" i="3"/>
</calcChain>
</file>

<file path=xl/connections.xml><?xml version="1.0" encoding="utf-8"?>
<connections xmlns="http://schemas.openxmlformats.org/spreadsheetml/2006/main">
  <connection id="1" name="AP_2009_39" type="6" refreshedVersion="6" background="1" saveData="1">
    <textPr codePage="850" sourceFile="D:\Dropbox (PETAL)\Team-Ordner „PETAL“\Audio\Kurtag_Kafka-Fragmente\_tempo mapping\39_Wiederum, wiederum\_data_KF39\AP_2009_39.txt" decimal="," thousands=".">
      <textFields count="2">
        <textField type="text"/>
        <textField type="skip"/>
      </textFields>
    </textPr>
  </connection>
  <connection id="2" name="Arnold+Pogossian_2006 [live DVD]_39_dur" type="6" refreshedVersion="4" background="1" saveData="1">
    <textPr codePage="850" sourceFile="C:\Users\p3039\Dropbox (PETAL)\Team-Ordner „PETAL“\Audio\Kurtag_Kafka-Fragmente\_tempo mapping\39_Wiederum, wiederum\_data_KF39\Arnold+Pogossian_2006 [live DVD]_39_dur.txt" decimal="," thousands=" " comma="1">
      <textFields count="2">
        <textField type="text"/>
        <textField type="skip"/>
      </textFields>
    </textPr>
  </connection>
  <connection id="3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4" name="BK_2005_39" type="6" refreshedVersion="6" background="1" saveData="1">
    <textPr codePage="850" sourceFile="D:\Dropbox (PETAL)\Team-Ordner „PETAL“\Audio\Kurtag_Kafka-Fragmente\_tempo mapping\39_Wiederum, wiederum\_data_KF39\BK_2005_39.txt" decimal="," thousands=".">
      <textFields count="2">
        <textField type="text"/>
        <textField type="skip"/>
      </textFields>
    </textPr>
  </connection>
  <connection id="5" name="CK_1987_39" type="6" refreshedVersion="6" background="1" saveData="1">
    <textPr codePage="850" sourceFile="D:\Dropbox (PETAL)\Team-Ordner „PETAL“\Audio\Kurtag_Kafka-Fragmente\_tempo mapping\39_Wiederum, wiederum\_data_KF39\CK_1987_39.txt" decimal="," thousands=".">
      <textFields count="2">
        <textField type="text"/>
        <textField type="skip"/>
      </textFields>
    </textPr>
  </connection>
  <connection id="6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7" name="CK_1990_39" type="6" refreshedVersion="6" background="1" saveData="1">
    <textPr codePage="850" sourceFile="D:\Dropbox (PETAL)\Team-Ordner „PETAL“\Audio\Kurtag_Kafka-Fragmente\_tempo mapping\39_Wiederum, wiederum\_data_KF39\CK_1990_39.txt" decimal="," thousands=".">
      <textFields count="2">
        <textField type="text"/>
        <textField type="skip"/>
      </textFields>
    </textPr>
  </connection>
  <connection id="8" name="Kammer+Widmann_2017_39_Abschnitte-Dauern" type="6" refreshedVersion="4" background="1" saveData="1">
    <textPr codePage="850" sourceFile="C:\Users\p3039\Dropbox (PETAL)\Team-Ordner „PETAL“\Audio\Kurtag_Kafka-Fragmente\_tempo mapping\39_Wiederum, wiederum\_data_KF39\Kammer+Widmann_2017_39_Abschnitte-Dauern.txt" decimal="," thousands=" " comma="1">
      <textFields count="2">
        <textField type="text"/>
        <textField type="skip"/>
      </textFields>
    </textPr>
  </connection>
  <connection id="9" name="KO_1994_39" type="6" refreshedVersion="4" background="1" saveData="1">
    <textPr codePage="850" sourceFile="C:\Users\p3039\Dropbox (PETAL)\Team-Ordner „PETAL“\Audio\Kurtag_Kafka-Fragmente\_tempo mapping\39_Wiederum, wiederum\_data_KF39\KO_1994_39.txt" decimal="," thousands=" " comma="1">
      <textFields count="2">
        <textField type="text"/>
        <textField type="skip"/>
      </textFields>
    </textPr>
  </connection>
  <connection id="10" name="KO_1996_39" type="6" refreshedVersion="6" background="1" saveData="1">
    <textPr codePage="850" sourceFile="D:\Dropbox (PETAL)\Team-Ordner „PETAL“\Audio\Kurtag_Kafka-Fragmente\_tempo mapping\39_Wiederum, wiederum\_data_KF39\KO_1996_39.txt" decimal="," thousands=".">
      <textFields count="2">
        <textField type="text"/>
        <textField type="skip"/>
      </textFields>
    </textPr>
  </connection>
  <connection id="11" name="Melzer_Stark_2017_Wien modern_39_dur" type="6" refreshedVersion="4" background="1" saveData="1">
    <textPr codePage="850" sourceFile="C:\Users\p3039\Dropbox (PETAL)\Team-Ordner „PETAL“\Audio\Kurtag_Kafka-Fragmente\_tempo mapping\39_Wiederum, wiederum\_data_KF39\Melzer_Stark_2017_Wien modern_39_dur.txt" decimal="," thousands=" " comma="1">
      <textFields count="2">
        <textField type="text"/>
        <textField type="skip"/>
      </textFields>
    </textPr>
  </connection>
  <connection id="12" name="MS_2012_39" type="6" refreshedVersion="6" background="1" saveData="1">
    <textPr codePage="850" sourceFile="D:\Dropbox (PETAL)\Team-Ordner „PETAL“\Audio\Kurtag_Kafka-Fragmente\_tempo mapping\39_Wiederum, wiederum\_data_KF39\MS_2012_39.txt" decimal="," thousands=".">
      <textFields count="2">
        <textField type="text"/>
        <textField type="skip"/>
      </textFields>
    </textPr>
  </connection>
  <connection id="13" name="MS_2013_39" type="6" refreshedVersion="6" background="1" saveData="1">
    <textPr codePage="850" sourceFile="D:\Dropbox (PETAL)\Team-Ordner „PETAL“\Audio\Kurtag_Kafka-Fragmente\_tempo mapping\39_Wiederum, wiederum\_data_KF39\MS_2013_39.txt" decimal="," thousands=".">
      <textFields count="2">
        <textField type="text"/>
        <textField type="skip"/>
      </textFields>
    </textPr>
  </connection>
  <connection id="14" name="MS_2019_39" type="6" refreshedVersion="4" background="1" saveData="1">
    <textPr codePage="850" sourceFile="C:\Users\p3039\Dropbox (PETAL)\Team-Ordner „PETAL“\Audio\Kurtag_Kafka-Fragmente\_tempo mapping\39_Wiederum, wiederum\_data_KF39\MS_2019_39.txt" decimal="," thousands=" " comma="1">
      <textFields count="2">
        <textField type="text"/>
        <textField type="skip"/>
      </textFields>
    </textPr>
  </connection>
  <connection id="15" name="PK_2004_39" type="6" refreshedVersion="6" background="1" saveData="1">
    <textPr codePage="850" sourceFile="D:\Dropbox (PETAL)\Team-Ordner „PETAL“\Audio\Kurtag_Kafka-Fragmente\_tempo mapping\39_Wiederum, wiederum\_data_KF39\PK_2004_39.txt" decimal="," thousands=".">
      <textFields count="2">
        <textField type="text"/>
        <textField type="skip"/>
      </textFields>
    </textPr>
  </connection>
  <connection id="16" name="WS_1997_39" type="6" refreshedVersion="6" background="1" saveData="1">
    <textPr codePage="850" sourceFile="D:\Dropbox (PETAL)\Team-Ordner „PETAL“\Audio\Kurtag_Kafka-Fragmente\_tempo mapping\39_Wiederum, wiederum\_data_KF39\WS_1997_39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<sst xmlns="http://schemas.openxmlformats.org/spreadsheetml/2006/main" count="521" uniqueCount="69">
  <si>
    <t>2a</t>
  </si>
  <si>
    <t>2b</t>
  </si>
  <si>
    <t>2c</t>
  </si>
  <si>
    <t>4a</t>
  </si>
  <si>
    <t>4b</t>
  </si>
  <si>
    <t>score</t>
  </si>
  <si>
    <t>4c</t>
  </si>
  <si>
    <t>4d</t>
  </si>
  <si>
    <t>1</t>
  </si>
  <si>
    <t>5a</t>
  </si>
  <si>
    <t>5b</t>
  </si>
  <si>
    <t>5c</t>
  </si>
  <si>
    <t>5d</t>
  </si>
  <si>
    <t>5e</t>
  </si>
  <si>
    <t>2d</t>
  </si>
  <si>
    <t>3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</si>
  <si>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</si>
  <si>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</si>
  <si>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</si>
  <si>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</si>
  <si>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</si>
  <si>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</si>
  <si>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</si>
  <si>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</si>
  <si>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</si>
  <si>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</si>
  <si>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</si>
  <si>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</si>
  <si>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</si>
  <si>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</si>
  <si>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total</t>
  </si>
  <si>
    <t>dur</t>
  </si>
  <si>
    <t>perc</t>
  </si>
  <si>
    <t>dur abs dev</t>
  </si>
  <si>
    <t>raw data</t>
  </si>
  <si>
    <t>min 14</t>
  </si>
  <si>
    <t>max 14</t>
  </si>
  <si>
    <t>rel stdv (%) 14</t>
  </si>
  <si>
    <t>mean 8</t>
  </si>
  <si>
    <t>min 8</t>
  </si>
  <si>
    <t>max 8</t>
  </si>
  <si>
    <t>rel stdv (%) 8</t>
  </si>
  <si>
    <t>mean 14</t>
  </si>
  <si>
    <t>abs stdv 14</t>
  </si>
  <si>
    <t>abs stdv 8</t>
  </si>
  <si>
    <t>rel stdv 14 (%)</t>
  </si>
  <si>
    <t>rel stdv 8 (%)</t>
  </si>
  <si>
    <t>score dev</t>
  </si>
  <si>
    <t>dur (min:sec)</t>
  </si>
  <si>
    <t>dur 8 rel dev (%)</t>
  </si>
  <si>
    <t>dur 14 rel dev (%)</t>
  </si>
  <si>
    <t>perc 8 dev</t>
  </si>
  <si>
    <t>perc 14 dev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</si>
  <si>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</si>
  <si>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</si>
  <si>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</si>
  <si>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</si>
  <si>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</si>
  <si>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</si>
  <si>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</si>
  <si>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</si>
  <si>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CK 1987</t>
  </si>
  <si>
    <t>KO 1994</t>
  </si>
  <si>
    <t>KW 2017</t>
  </si>
  <si>
    <t>MS 2012</t>
  </si>
  <si>
    <t>section</t>
  </si>
  <si>
    <t>segment</t>
  </si>
  <si>
    <t>sixteenth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</si>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</sst>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5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45" fontId="8" fillId="0" borderId="0" xfId="0" applyNumberFormat="1" applyFont="1" applyFill="1" applyBorder="1" applyAlignment="1">
      <alignment horizontal="center"/>
    </xf>
    <xf numFmtId="45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973061964575"/>
          <c:y val="4.0514635080492731E-2"/>
          <c:w val="0.79700709745032006"/>
          <c:h val="0.841718640567142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'KF_39_dur+rat'!$A$19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'KF_39_dur+rat'!$B$19:$P$19</c:f>
              <c:numCache>
                <c:formatCode>mm:ss</c:formatCode>
                <c:ptCount val="15"/>
                <c:pt idx="0">
                  <c:v>2.2754052238425926E-4</c:v>
                </c:pt>
                <c:pt idx="1">
                  <c:v>2.6321649030092593E-4</c:v>
                </c:pt>
                <c:pt idx="2">
                  <c:v>2.772318804050926E-4</c:v>
                </c:pt>
                <c:pt idx="3">
                  <c:v>2.5754598135416669E-4</c:v>
                </c:pt>
                <c:pt idx="4">
                  <c:v>3.135802469097222E-4</c:v>
                </c:pt>
                <c:pt idx="5">
                  <c:v>2.8531116150462961E-4</c:v>
                </c:pt>
                <c:pt idx="6">
                  <c:v>2.8447131938657405E-4</c:v>
                </c:pt>
                <c:pt idx="7">
                  <c:v>2.7049634667824075E-4</c:v>
                </c:pt>
                <c:pt idx="8">
                  <c:v>2.7248677248842593E-4</c:v>
                </c:pt>
                <c:pt idx="9">
                  <c:v>2.9078693206018518E-4</c:v>
                </c:pt>
                <c:pt idx="10">
                  <c:v>2.8761232887731484E-4</c:v>
                </c:pt>
                <c:pt idx="11">
                  <c:v>2.1552028218749998E-4</c:v>
                </c:pt>
                <c:pt idx="12">
                  <c:v>2.8647014361111111E-4</c:v>
                </c:pt>
                <c:pt idx="13">
                  <c:v>2.7830687831018519E-4</c:v>
                </c:pt>
                <c:pt idx="14">
                  <c:v>2.7218409188988093E-4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'KF_39_dur+rat'!$A$20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'KF_39_dur+rat'!$B$20:$P$20</c:f>
              <c:numCache>
                <c:formatCode>mm:ss</c:formatCode>
                <c:ptCount val="15"/>
                <c:pt idx="0">
                  <c:v>2.1857835726851851E-4</c:v>
                </c:pt>
                <c:pt idx="1">
                  <c:v>2.4141681363425924E-4</c:v>
                </c:pt>
                <c:pt idx="2">
                  <c:v>2.1533551692129625E-4</c:v>
                </c:pt>
                <c:pt idx="3">
                  <c:v>2.0718904846064818E-4</c:v>
                </c:pt>
                <c:pt idx="4">
                  <c:v>2.2522885697916667E-4</c:v>
                </c:pt>
                <c:pt idx="5">
                  <c:v>1.9830771814814815E-4</c:v>
                </c:pt>
                <c:pt idx="6">
                  <c:v>2.1831590660879627E-4</c:v>
                </c:pt>
                <c:pt idx="7">
                  <c:v>2.2488242210648145E-4</c:v>
                </c:pt>
                <c:pt idx="8">
                  <c:v>2.1000251952546297E-4</c:v>
                </c:pt>
                <c:pt idx="9">
                  <c:v>2.2502729486111115E-4</c:v>
                </c:pt>
                <c:pt idx="10">
                  <c:v>2.2047325103009255E-4</c:v>
                </c:pt>
                <c:pt idx="11">
                  <c:v>1.9072814310185191E-4</c:v>
                </c:pt>
                <c:pt idx="12">
                  <c:v>2.0787771899305561E-4</c:v>
                </c:pt>
                <c:pt idx="13">
                  <c:v>2.1387419165509261E-4</c:v>
                </c:pt>
                <c:pt idx="14">
                  <c:v>2.1551698280671298E-4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'KF_39_dur+rat'!$A$21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'KF_39_dur+rat'!$B$21:$P$21</c:f>
              <c:numCache>
                <c:formatCode>mm:ss</c:formatCode>
                <c:ptCount val="15"/>
                <c:pt idx="0">
                  <c:v>7.7490394305555592E-5</c:v>
                </c:pt>
                <c:pt idx="1">
                  <c:v>9.5294784583333373E-5</c:v>
                </c:pt>
                <c:pt idx="2">
                  <c:v>1.2456538171296298E-4</c:v>
                </c:pt>
                <c:pt idx="3">
                  <c:v>1.0820525740740739E-4</c:v>
                </c:pt>
                <c:pt idx="4">
                  <c:v>9.5668514317129568E-5</c:v>
                </c:pt>
                <c:pt idx="5">
                  <c:v>9.8939699328703693E-5</c:v>
                </c:pt>
                <c:pt idx="6">
                  <c:v>8.9837385578703718E-5</c:v>
                </c:pt>
                <c:pt idx="7">
                  <c:v>1.1614570210648152E-4</c:v>
                </c:pt>
                <c:pt idx="8">
                  <c:v>9.2046695219907433E-5</c:v>
                </c:pt>
                <c:pt idx="9">
                  <c:v>1.1574703956018513E-4</c:v>
                </c:pt>
                <c:pt idx="10">
                  <c:v>1.1835711136574079E-4</c:v>
                </c:pt>
                <c:pt idx="11">
                  <c:v>9.808935920138885E-5</c:v>
                </c:pt>
                <c:pt idx="12">
                  <c:v>1.1442008902777776E-4</c:v>
                </c:pt>
                <c:pt idx="13">
                  <c:v>1.1478961954861109E-4</c:v>
                </c:pt>
                <c:pt idx="14">
                  <c:v>1.0425693094742061E-4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'KF_39_dur+rat'!$A$22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'KF_39_dur+rat'!$B$22:$P$22</c:f>
              <c:numCache>
                <c:formatCode>mm:ss</c:formatCode>
                <c:ptCount val="15"/>
                <c:pt idx="0">
                  <c:v>1.5516109221064812E-4</c:v>
                </c:pt>
                <c:pt idx="1">
                  <c:v>1.703756193865741E-4</c:v>
                </c:pt>
                <c:pt idx="2">
                  <c:v>2.1432770638888895E-4</c:v>
                </c:pt>
                <c:pt idx="3">
                  <c:v>1.8770261190972229E-4</c:v>
                </c:pt>
                <c:pt idx="4">
                  <c:v>1.7635004619212963E-4</c:v>
                </c:pt>
                <c:pt idx="5">
                  <c:v>1.6944654405092588E-4</c:v>
                </c:pt>
                <c:pt idx="6">
                  <c:v>1.6364795917824079E-4</c:v>
                </c:pt>
                <c:pt idx="7">
                  <c:v>1.9261805031249997E-4</c:v>
                </c:pt>
                <c:pt idx="8">
                  <c:v>1.555891492476851E-4</c:v>
                </c:pt>
                <c:pt idx="9">
                  <c:v>2.1372406987268524E-4</c:v>
                </c:pt>
                <c:pt idx="10">
                  <c:v>2.1667270303240733E-4</c:v>
                </c:pt>
                <c:pt idx="11">
                  <c:v>1.68241370625E-4</c:v>
                </c:pt>
                <c:pt idx="12">
                  <c:v>2.1063240109953703E-4</c:v>
                </c:pt>
                <c:pt idx="13">
                  <c:v>2.1925757957175926E-4</c:v>
                </c:pt>
                <c:pt idx="14">
                  <c:v>1.8669620736276455E-4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'KF_39_dur+rat'!$A$23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'KF_39_dur+rat'!$B$23:$P$23</c:f>
              <c:numCache>
                <c:formatCode>mm:ss</c:formatCode>
                <c:ptCount val="15"/>
                <c:pt idx="0">
                  <c:v>2.1472925590277774E-4</c:v>
                </c:pt>
                <c:pt idx="1">
                  <c:v>2.4844970395833334E-4</c:v>
                </c:pt>
                <c:pt idx="2">
                  <c:v>2.89873603761574E-4</c:v>
                </c:pt>
                <c:pt idx="3">
                  <c:v>2.4985512723379625E-4</c:v>
                </c:pt>
                <c:pt idx="4">
                  <c:v>2.601095993981481E-4</c:v>
                </c:pt>
                <c:pt idx="5">
                  <c:v>2.4373320315972235E-4</c:v>
                </c:pt>
                <c:pt idx="6">
                  <c:v>2.1758944318287041E-4</c:v>
                </c:pt>
                <c:pt idx="7">
                  <c:v>2.6631288317129634E-4</c:v>
                </c:pt>
                <c:pt idx="8">
                  <c:v>2.1471403376157415E-4</c:v>
                </c:pt>
                <c:pt idx="9">
                  <c:v>2.6530481019675924E-4</c:v>
                </c:pt>
                <c:pt idx="10">
                  <c:v>2.5954690518518531E-4</c:v>
                </c:pt>
                <c:pt idx="11">
                  <c:v>2.3300579490740734E-4</c:v>
                </c:pt>
                <c:pt idx="12">
                  <c:v>2.278323675231482E-4</c:v>
                </c:pt>
                <c:pt idx="13">
                  <c:v>2.5711766188657404E-4</c:v>
                </c:pt>
                <c:pt idx="14">
                  <c:v>2.462981709449406E-4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tx>
            <c:strRef>
              <c:f>'KF_39_dur+rat'!$A$24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'KF_39_dur+rat'!$B$24:$P$24</c:f>
              <c:numCache>
                <c:formatCode>mm:ss</c:formatCode>
                <c:ptCount val="15"/>
                <c:pt idx="0">
                  <c:v>8.934996220717593E-4</c:v>
                </c:pt>
                <c:pt idx="1">
                  <c:v>1.018753411863426E-3</c:v>
                </c:pt>
                <c:pt idx="2">
                  <c:v>1.1213340891898147E-3</c:v>
                </c:pt>
                <c:pt idx="3">
                  <c:v>1.0104980263657406E-3</c:v>
                </c:pt>
                <c:pt idx="4">
                  <c:v>1.0709372637962963E-3</c:v>
                </c:pt>
                <c:pt idx="5">
                  <c:v>9.9573832619212965E-4</c:v>
                </c:pt>
                <c:pt idx="6">
                  <c:v>9.7386201393518518E-4</c:v>
                </c:pt>
                <c:pt idx="7">
                  <c:v>1.070455404375E-3</c:v>
                </c:pt>
                <c:pt idx="8">
                  <c:v>9.4483917024305571E-4</c:v>
                </c:pt>
                <c:pt idx="9">
                  <c:v>1.1105901465509257E-3</c:v>
                </c:pt>
                <c:pt idx="10">
                  <c:v>1.1026622994907407E-3</c:v>
                </c:pt>
                <c:pt idx="11">
                  <c:v>9.0558495002314812E-4</c:v>
                </c:pt>
                <c:pt idx="12">
                  <c:v>1.0472327202546295E-3</c:v>
                </c:pt>
                <c:pt idx="13">
                  <c:v>1.0833459309722222E-3</c:v>
                </c:pt>
                <c:pt idx="14">
                  <c:v>1.0249523839517196E-3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43-491A-8936-204B01C20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994816"/>
        <c:axId val="205283328"/>
      </c:barChart>
      <c:catAx>
        <c:axId val="20499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283328"/>
        <c:crosses val="autoZero"/>
        <c:auto val="1"/>
        <c:lblAlgn val="ctr"/>
        <c:lblOffset val="100"/>
        <c:noMultiLvlLbl val="0"/>
      </c:catAx>
      <c:valAx>
        <c:axId val="205283328"/>
        <c:scaling>
          <c:orientation val="minMax"/>
          <c:max val="1.3888880000000002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4816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49586420789047"/>
          <c:y val="0.93987769598645377"/>
          <c:w val="0.13475152181414998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973061964575"/>
          <c:y val="4.0514635080492731E-2"/>
          <c:w val="0.79700709745032006"/>
          <c:h val="0.841718640567142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'KF_39_dur+rat'!$C$79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'KF_39_dur+rat'!$C$80:$C$88</c:f>
              <c:numCache>
                <c:formatCode>mm:ss</c:formatCode>
                <c:ptCount val="9"/>
                <c:pt idx="0">
                  <c:v>2.6321649030092593E-4</c:v>
                </c:pt>
                <c:pt idx="1">
                  <c:v>2.5754598135416669E-4</c:v>
                </c:pt>
                <c:pt idx="2">
                  <c:v>3.135802469097222E-4</c:v>
                </c:pt>
                <c:pt idx="3">
                  <c:v>2.8531116150462961E-4</c:v>
                </c:pt>
                <c:pt idx="4">
                  <c:v>2.8447131938657405E-4</c:v>
                </c:pt>
                <c:pt idx="5">
                  <c:v>2.7049634667824075E-4</c:v>
                </c:pt>
                <c:pt idx="6">
                  <c:v>2.9078693206018518E-4</c:v>
                </c:pt>
                <c:pt idx="7">
                  <c:v>2.1552028218749998E-4</c:v>
                </c:pt>
                <c:pt idx="8">
                  <c:v>2.72616095047743E-4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'KF_39_dur+rat'!$D$79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'KF_39_dur+rat'!$D$80:$D$88</c:f>
              <c:numCache>
                <c:formatCode>mm:ss</c:formatCode>
                <c:ptCount val="9"/>
                <c:pt idx="0">
                  <c:v>2.4141681363425924E-4</c:v>
                </c:pt>
                <c:pt idx="1">
                  <c:v>2.0718904846064818E-4</c:v>
                </c:pt>
                <c:pt idx="2">
                  <c:v>2.2522885697916667E-4</c:v>
                </c:pt>
                <c:pt idx="3">
                  <c:v>1.9830771814814815E-4</c:v>
                </c:pt>
                <c:pt idx="4">
                  <c:v>2.1831590660879627E-4</c:v>
                </c:pt>
                <c:pt idx="5">
                  <c:v>2.2488242210648145E-4</c:v>
                </c:pt>
                <c:pt idx="6">
                  <c:v>2.2502729486111115E-4</c:v>
                </c:pt>
                <c:pt idx="7">
                  <c:v>1.9072814310185191E-4</c:v>
                </c:pt>
                <c:pt idx="8">
                  <c:v>2.1638702548755788E-4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'KF_39_dur+rat'!$E$79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'KF_39_dur+rat'!$E$80:$E$88</c:f>
              <c:numCache>
                <c:formatCode>mm:ss</c:formatCode>
                <c:ptCount val="9"/>
                <c:pt idx="0">
                  <c:v>9.5294784583333373E-5</c:v>
                </c:pt>
                <c:pt idx="1">
                  <c:v>1.0820525740740739E-4</c:v>
                </c:pt>
                <c:pt idx="2">
                  <c:v>9.5668514317129568E-5</c:v>
                </c:pt>
                <c:pt idx="3">
                  <c:v>9.8939699328703693E-5</c:v>
                </c:pt>
                <c:pt idx="4">
                  <c:v>8.9837385578703718E-5</c:v>
                </c:pt>
                <c:pt idx="5">
                  <c:v>1.1614570210648152E-4</c:v>
                </c:pt>
                <c:pt idx="6">
                  <c:v>1.1574703956018513E-4</c:v>
                </c:pt>
                <c:pt idx="7">
                  <c:v>9.808935920138885E-5</c:v>
                </c:pt>
                <c:pt idx="8">
                  <c:v>1.0224096776041664E-4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'KF_39_dur+rat'!$F$79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'KF_39_dur+rat'!$F$80:$F$88</c:f>
              <c:numCache>
                <c:formatCode>mm:ss</c:formatCode>
                <c:ptCount val="9"/>
                <c:pt idx="0">
                  <c:v>1.703756193865741E-4</c:v>
                </c:pt>
                <c:pt idx="1">
                  <c:v>1.8770261190972229E-4</c:v>
                </c:pt>
                <c:pt idx="2">
                  <c:v>1.7635004619212963E-4</c:v>
                </c:pt>
                <c:pt idx="3">
                  <c:v>1.6944654405092588E-4</c:v>
                </c:pt>
                <c:pt idx="4">
                  <c:v>1.6364795917824079E-4</c:v>
                </c:pt>
                <c:pt idx="5">
                  <c:v>1.9261805031249997E-4</c:v>
                </c:pt>
                <c:pt idx="6">
                  <c:v>2.1372406987268524E-4</c:v>
                </c:pt>
                <c:pt idx="7">
                  <c:v>1.68241370625E-4</c:v>
                </c:pt>
                <c:pt idx="8">
                  <c:v>1.8026328394097222E-4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'KF_39_dur+rat'!$G$79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'KF_39_dur+rat'!$G$80:$G$88</c:f>
              <c:numCache>
                <c:formatCode>mm:ss</c:formatCode>
                <c:ptCount val="9"/>
                <c:pt idx="0">
                  <c:v>2.4844970395833334E-4</c:v>
                </c:pt>
                <c:pt idx="1">
                  <c:v>2.4985512723379625E-4</c:v>
                </c:pt>
                <c:pt idx="2">
                  <c:v>2.601095993981481E-4</c:v>
                </c:pt>
                <c:pt idx="3">
                  <c:v>2.4373320315972235E-4</c:v>
                </c:pt>
                <c:pt idx="4">
                  <c:v>2.1758944318287041E-4</c:v>
                </c:pt>
                <c:pt idx="5">
                  <c:v>2.6631288317129634E-4</c:v>
                </c:pt>
                <c:pt idx="6">
                  <c:v>2.6530481019675924E-4</c:v>
                </c:pt>
                <c:pt idx="7">
                  <c:v>2.3300579490740734E-4</c:v>
                </c:pt>
                <c:pt idx="8">
                  <c:v>2.4804507065104167E-4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'KF_39_dur+rat'!$H$80:$H$88</c:f>
              <c:numCache>
                <c:formatCode>mm:ss</c:formatCode>
                <c:ptCount val="9"/>
                <c:pt idx="0">
                  <c:v>1.018753411863426E-3</c:v>
                </c:pt>
                <c:pt idx="1">
                  <c:v>1.0104980263657406E-3</c:v>
                </c:pt>
                <c:pt idx="2">
                  <c:v>1.0709372637962963E-3</c:v>
                </c:pt>
                <c:pt idx="3">
                  <c:v>9.9573832619212965E-4</c:v>
                </c:pt>
                <c:pt idx="4">
                  <c:v>9.7386201393518518E-4</c:v>
                </c:pt>
                <c:pt idx="5">
                  <c:v>1.070455404375E-3</c:v>
                </c:pt>
                <c:pt idx="6">
                  <c:v>1.1105901465509257E-3</c:v>
                </c:pt>
                <c:pt idx="7">
                  <c:v>9.0558495002314812E-4</c:v>
                </c:pt>
                <c:pt idx="8">
                  <c:v>1.0195524428877314E-3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43-491A-8936-204B01C20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366400"/>
        <c:axId val="205367936"/>
      </c:barChart>
      <c:catAx>
        <c:axId val="20536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67936"/>
        <c:crosses val="autoZero"/>
        <c:auto val="1"/>
        <c:lblAlgn val="ctr"/>
        <c:lblOffset val="100"/>
        <c:noMultiLvlLbl val="0"/>
      </c:catAx>
      <c:valAx>
        <c:axId val="205367936"/>
        <c:scaling>
          <c:orientation val="minMax"/>
          <c:max val="1.3888880000000002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66400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47549586420789047"/>
          <c:y val="0.93987769598645377"/>
          <c:w val="0.11827572506098985"/>
          <c:h val="3.5610713754591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38396391816045"/>
          <c:y val="1.1003781462592821E-2"/>
          <c:w val="0.78445037575937815"/>
          <c:h val="0.845606786156334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'KF_39_dur+rat'!$A$11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'KF_39_dur+rat'!$B$11:$P$11</c:f>
              <c:numCache>
                <c:formatCode>0.00</c:formatCode>
                <c:ptCount val="15"/>
                <c:pt idx="0">
                  <c:v>25.466213612565454</c:v>
                </c:pt>
                <c:pt idx="1">
                  <c:v>25.837114971666246</c:v>
                </c:pt>
                <c:pt idx="2">
                  <c:v>24.723397163944057</c:v>
                </c:pt>
                <c:pt idx="3">
                  <c:v>25.487034574469348</c:v>
                </c:pt>
                <c:pt idx="4">
                  <c:v>29.280916586853266</c:v>
                </c:pt>
                <c:pt idx="5">
                  <c:v>28.65322685686985</c:v>
                </c:pt>
                <c:pt idx="6">
                  <c:v>29.210639219521596</c:v>
                </c:pt>
                <c:pt idx="7">
                  <c:v>25.269277503080449</c:v>
                </c:pt>
                <c:pt idx="8">
                  <c:v>28.839487297963089</c:v>
                </c:pt>
                <c:pt idx="9">
                  <c:v>26.183100306018353</c:v>
                </c:pt>
                <c:pt idx="10">
                  <c:v>26.083446310819475</c:v>
                </c:pt>
                <c:pt idx="11">
                  <c:v>23.79901324353844</c:v>
                </c:pt>
                <c:pt idx="12">
                  <c:v>27.354964953869782</c:v>
                </c:pt>
                <c:pt idx="13">
                  <c:v>25.689566956736108</c:v>
                </c:pt>
                <c:pt idx="14">
                  <c:v>26.562671396993967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'KF_39_dur+rat'!$A$12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'KF_39_dur+rat'!$B$12:$P$12</c:f>
              <c:numCache>
                <c:formatCode>0.00</c:formatCode>
                <c:ptCount val="15"/>
                <c:pt idx="0">
                  <c:v>24.463172884360095</c:v>
                </c:pt>
                <c:pt idx="1">
                  <c:v>23.697276575759197</c:v>
                </c:pt>
                <c:pt idx="2">
                  <c:v>19.203511156686609</c:v>
                </c:pt>
                <c:pt idx="3">
                  <c:v>20.50365691517521</c:v>
                </c:pt>
                <c:pt idx="4">
                  <c:v>21.03100383123914</c:v>
                </c:pt>
                <c:pt idx="5">
                  <c:v>19.915645800891298</c:v>
                </c:pt>
                <c:pt idx="6">
                  <c:v>22.4175400092488</c:v>
                </c:pt>
                <c:pt idx="7">
                  <c:v>21.008107501478037</c:v>
                </c:pt>
                <c:pt idx="8">
                  <c:v>22.226271532692781</c:v>
                </c:pt>
                <c:pt idx="9">
                  <c:v>20.261956722735302</c:v>
                </c:pt>
                <c:pt idx="10">
                  <c:v>19.99463037159401</c:v>
                </c:pt>
                <c:pt idx="11">
                  <c:v>21.061319879153974</c:v>
                </c:pt>
                <c:pt idx="12">
                  <c:v>19.850193273421706</c:v>
                </c:pt>
                <c:pt idx="13">
                  <c:v>19.742003504195235</c:v>
                </c:pt>
                <c:pt idx="14">
                  <c:v>21.098306425616528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'KF_39_dur+rat'!$A$13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'KF_39_dur+rat'!$B$13:$P$13</c:f>
              <c:numCache>
                <c:formatCode>0.00</c:formatCode>
                <c:ptCount val="15"/>
                <c:pt idx="0">
                  <c:v>8.6726835010717149</c:v>
                </c:pt>
                <c:pt idx="1">
                  <c:v>9.3540579568737261</c:v>
                </c:pt>
                <c:pt idx="2">
                  <c:v>11.108676969141627</c:v>
                </c:pt>
                <c:pt idx="3">
                  <c:v>10.70811170176828</c:v>
                </c:pt>
                <c:pt idx="4">
                  <c:v>8.9331576695725801</c:v>
                </c:pt>
                <c:pt idx="5">
                  <c:v>9.9363152673921586</c:v>
                </c:pt>
                <c:pt idx="6">
                  <c:v>9.2248577614900995</c:v>
                </c:pt>
                <c:pt idx="7">
                  <c:v>10.850120577820313</c:v>
                </c:pt>
                <c:pt idx="8">
                  <c:v>9.7420490300194515</c:v>
                </c:pt>
                <c:pt idx="9">
                  <c:v>10.422120160137544</c:v>
                </c:pt>
                <c:pt idx="10">
                  <c:v>10.733758778222803</c:v>
                </c:pt>
                <c:pt idx="11">
                  <c:v>10.831602181427764</c:v>
                </c:pt>
                <c:pt idx="12">
                  <c:v>10.925946717932673</c:v>
                </c:pt>
                <c:pt idx="13">
                  <c:v>10.595841666714524</c:v>
                </c:pt>
                <c:pt idx="14">
                  <c:v>10.145664281398947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'KF_39_dur+rat'!$A$14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'KF_39_dur+rat'!$B$14:$P$14</c:f>
              <c:numCache>
                <c:formatCode>0.00</c:formatCode>
                <c:ptCount val="15"/>
                <c:pt idx="0">
                  <c:v>17.365546484605758</c:v>
                </c:pt>
                <c:pt idx="1">
                  <c:v>16.723931169460922</c:v>
                </c:pt>
                <c:pt idx="2">
                  <c:v>19.113635129361384</c:v>
                </c:pt>
                <c:pt idx="3">
                  <c:v>18.575257646449376</c:v>
                </c:pt>
                <c:pt idx="4">
                  <c:v>16.466888598777278</c:v>
                </c:pt>
                <c:pt idx="5">
                  <c:v>17.017176058585381</c:v>
                </c:pt>
                <c:pt idx="6">
                  <c:v>16.804019135829268</c:v>
                </c:pt>
                <c:pt idx="7">
                  <c:v>17.994028478464514</c:v>
                </c:pt>
                <c:pt idx="8">
                  <c:v>16.467262804913187</c:v>
                </c:pt>
                <c:pt idx="9">
                  <c:v>19.244189275083308</c:v>
                </c:pt>
                <c:pt idx="10">
                  <c:v>19.649960203815493</c:v>
                </c:pt>
                <c:pt idx="11">
                  <c:v>18.578198613029013</c:v>
                </c:pt>
                <c:pt idx="12">
                  <c:v>20.113237203696496</c:v>
                </c:pt>
                <c:pt idx="13">
                  <c:v>20.238925841073861</c:v>
                </c:pt>
                <c:pt idx="14">
                  <c:v>18.168018331653229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'KF_39_dur+rat'!$A$15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'KF_39_dur+rat'!$B$15:$P$15</c:f>
              <c:numCache>
                <c:formatCode>0.00</c:formatCode>
                <c:ptCount val="15"/>
                <c:pt idx="0">
                  <c:v>24.032383517396973</c:v>
                </c:pt>
                <c:pt idx="1">
                  <c:v>24.387619326239911</c:v>
                </c:pt>
                <c:pt idx="2">
                  <c:v>25.850779580866323</c:v>
                </c:pt>
                <c:pt idx="3">
                  <c:v>24.725939162137802</c:v>
                </c:pt>
                <c:pt idx="4">
                  <c:v>24.288033313557737</c:v>
                </c:pt>
                <c:pt idx="5">
                  <c:v>24.477636016261322</c:v>
                </c:pt>
                <c:pt idx="6">
                  <c:v>22.342943873910244</c:v>
                </c:pt>
                <c:pt idx="7">
                  <c:v>24.878465939156687</c:v>
                </c:pt>
                <c:pt idx="8">
                  <c:v>22.724929334411478</c:v>
                </c:pt>
                <c:pt idx="9">
                  <c:v>23.888633536025505</c:v>
                </c:pt>
                <c:pt idx="10">
                  <c:v>23.538204335548226</c:v>
                </c:pt>
                <c:pt idx="11">
                  <c:v>25.729866082850801</c:v>
                </c:pt>
                <c:pt idx="12">
                  <c:v>21.755657851079352</c:v>
                </c:pt>
                <c:pt idx="13">
                  <c:v>23.733662031280272</c:v>
                </c:pt>
                <c:pt idx="14">
                  <c:v>24.025339564337333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1-40FA-951B-C407E1A3DF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129792"/>
        <c:axId val="206139776"/>
      </c:barChart>
      <c:catAx>
        <c:axId val="20612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139776"/>
        <c:crosses val="autoZero"/>
        <c:auto val="1"/>
        <c:lblAlgn val="ctr"/>
        <c:lblOffset val="100"/>
        <c:noMultiLvlLbl val="0"/>
      </c:catAx>
      <c:valAx>
        <c:axId val="206139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01920302008558"/>
          <c:y val="0.93333252415844292"/>
          <c:w val="0.11852852805968495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38396391816045"/>
          <c:y val="1.9460673371694551E-2"/>
          <c:w val="0.78445037575937815"/>
          <c:h val="0.837149894247232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'KF_39_dur+rat'!$C$113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'KF_39_dur+rat'!$C$114:$C$122</c:f>
              <c:numCache>
                <c:formatCode>0.00</c:formatCode>
                <c:ptCount val="9"/>
                <c:pt idx="0">
                  <c:v>25.837114971666246</c:v>
                </c:pt>
                <c:pt idx="1">
                  <c:v>25.487034574469348</c:v>
                </c:pt>
                <c:pt idx="2">
                  <c:v>29.280916586853266</c:v>
                </c:pt>
                <c:pt idx="3">
                  <c:v>28.65322685686985</c:v>
                </c:pt>
                <c:pt idx="4">
                  <c:v>29.210639219521596</c:v>
                </c:pt>
                <c:pt idx="5">
                  <c:v>25.269277503080449</c:v>
                </c:pt>
                <c:pt idx="6">
                  <c:v>26.183100306018353</c:v>
                </c:pt>
                <c:pt idx="7">
                  <c:v>23.79901324353844</c:v>
                </c:pt>
                <c:pt idx="8">
                  <c:v>26.715040407752195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'KF_39_dur+rat'!$D$113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'KF_39_dur+rat'!$D$114:$D$122</c:f>
              <c:numCache>
                <c:formatCode>0.00</c:formatCode>
                <c:ptCount val="9"/>
                <c:pt idx="0">
                  <c:v>23.697276575759197</c:v>
                </c:pt>
                <c:pt idx="1">
                  <c:v>20.50365691517521</c:v>
                </c:pt>
                <c:pt idx="2">
                  <c:v>21.03100383123914</c:v>
                </c:pt>
                <c:pt idx="3">
                  <c:v>19.915645800891298</c:v>
                </c:pt>
                <c:pt idx="4">
                  <c:v>22.4175400092488</c:v>
                </c:pt>
                <c:pt idx="5">
                  <c:v>21.008107501478037</c:v>
                </c:pt>
                <c:pt idx="6">
                  <c:v>20.261956722735302</c:v>
                </c:pt>
                <c:pt idx="7">
                  <c:v>21.061319879153974</c:v>
                </c:pt>
                <c:pt idx="8">
                  <c:v>21.23706340446012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'KF_39_dur+rat'!$E$113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'KF_39_dur+rat'!$E$114:$E$122</c:f>
              <c:numCache>
                <c:formatCode>0.00</c:formatCode>
                <c:ptCount val="9"/>
                <c:pt idx="0">
                  <c:v>9.3540579568737261</c:v>
                </c:pt>
                <c:pt idx="1">
                  <c:v>10.70811170176828</c:v>
                </c:pt>
                <c:pt idx="2">
                  <c:v>8.9331576695725801</c:v>
                </c:pt>
                <c:pt idx="3">
                  <c:v>9.9363152673921586</c:v>
                </c:pt>
                <c:pt idx="4">
                  <c:v>9.2248577614900995</c:v>
                </c:pt>
                <c:pt idx="5">
                  <c:v>10.850120577820313</c:v>
                </c:pt>
                <c:pt idx="6">
                  <c:v>10.422120160137544</c:v>
                </c:pt>
                <c:pt idx="7">
                  <c:v>10.831602181427764</c:v>
                </c:pt>
                <c:pt idx="8">
                  <c:v>10.032542909560309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'KF_39_dur+rat'!$F$113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'KF_39_dur+rat'!$F$114:$F$122</c:f>
              <c:numCache>
                <c:formatCode>0.00</c:formatCode>
                <c:ptCount val="9"/>
                <c:pt idx="0">
                  <c:v>16.723931169460922</c:v>
                </c:pt>
                <c:pt idx="1">
                  <c:v>18.575257646449376</c:v>
                </c:pt>
                <c:pt idx="2">
                  <c:v>16.466888598777278</c:v>
                </c:pt>
                <c:pt idx="3">
                  <c:v>17.017176058585381</c:v>
                </c:pt>
                <c:pt idx="4">
                  <c:v>16.804019135829268</c:v>
                </c:pt>
                <c:pt idx="5">
                  <c:v>17.994028478464514</c:v>
                </c:pt>
                <c:pt idx="6">
                  <c:v>19.244189275083308</c:v>
                </c:pt>
                <c:pt idx="7">
                  <c:v>18.578198613029013</c:v>
                </c:pt>
                <c:pt idx="8">
                  <c:v>17.675461121959881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27B-42AA-AD4B-B33D44BD994C}"/>
            </c:ext>
          </c:extLst>
        </c:ser>
        <c:ser>
          <c:idx val="4"/>
          <c:order val="4"/>
          <c:tx>
            <c:strRef>
              <c:f>'KF_39_dur+rat'!$G$113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'KF_39_dur+rat'!$B$114:$B$122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'KF_39_dur+rat'!$G$114:$G$122</c:f>
              <c:numCache>
                <c:formatCode>0.00</c:formatCode>
                <c:ptCount val="9"/>
                <c:pt idx="0">
                  <c:v>24.387619326239911</c:v>
                </c:pt>
                <c:pt idx="1">
                  <c:v>24.725939162137802</c:v>
                </c:pt>
                <c:pt idx="2">
                  <c:v>24.288033313557737</c:v>
                </c:pt>
                <c:pt idx="3">
                  <c:v>24.477636016261322</c:v>
                </c:pt>
                <c:pt idx="4">
                  <c:v>22.342943873910244</c:v>
                </c:pt>
                <c:pt idx="5">
                  <c:v>24.878465939156687</c:v>
                </c:pt>
                <c:pt idx="6">
                  <c:v>23.888633536025505</c:v>
                </c:pt>
                <c:pt idx="7">
                  <c:v>25.729866082850801</c:v>
                </c:pt>
                <c:pt idx="8">
                  <c:v>24.339892156267503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1-40FA-951B-C407E1A3DF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33600"/>
        <c:axId val="206235136"/>
      </c:barChart>
      <c:catAx>
        <c:axId val="20623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235136"/>
        <c:crosses val="autoZero"/>
        <c:auto val="1"/>
        <c:lblAlgn val="ctr"/>
        <c:lblOffset val="100"/>
        <c:noMultiLvlLbl val="0"/>
      </c:catAx>
      <c:valAx>
        <c:axId val="2062351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2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01920302008558"/>
          <c:y val="0.93333252415844292"/>
          <c:w val="0.11833863701791958"/>
          <c:h val="3.5677762452898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'KF_39_dur+rat'!$B$34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'KF_39_dur+rat'!$B$35:$B$39</c:f>
              <c:numCache>
                <c:formatCode>0.00</c:formatCode>
                <c:ptCount val="5"/>
                <c:pt idx="0">
                  <c:v>-16.401976028666432</c:v>
                </c:pt>
                <c:pt idx="1">
                  <c:v>1.4204794545361479</c:v>
                </c:pt>
                <c:pt idx="2">
                  <c:v>-25.673628025137301</c:v>
                </c:pt>
                <c:pt idx="3">
                  <c:v>-16.891138602961206</c:v>
                </c:pt>
                <c:pt idx="4">
                  <c:v>-12.817356670188182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73-4B4B-BA1F-167C18A27095}"/>
            </c:ext>
          </c:extLst>
        </c:ser>
        <c:ser>
          <c:idx val="1"/>
          <c:order val="1"/>
          <c:tx>
            <c:strRef>
              <c:f>'KF_39_dur+rat'!$C$34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'KF_39_dur+rat'!$C$35:$C$39</c:f>
              <c:numCache>
                <c:formatCode>0.00</c:formatCode>
                <c:ptCount val="5"/>
                <c:pt idx="0">
                  <c:v>-3.2946824800411467</c:v>
                </c:pt>
                <c:pt idx="1">
                  <c:v>12.017535922342889</c:v>
                </c:pt>
                <c:pt idx="2">
                  <c:v>-8.5962115733169604</c:v>
                </c:pt>
                <c:pt idx="3">
                  <c:v>-8.7417887094397884</c:v>
                </c:pt>
                <c:pt idx="4">
                  <c:v>0.87354810843224828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73-4B4B-BA1F-167C18A27095}"/>
            </c:ext>
          </c:extLst>
        </c:ser>
        <c:ser>
          <c:idx val="2"/>
          <c:order val="2"/>
          <c:tx>
            <c:strRef>
              <c:f>'KF_39_dur+rat'!$D$34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'KF_39_dur+rat'!$D$35:$D$39</c:f>
              <c:numCache>
                <c:formatCode>0.00</c:formatCode>
                <c:ptCount val="5"/>
                <c:pt idx="0">
                  <c:v>1.8545494265160267</c:v>
                </c:pt>
                <c:pt idx="1">
                  <c:v>-8.420027185489011E-2</c:v>
                </c:pt>
                <c:pt idx="2">
                  <c:v>19.479233256716945</c:v>
                </c:pt>
                <c:pt idx="3">
                  <c:v>14.800246569784004</c:v>
                </c:pt>
                <c:pt idx="4">
                  <c:v>17.6921463320061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73-4B4B-BA1F-167C18A27095}"/>
            </c:ext>
          </c:extLst>
        </c:ser>
        <c:ser>
          <c:idx val="3"/>
          <c:order val="3"/>
          <c:tx>
            <c:strRef>
              <c:f>'KF_39_dur+rat'!$E$34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'KF_39_dur+rat'!$E$35:$E$39</c:f>
              <c:numCache>
                <c:formatCode>0.00</c:formatCode>
                <c:ptCount val="5"/>
                <c:pt idx="0">
                  <c:v>-5.3780183970621227</c:v>
                </c:pt>
                <c:pt idx="1">
                  <c:v>-3.8641661727111871</c:v>
                </c:pt>
                <c:pt idx="2">
                  <c:v>3.7871117287904985</c:v>
                </c:pt>
                <c:pt idx="3">
                  <c:v>0.53905998476027162</c:v>
                </c:pt>
                <c:pt idx="4">
                  <c:v>1.444166749273512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73-4B4B-BA1F-167C18A27095}"/>
            </c:ext>
          </c:extLst>
        </c:ser>
        <c:ser>
          <c:idx val="4"/>
          <c:order val="4"/>
          <c:tx>
            <c:strRef>
              <c:f>'KF_39_dur+rat'!$F$34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'KF_39_dur+rat'!$F$35:$F$39</c:f>
              <c:numCache>
                <c:formatCode>0.00</c:formatCode>
                <c:ptCount val="5"/>
                <c:pt idx="0">
                  <c:v>15.2088811408527</c:v>
                </c:pt>
                <c:pt idx="1">
                  <c:v>4.5063150225909716</c:v>
                </c:pt>
                <c:pt idx="2">
                  <c:v>-8.2377416563531813</c:v>
                </c:pt>
                <c:pt idx="3">
                  <c:v>-5.5417093452421105</c:v>
                </c:pt>
                <c:pt idx="4">
                  <c:v>5.6076049611814094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73-4B4B-BA1F-167C18A27095}"/>
            </c:ext>
          </c:extLst>
        </c:ser>
        <c:ser>
          <c:idx val="5"/>
          <c:order val="5"/>
          <c:tx>
            <c:strRef>
              <c:f>'KF_39_dur+rat'!$G$34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'KF_39_dur+rat'!$G$35:$G$39</c:f>
              <c:numCache>
                <c:formatCode>0.00</c:formatCode>
                <c:ptCount val="5"/>
                <c:pt idx="0">
                  <c:v>4.8228643796197943</c:v>
                </c:pt>
                <c:pt idx="1">
                  <c:v>-7.9851083819222737</c:v>
                </c:pt>
                <c:pt idx="2">
                  <c:v>-5.1001229082779416</c:v>
                </c:pt>
                <c:pt idx="3">
                  <c:v>-9.2394288858376736</c:v>
                </c:pt>
                <c:pt idx="4">
                  <c:v>-1.0414075652196439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73-4B4B-BA1F-167C18A27095}"/>
            </c:ext>
          </c:extLst>
        </c:ser>
        <c:ser>
          <c:idx val="6"/>
          <c:order val="6"/>
          <c:tx>
            <c:strRef>
              <c:f>'KF_39_dur+rat'!$H$34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'KF_39_dur+rat'!$H$35:$H$39</c:f>
              <c:numCache>
                <c:formatCode>0.00</c:formatCode>
                <c:ptCount val="5"/>
                <c:pt idx="0">
                  <c:v>4.5143077287794782</c:v>
                </c:pt>
                <c:pt idx="1">
                  <c:v>1.2987022023194887</c:v>
                </c:pt>
                <c:pt idx="2">
                  <c:v>-13.830778671193606</c:v>
                </c:pt>
                <c:pt idx="3">
                  <c:v>-12.345322119875366</c:v>
                </c:pt>
                <c:pt idx="4">
                  <c:v>-11.656086462975779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73-4B4B-BA1F-167C18A27095}"/>
            </c:ext>
          </c:extLst>
        </c:ser>
        <c:ser>
          <c:idx val="7"/>
          <c:order val="7"/>
          <c:tx>
            <c:strRef>
              <c:f>'KF_39_dur+rat'!$I$34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'KF_39_dur+rat'!$I$35:$I$39</c:f>
              <c:numCache>
                <c:formatCode>0.00</c:formatCode>
                <c:ptCount val="5"/>
                <c:pt idx="0">
                  <c:v>-0.62007489119643533</c:v>
                </c:pt>
                <c:pt idx="1">
                  <c:v>4.3455690488057277</c:v>
                </c:pt>
                <c:pt idx="2">
                  <c:v>11.403338896535058</c:v>
                </c:pt>
                <c:pt idx="3">
                  <c:v>3.1719138987268405</c:v>
                </c:pt>
                <c:pt idx="4">
                  <c:v>8.1262122855268828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C73-4B4B-BA1F-167C18A27095}"/>
            </c:ext>
          </c:extLst>
        </c:ser>
        <c:ser>
          <c:idx val="8"/>
          <c:order val="8"/>
          <c:tx>
            <c:strRef>
              <c:f>'KF_39_dur+rat'!$J$34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'KF_39_dur+rat'!$J$35:$J$39</c:f>
              <c:numCache>
                <c:formatCode>0.00</c:formatCode>
                <c:ptCount val="5"/>
                <c:pt idx="0">
                  <c:v>0.11120436776570905</c:v>
                </c:pt>
                <c:pt idx="1">
                  <c:v>-2.5587140323858621</c:v>
                </c:pt>
                <c:pt idx="2">
                  <c:v>-11.711677695242253</c:v>
                </c:pt>
                <c:pt idx="3">
                  <c:v>-16.66185861753268</c:v>
                </c:pt>
                <c:pt idx="4">
                  <c:v>-12.823537041380211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C73-4B4B-BA1F-167C18A27095}"/>
            </c:ext>
          </c:extLst>
        </c:ser>
        <c:ser>
          <c:idx val="9"/>
          <c:order val="9"/>
          <c:tx>
            <c:strRef>
              <c:f>'KF_39_dur+rat'!$K$34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'KF_39_dur+rat'!$K$35:$K$39</c:f>
              <c:numCache>
                <c:formatCode>0.00</c:formatCode>
                <c:ptCount val="5"/>
                <c:pt idx="0">
                  <c:v>6.8346537231979312</c:v>
                </c:pt>
                <c:pt idx="1">
                  <c:v>4.4127900876041588</c:v>
                </c:pt>
                <c:pt idx="2">
                  <c:v>11.020954202612449</c:v>
                </c:pt>
                <c:pt idx="3">
                  <c:v>14.476921032146919</c:v>
                </c:pt>
                <c:pt idx="4">
                  <c:v>7.7169226141218834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13-4C19-9171-F7EDC94552F8}"/>
            </c:ext>
          </c:extLst>
        </c:ser>
        <c:ser>
          <c:idx val="10"/>
          <c:order val="10"/>
          <c:tx>
            <c:strRef>
              <c:f>'KF_39_dur+rat'!$L$34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'KF_39_dur+rat'!$L$35:$L$39</c:f>
              <c:numCache>
                <c:formatCode>0.00</c:formatCode>
                <c:ptCount val="5"/>
                <c:pt idx="0">
                  <c:v>5.6683095916111697</c:v>
                </c:pt>
                <c:pt idx="1">
                  <c:v>2.2997112147884113</c:v>
                </c:pt>
                <c:pt idx="2">
                  <c:v>13.524453760710886</c:v>
                </c:pt>
                <c:pt idx="3">
                  <c:v>16.056295997163041</c:v>
                </c:pt>
                <c:pt idx="4">
                  <c:v>5.3791443880460026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13-4C19-9171-F7EDC94552F8}"/>
            </c:ext>
          </c:extLst>
        </c:ser>
        <c:ser>
          <c:idx val="11"/>
          <c:order val="11"/>
          <c:tx>
            <c:strRef>
              <c:f>'KF_39_dur+rat'!$M$34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'KF_39_dur+rat'!$M$35:$M$39</c:f>
              <c:numCache>
                <c:formatCode>0.00</c:formatCode>
                <c:ptCount val="5"/>
                <c:pt idx="0">
                  <c:v>-20.818193050498245</c:v>
                </c:pt>
                <c:pt idx="1">
                  <c:v>-11.502035422931385</c:v>
                </c:pt>
                <c:pt idx="2">
                  <c:v>-5.9157426657247605</c:v>
                </c:pt>
                <c:pt idx="3">
                  <c:v>-9.8849553498992329</c:v>
                </c:pt>
                <c:pt idx="4">
                  <c:v>-5.3968634791464645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13-4C19-9171-F7EDC94552F8}"/>
            </c:ext>
          </c:extLst>
        </c:ser>
        <c:ser>
          <c:idx val="12"/>
          <c:order val="12"/>
          <c:tx>
            <c:strRef>
              <c:f>'KF_39_dur+rat'!$N$34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'KF_39_dur+rat'!$N$35:$N$39</c:f>
              <c:numCache>
                <c:formatCode>0.00</c:formatCode>
                <c:ptCount val="5"/>
                <c:pt idx="0">
                  <c:v>5.2486725517411754</c:v>
                </c:pt>
                <c:pt idx="1">
                  <c:v>-3.5446226622932362</c:v>
                </c:pt>
                <c:pt idx="2">
                  <c:v>9.7481845935812945</c:v>
                </c:pt>
                <c:pt idx="3">
                  <c:v>12.820931970119066</c:v>
                </c:pt>
                <c:pt idx="4">
                  <c:v>-7.4973368056071994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13-4C19-9171-F7EDC94552F8}"/>
            </c:ext>
          </c:extLst>
        </c:ser>
        <c:ser>
          <c:idx val="13"/>
          <c:order val="13"/>
          <c:tx>
            <c:strRef>
              <c:f>'KF_39_dur+rat'!$O$34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'KF_39_dur+rat'!$O$35:$O$39</c:f>
              <c:numCache>
                <c:formatCode>0.00</c:formatCode>
                <c:ptCount val="5"/>
                <c:pt idx="0">
                  <c:v>2.249501937380443</c:v>
                </c:pt>
                <c:pt idx="1">
                  <c:v>-0.76225600888896161</c:v>
                </c:pt>
                <c:pt idx="2">
                  <c:v>10.102626756299186</c:v>
                </c:pt>
                <c:pt idx="3">
                  <c:v>17.440832178087874</c:v>
                </c:pt>
                <c:pt idx="4">
                  <c:v>4.3928425859289755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813-4C19-9171-F7EDC945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67360"/>
        <c:axId val="205968896"/>
      </c:barChart>
      <c:catAx>
        <c:axId val="2059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5968896"/>
        <c:crosses val="autoZero"/>
        <c:auto val="1"/>
        <c:lblAlgn val="ctr"/>
        <c:lblOffset val="100"/>
        <c:noMultiLvlLbl val="0"/>
      </c:catAx>
      <c:valAx>
        <c:axId val="205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59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883119245221697E-2"/>
          <c:y val="0.80595213514721886"/>
          <c:w val="0.96886695541790635"/>
          <c:h val="0.1697302499959311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'KF_39_dur+rat'!$C$26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'KF_39_dur+rat'!$C$27:$C$31</c:f>
              <c:numCache>
                <c:formatCode>0.00</c:formatCode>
                <c:ptCount val="5"/>
                <c:pt idx="0">
                  <c:v>-3.4479272932036316</c:v>
                </c:pt>
                <c:pt idx="1">
                  <c:v>11.567139060350247</c:v>
                </c:pt>
                <c:pt idx="2">
                  <c:v>-6.7939333216802176</c:v>
                </c:pt>
                <c:pt idx="3">
                  <c:v>-5.4851239466134825</c:v>
                </c:pt>
                <c:pt idx="4">
                  <c:v>0.16312894516694626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73-4B4B-BA1F-167C18A27095}"/>
            </c:ext>
          </c:extLst>
        </c:ser>
        <c:ser>
          <c:idx val="2"/>
          <c:order val="1"/>
          <c:tx>
            <c:strRef>
              <c:f>'KF_39_dur+rat'!$E$26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'KF_39_dur+rat'!$E$27:$E$31</c:f>
              <c:numCache>
                <c:formatCode>0.00</c:formatCode>
                <c:ptCount val="5"/>
                <c:pt idx="0">
                  <c:v>-5.5279618361994141</c:v>
                </c:pt>
                <c:pt idx="1">
                  <c:v>-4.2507063471966759</c:v>
                </c:pt>
                <c:pt idx="2">
                  <c:v>5.83356141636588</c:v>
                </c:pt>
                <c:pt idx="3">
                  <c:v>4.1269235787283671</c:v>
                </c:pt>
                <c:pt idx="4">
                  <c:v>0.72972890692958492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73-4B4B-BA1F-167C18A27095}"/>
            </c:ext>
          </c:extLst>
        </c:ser>
        <c:ser>
          <c:idx val="3"/>
          <c:order val="2"/>
          <c:tx>
            <c:strRef>
              <c:f>'KF_39_dur+rat'!$F$26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'KF_39_dur+rat'!$F$27:$F$31</c:f>
              <c:numCache>
                <c:formatCode>0.00</c:formatCode>
                <c:ptCount val="5"/>
                <c:pt idx="0">
                  <c:v>15.026314515584705</c:v>
                </c:pt>
                <c:pt idx="1">
                  <c:v>4.0861190599050881</c:v>
                </c:pt>
                <c:pt idx="2">
                  <c:v>-6.4283951797956735</c:v>
                </c:pt>
                <c:pt idx="3">
                  <c:v>-2.170845700405629</c:v>
                </c:pt>
                <c:pt idx="4">
                  <c:v>4.863845395290781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73-4B4B-BA1F-167C18A27095}"/>
            </c:ext>
          </c:extLst>
        </c:ser>
        <c:ser>
          <c:idx val="4"/>
          <c:order val="3"/>
          <c:tx>
            <c:strRef>
              <c:f>'KF_39_dur+rat'!$G$26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'KF_39_dur+rat'!$G$27:$G$31</c:f>
              <c:numCache>
                <c:formatCode>0.00</c:formatCode>
                <c:ptCount val="5"/>
                <c:pt idx="0">
                  <c:v>4.6567560344019006</c:v>
                </c:pt>
                <c:pt idx="1">
                  <c:v>-8.3550791914043359</c:v>
                </c:pt>
                <c:pt idx="2">
                  <c:v>-3.2289096083762394</c:v>
                </c:pt>
                <c:pt idx="3">
                  <c:v>-6.0005230425006122</c:v>
                </c:pt>
                <c:pt idx="4">
                  <c:v>-1.7383403266196764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73-4B4B-BA1F-167C18A27095}"/>
            </c:ext>
          </c:extLst>
        </c:ser>
        <c:ser>
          <c:idx val="5"/>
          <c:order val="4"/>
          <c:tx>
            <c:strRef>
              <c:f>'KF_39_dur+rat'!$H$26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'KF_39_dur+rat'!$H$27:$H$31</c:f>
              <c:numCache>
                <c:formatCode>0.00</c:formatCode>
                <c:ptCount val="5"/>
                <c:pt idx="0">
                  <c:v>4.3486883401931404</c:v>
                </c:pt>
                <c:pt idx="1">
                  <c:v>0.89140331629970115</c:v>
                </c:pt>
                <c:pt idx="2">
                  <c:v>-12.131714373810015</c:v>
                </c:pt>
                <c:pt idx="3">
                  <c:v>-9.2172540072953328</c:v>
                </c:pt>
                <c:pt idx="4">
                  <c:v>-12.278263538249178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73-4B4B-BA1F-167C18A27095}"/>
            </c:ext>
          </c:extLst>
        </c:ser>
        <c:ser>
          <c:idx val="6"/>
          <c:order val="5"/>
          <c:tx>
            <c:strRef>
              <c:f>'KF_39_dur+rat'!$I$26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'KF_39_dur+rat'!$I$27:$I$31</c:f>
              <c:numCache>
                <c:formatCode>0.00</c:formatCode>
                <c:ptCount val="5"/>
                <c:pt idx="0">
                  <c:v>-0.7775580415129334</c:v>
                </c:pt>
                <c:pt idx="1">
                  <c:v>3.9260194088725697</c:v>
                </c:pt>
                <c:pt idx="2">
                  <c:v>13.599963547536175</c:v>
                </c:pt>
                <c:pt idx="3">
                  <c:v>6.8537342166546482</c:v>
                </c:pt>
                <c:pt idx="4">
                  <c:v>7.3647149980877655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73-4B4B-BA1F-167C18A27095}"/>
            </c:ext>
          </c:extLst>
        </c:ser>
        <c:ser>
          <c:idx val="8"/>
          <c:order val="6"/>
          <c:tx>
            <c:strRef>
              <c:f>'KF_39_dur+rat'!$K$26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'KF_39_dur+rat'!$K$27:$K$31</c:f>
              <c:numCache>
                <c:formatCode>0.00</c:formatCode>
                <c:ptCount val="5"/>
                <c:pt idx="0">
                  <c:v>6.6653573807738313</c:v>
                </c:pt>
                <c:pt idx="1">
                  <c:v>3.9929701672663702</c:v>
                </c:pt>
                <c:pt idx="2">
                  <c:v>13.21003908278483</c:v>
                </c:pt>
                <c:pt idx="3">
                  <c:v>18.562174836818045</c:v>
                </c:pt>
                <c:pt idx="4">
                  <c:v>6.9583078189847143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C73-4B4B-BA1F-167C18A27095}"/>
            </c:ext>
          </c:extLst>
        </c:ser>
        <c:ser>
          <c:idx val="10"/>
          <c:order val="7"/>
          <c:tx>
            <c:strRef>
              <c:f>'KF_39_dur+rat'!$M$26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'KF_39_dur+rat'!$M$27:$M$31</c:f>
              <c:numCache>
                <c:formatCode>0.00</c:formatCode>
                <c:ptCount val="5"/>
                <c:pt idx="0">
                  <c:v>-20.943669100037507</c:v>
                </c:pt>
                <c:pt idx="1">
                  <c:v>-11.857865474093021</c:v>
                </c:pt>
                <c:pt idx="2">
                  <c:v>-4.0606115630246622</c:v>
                </c:pt>
                <c:pt idx="3">
                  <c:v>-6.6690859353859588</c:v>
                </c:pt>
                <c:pt idx="4">
                  <c:v>-6.0631221995909357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A-422A-AD33-E2861827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27392"/>
        <c:axId val="206033280"/>
      </c:barChart>
      <c:catAx>
        <c:axId val="206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6033280"/>
        <c:crosses val="autoZero"/>
        <c:auto val="1"/>
        <c:lblAlgn val="ctr"/>
        <c:lblOffset val="100"/>
        <c:noMultiLvlLbl val="0"/>
      </c:catAx>
      <c:valAx>
        <c:axId val="206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6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883119245221697E-2"/>
          <c:y val="0.80595213514721886"/>
          <c:w val="0.96886695541790635"/>
          <c:h val="0.1697302499959311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467838875781424E-2"/>
          <c:y val="4.4587103316010214E-2"/>
          <c:w val="0.9574956515749049"/>
          <c:h val="0.65803032242188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'KF_39_dur+rat'!$B$50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'KF_39_dur+rat'!$B$51:$B$55</c:f>
              <c:numCache>
                <c:formatCode>General</c:formatCode>
                <c:ptCount val="5"/>
                <c:pt idx="0">
                  <c:v>-1.0964577844285124</c:v>
                </c:pt>
                <c:pt idx="1">
                  <c:v>3.3648664587435668</c:v>
                </c:pt>
                <c:pt idx="2">
                  <c:v>-1.4729807803272319</c:v>
                </c:pt>
                <c:pt idx="3">
                  <c:v>-0.80247184704747099</c:v>
                </c:pt>
                <c:pt idx="4">
                  <c:v>7.0439530596395628E-3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B4-40AC-AA95-E79E3350D890}"/>
            </c:ext>
          </c:extLst>
        </c:ser>
        <c:ser>
          <c:idx val="1"/>
          <c:order val="1"/>
          <c:tx>
            <c:strRef>
              <c:f>'KF_39_dur+rat'!$C$50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'KF_39_dur+rat'!$C$51:$C$55</c:f>
              <c:numCache>
                <c:formatCode>General</c:formatCode>
                <c:ptCount val="5"/>
                <c:pt idx="0">
                  <c:v>-0.72555642532772069</c:v>
                </c:pt>
                <c:pt idx="1">
                  <c:v>2.5989701501426694</c:v>
                </c:pt>
                <c:pt idx="2">
                  <c:v>-0.79160632452522073</c:v>
                </c:pt>
                <c:pt idx="3">
                  <c:v>-1.4440871621923073</c:v>
                </c:pt>
                <c:pt idx="4">
                  <c:v>0.36227976190257749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B4-40AC-AA95-E79E3350D890}"/>
            </c:ext>
          </c:extLst>
        </c:ser>
        <c:ser>
          <c:idx val="2"/>
          <c:order val="2"/>
          <c:tx>
            <c:strRef>
              <c:f>'KF_39_dur+rat'!$D$50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'KF_39_dur+rat'!$D$51:$D$55</c:f>
              <c:numCache>
                <c:formatCode>General</c:formatCode>
                <c:ptCount val="5"/>
                <c:pt idx="0">
                  <c:v>-1.8392742330499097</c:v>
                </c:pt>
                <c:pt idx="1">
                  <c:v>-1.8947952689299186</c:v>
                </c:pt>
                <c:pt idx="2">
                  <c:v>0.96301268774267967</c:v>
                </c:pt>
                <c:pt idx="3">
                  <c:v>0.94561679770815488</c:v>
                </c:pt>
                <c:pt idx="4">
                  <c:v>1.8254400165289901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B4-40AC-AA95-E79E3350D890}"/>
            </c:ext>
          </c:extLst>
        </c:ser>
        <c:ser>
          <c:idx val="3"/>
          <c:order val="3"/>
          <c:tx>
            <c:strRef>
              <c:f>'KF_39_dur+rat'!$E$50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'KF_39_dur+rat'!$E$51:$E$55</c:f>
              <c:numCache>
                <c:formatCode>General</c:formatCode>
                <c:ptCount val="5"/>
                <c:pt idx="0">
                  <c:v>-1.0756368225246185</c:v>
                </c:pt>
                <c:pt idx="1">
                  <c:v>-0.59464951044131809</c:v>
                </c:pt>
                <c:pt idx="2">
                  <c:v>0.56244742036933282</c:v>
                </c:pt>
                <c:pt idx="3">
                  <c:v>0.40723931479614706</c:v>
                </c:pt>
                <c:pt idx="4">
                  <c:v>0.7005995978004691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B4-40AC-AA95-E79E3350D890}"/>
            </c:ext>
          </c:extLst>
        </c:ser>
        <c:ser>
          <c:idx val="4"/>
          <c:order val="4"/>
          <c:tx>
            <c:strRef>
              <c:f>'KF_39_dur+rat'!$F$50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'KF_39_dur+rat'!$F$51:$F$55</c:f>
              <c:numCache>
                <c:formatCode>General</c:formatCode>
                <c:ptCount val="5"/>
                <c:pt idx="0">
                  <c:v>2.7182451898592994</c:v>
                </c:pt>
                <c:pt idx="1">
                  <c:v>-6.7302594377387948E-2</c:v>
                </c:pt>
                <c:pt idx="2">
                  <c:v>-1.2125066118263668</c:v>
                </c:pt>
                <c:pt idx="3">
                  <c:v>-1.7011297328759518</c:v>
                </c:pt>
                <c:pt idx="4">
                  <c:v>0.26269374922040356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B4-40AC-AA95-E79E3350D890}"/>
            </c:ext>
          </c:extLst>
        </c:ser>
        <c:ser>
          <c:idx val="5"/>
          <c:order val="5"/>
          <c:tx>
            <c:strRef>
              <c:f>'KF_39_dur+rat'!$G$50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'KF_39_dur+rat'!$G$51:$G$55</c:f>
              <c:numCache>
                <c:formatCode>General</c:formatCode>
                <c:ptCount val="5"/>
                <c:pt idx="0">
                  <c:v>2.0905554598758833</c:v>
                </c:pt>
                <c:pt idx="1">
                  <c:v>-1.18266062472523</c:v>
                </c:pt>
                <c:pt idx="2">
                  <c:v>-0.20934901400678818</c:v>
                </c:pt>
                <c:pt idx="3">
                  <c:v>-1.1508422730678483</c:v>
                </c:pt>
                <c:pt idx="4">
                  <c:v>0.45229645192398849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7B4-40AC-AA95-E79E3350D890}"/>
            </c:ext>
          </c:extLst>
        </c:ser>
        <c:ser>
          <c:idx val="6"/>
          <c:order val="6"/>
          <c:tx>
            <c:strRef>
              <c:f>'KF_39_dur+rat'!$H$50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'KF_39_dur+rat'!$H$51:$H$55</c:f>
              <c:numCache>
                <c:formatCode>General</c:formatCode>
                <c:ptCount val="5"/>
                <c:pt idx="0">
                  <c:v>2.6479678225276295</c:v>
                </c:pt>
                <c:pt idx="1">
                  <c:v>1.3192335836322719</c:v>
                </c:pt>
                <c:pt idx="2">
                  <c:v>-0.92080651990884732</c:v>
                </c:pt>
                <c:pt idx="3">
                  <c:v>-1.3639991958239612</c:v>
                </c:pt>
                <c:pt idx="4">
                  <c:v>-1.6823956904270894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7B4-40AC-AA95-E79E3350D890}"/>
            </c:ext>
          </c:extLst>
        </c:ser>
        <c:ser>
          <c:idx val="7"/>
          <c:order val="7"/>
          <c:tx>
            <c:strRef>
              <c:f>'KF_39_dur+rat'!$I$50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'KF_39_dur+rat'!$I$51:$I$55</c:f>
              <c:numCache>
                <c:formatCode>General</c:formatCode>
                <c:ptCount val="5"/>
                <c:pt idx="0">
                  <c:v>-1.2933938939135174</c:v>
                </c:pt>
                <c:pt idx="1">
                  <c:v>-9.0198924138491066E-2</c:v>
                </c:pt>
                <c:pt idx="2">
                  <c:v>0.70445629642136609</c:v>
                </c:pt>
                <c:pt idx="3">
                  <c:v>-0.17398985318871496</c:v>
                </c:pt>
                <c:pt idx="4">
                  <c:v>0.85312637481935383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7B4-40AC-AA95-E79E3350D890}"/>
            </c:ext>
          </c:extLst>
        </c:ser>
        <c:ser>
          <c:idx val="8"/>
          <c:order val="8"/>
          <c:tx>
            <c:strRef>
              <c:f>'KF_39_dur+rat'!$J$50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'KF_39_dur+rat'!$J$51:$J$55</c:f>
              <c:numCache>
                <c:formatCode>General</c:formatCode>
                <c:ptCount val="5"/>
                <c:pt idx="0">
                  <c:v>2.2768159009691225</c:v>
                </c:pt>
                <c:pt idx="1">
                  <c:v>1.1279651070762533</c:v>
                </c:pt>
                <c:pt idx="2">
                  <c:v>-0.40361525137949528</c:v>
                </c:pt>
                <c:pt idx="3">
                  <c:v>-1.7007555267400427</c:v>
                </c:pt>
                <c:pt idx="4">
                  <c:v>-1.3004102299258555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7B4-40AC-AA95-E79E3350D890}"/>
            </c:ext>
          </c:extLst>
        </c:ser>
        <c:ser>
          <c:idx val="9"/>
          <c:order val="9"/>
          <c:tx>
            <c:strRef>
              <c:f>'KF_39_dur+rat'!$K$50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'KF_39_dur+rat'!$K$51:$K$55</c:f>
              <c:numCache>
                <c:formatCode>General</c:formatCode>
                <c:ptCount val="5"/>
                <c:pt idx="0">
                  <c:v>-0.37957109097561315</c:v>
                </c:pt>
                <c:pt idx="1">
                  <c:v>-0.83634970288122545</c:v>
                </c:pt>
                <c:pt idx="2">
                  <c:v>0.27645587873859689</c:v>
                </c:pt>
                <c:pt idx="3">
                  <c:v>1.0761709434300784</c:v>
                </c:pt>
                <c:pt idx="4">
                  <c:v>-0.13670602831182777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7B4-40AC-AA95-E79E3350D890}"/>
            </c:ext>
          </c:extLst>
        </c:ser>
        <c:ser>
          <c:idx val="10"/>
          <c:order val="10"/>
          <c:tx>
            <c:strRef>
              <c:f>'KF_39_dur+rat'!$L$50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'KF_39_dur+rat'!$L$51:$L$55</c:f>
              <c:numCache>
                <c:formatCode>General</c:formatCode>
                <c:ptCount val="5"/>
                <c:pt idx="0">
                  <c:v>-0.47922508617449111</c:v>
                </c:pt>
                <c:pt idx="1">
                  <c:v>-1.1036760540225181</c:v>
                </c:pt>
                <c:pt idx="2">
                  <c:v>0.58809449682385662</c:v>
                </c:pt>
                <c:pt idx="3">
                  <c:v>1.4819418721622633</c:v>
                </c:pt>
                <c:pt idx="4">
                  <c:v>-0.48713522878910709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3D-430A-8D96-6E3DA1280E4A}"/>
            </c:ext>
          </c:extLst>
        </c:ser>
        <c:ser>
          <c:idx val="11"/>
          <c:order val="11"/>
          <c:tx>
            <c:strRef>
              <c:f>'KF_39_dur+rat'!$M$50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'KF_39_dur+rat'!$M$51:$M$55</c:f>
              <c:numCache>
                <c:formatCode>General</c:formatCode>
                <c:ptCount val="5"/>
                <c:pt idx="0">
                  <c:v>-2.7636581534555269</c:v>
                </c:pt>
                <c:pt idx="1">
                  <c:v>-3.698654646255406E-2</c:v>
                </c:pt>
                <c:pt idx="2">
                  <c:v>0.68593790002881683</c:v>
                </c:pt>
                <c:pt idx="3">
                  <c:v>0.41018028137578355</c:v>
                </c:pt>
                <c:pt idx="4">
                  <c:v>1.7045265185134681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3D-430A-8D96-6E3DA1280E4A}"/>
            </c:ext>
          </c:extLst>
        </c:ser>
        <c:ser>
          <c:idx val="12"/>
          <c:order val="12"/>
          <c:tx>
            <c:strRef>
              <c:f>'KF_39_dur+rat'!$N$50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'KF_39_dur+rat'!$N$51:$N$55</c:f>
              <c:numCache>
                <c:formatCode>General</c:formatCode>
                <c:ptCount val="5"/>
                <c:pt idx="0">
                  <c:v>0.7922935568758156</c:v>
                </c:pt>
                <c:pt idx="1">
                  <c:v>-1.2481131521948221</c:v>
                </c:pt>
                <c:pt idx="2">
                  <c:v>0.7802824365337262</c:v>
                </c:pt>
                <c:pt idx="3">
                  <c:v>1.9452188720432666</c:v>
                </c:pt>
                <c:pt idx="4">
                  <c:v>-2.269681713257981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3D-430A-8D96-6E3DA1280E4A}"/>
            </c:ext>
          </c:extLst>
        </c:ser>
        <c:ser>
          <c:idx val="13"/>
          <c:order val="13"/>
          <c:tx>
            <c:strRef>
              <c:f>'KF_39_dur+rat'!$O$50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'KF_39_dur+rat'!$O$51:$O$55</c:f>
              <c:numCache>
                <c:formatCode>General</c:formatCode>
                <c:ptCount val="5"/>
                <c:pt idx="0">
                  <c:v>-0.87310444025785827</c:v>
                </c:pt>
                <c:pt idx="1">
                  <c:v>-1.3563029214212925</c:v>
                </c:pt>
                <c:pt idx="2">
                  <c:v>0.45017738531557683</c:v>
                </c:pt>
                <c:pt idx="3">
                  <c:v>2.070907509420632</c:v>
                </c:pt>
                <c:pt idx="4">
                  <c:v>-0.29167753305706157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3D-430A-8D96-6E3DA1280E4A}"/>
            </c:ext>
          </c:extLst>
        </c:ser>
        <c:ser>
          <c:idx val="14"/>
          <c:order val="14"/>
          <c:tx>
            <c:strRef>
              <c:f>'KF_39_dur+rat'!$P$50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'KF_39_dur+rat'!$P$51:$P$55</c:f>
              <c:numCache>
                <c:formatCode>0.00</c:formatCode>
                <c:ptCount val="5"/>
                <c:pt idx="0">
                  <c:v>8.9103015759790019</c:v>
                </c:pt>
                <c:pt idx="1">
                  <c:v>2.2125043851942827</c:v>
                </c:pt>
                <c:pt idx="2">
                  <c:v>-2.037556173290838</c:v>
                </c:pt>
                <c:pt idx="3">
                  <c:v>-3.9788291424640398</c:v>
                </c:pt>
                <c:pt idx="4">
                  <c:v>-5.1064206454184138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3D-430A-8D96-6E3DA128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28736"/>
        <c:axId val="206630272"/>
      </c:barChart>
      <c:catAx>
        <c:axId val="20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6630272"/>
        <c:crosses val="autoZero"/>
        <c:auto val="1"/>
        <c:lblAlgn val="ctr"/>
        <c:lblOffset val="100"/>
        <c:noMultiLvlLbl val="0"/>
      </c:catAx>
      <c:valAx>
        <c:axId val="206630272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66287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952899237088326E-3"/>
          <c:y val="0.80593120181233646"/>
          <c:w val="0.98127540169114991"/>
          <c:h val="0.1697485600152943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467838875781424E-2"/>
          <c:y val="4.4587103316010214E-2"/>
          <c:w val="0.9574956515749049"/>
          <c:h val="0.65803032242188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'KF_39_dur+rat'!$C$42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'KF_39_dur+rat'!$C$43:$C$47</c:f>
              <c:numCache>
                <c:formatCode>General</c:formatCode>
                <c:ptCount val="5"/>
                <c:pt idx="0">
                  <c:v>-0.87792543608594897</c:v>
                </c:pt>
                <c:pt idx="1">
                  <c:v>2.4602131712990776</c:v>
                </c:pt>
                <c:pt idx="2">
                  <c:v>-0.67848495268658304</c:v>
                </c:pt>
                <c:pt idx="3">
                  <c:v>-0.95152995249895866</c:v>
                </c:pt>
                <c:pt idx="4">
                  <c:v>4.7727169972407779E-2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B4-40AC-AA95-E79E3350D890}"/>
            </c:ext>
          </c:extLst>
        </c:ser>
        <c:ser>
          <c:idx val="2"/>
          <c:order val="1"/>
          <c:tx>
            <c:strRef>
              <c:f>'KF_39_dur+rat'!$E$42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'KF_39_dur+rat'!$E$43:$E$47</c:f>
              <c:numCache>
                <c:formatCode>General</c:formatCode>
                <c:ptCount val="5"/>
                <c:pt idx="0">
                  <c:v>-1.2280058332828467</c:v>
                </c:pt>
                <c:pt idx="1">
                  <c:v>-0.73340648928490992</c:v>
                </c:pt>
                <c:pt idx="2">
                  <c:v>0.6755687922079705</c:v>
                </c:pt>
                <c:pt idx="3">
                  <c:v>0.89979652448949565</c:v>
                </c:pt>
                <c:pt idx="4">
                  <c:v>0.38604700587029939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B4-40AC-AA95-E79E3350D890}"/>
            </c:ext>
          </c:extLst>
        </c:ser>
        <c:ser>
          <c:idx val="3"/>
          <c:order val="2"/>
          <c:tx>
            <c:strRef>
              <c:f>'KF_39_dur+rat'!$F$42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'KF_39_dur+rat'!$F$43:$F$47</c:f>
              <c:numCache>
                <c:formatCode>General</c:formatCode>
                <c:ptCount val="5"/>
                <c:pt idx="0">
                  <c:v>2.5658761791010711</c:v>
                </c:pt>
                <c:pt idx="1">
                  <c:v>-0.20605957322097979</c:v>
                </c:pt>
                <c:pt idx="2">
                  <c:v>-1.0993852399877291</c:v>
                </c:pt>
                <c:pt idx="3">
                  <c:v>-1.2085725231826032</c:v>
                </c:pt>
                <c:pt idx="4">
                  <c:v>-5.1858842709766151E-2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B4-40AC-AA95-E79E3350D890}"/>
            </c:ext>
          </c:extLst>
        </c:ser>
        <c:ser>
          <c:idx val="4"/>
          <c:order val="3"/>
          <c:tx>
            <c:strRef>
              <c:f>'KF_39_dur+rat'!$G$42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'KF_39_dur+rat'!$G$43:$G$47</c:f>
              <c:numCache>
                <c:formatCode>General</c:formatCode>
                <c:ptCount val="5"/>
                <c:pt idx="0">
                  <c:v>1.938186449117655</c:v>
                </c:pt>
                <c:pt idx="1">
                  <c:v>-1.3214176035688219</c:v>
                </c:pt>
                <c:pt idx="2">
                  <c:v>-9.6227642168150496E-2</c:v>
                </c:pt>
                <c:pt idx="3">
                  <c:v>-0.65828506337449966</c:v>
                </c:pt>
                <c:pt idx="4">
                  <c:v>0.13774385999381877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B4-40AC-AA95-E79E3350D890}"/>
            </c:ext>
          </c:extLst>
        </c:ser>
        <c:ser>
          <c:idx val="5"/>
          <c:order val="4"/>
          <c:tx>
            <c:strRef>
              <c:f>'KF_39_dur+rat'!$H$42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'KF_39_dur+rat'!$H$43:$H$47</c:f>
              <c:numCache>
                <c:formatCode>General</c:formatCode>
                <c:ptCount val="5"/>
                <c:pt idx="0">
                  <c:v>2.4955988117694012</c:v>
                </c:pt>
                <c:pt idx="1">
                  <c:v>1.1804766047886801</c:v>
                </c:pt>
                <c:pt idx="2">
                  <c:v>-0.80768514807020964</c:v>
                </c:pt>
                <c:pt idx="3">
                  <c:v>-0.87144198613061263</c:v>
                </c:pt>
                <c:pt idx="4">
                  <c:v>-1.9969482823572591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7B4-40AC-AA95-E79E3350D890}"/>
            </c:ext>
          </c:extLst>
        </c:ser>
        <c:ser>
          <c:idx val="6"/>
          <c:order val="5"/>
          <c:tx>
            <c:strRef>
              <c:f>'KF_39_dur+rat'!$I$42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'KF_39_dur+rat'!$I$43:$I$47</c:f>
              <c:numCache>
                <c:formatCode>General</c:formatCode>
                <c:ptCount val="5"/>
                <c:pt idx="0">
                  <c:v>-1.4457629046717457</c:v>
                </c:pt>
                <c:pt idx="1">
                  <c:v>-0.2289559029820829</c:v>
                </c:pt>
                <c:pt idx="2">
                  <c:v>0.81757766826000378</c:v>
                </c:pt>
                <c:pt idx="3">
                  <c:v>0.31856735650463364</c:v>
                </c:pt>
                <c:pt idx="4">
                  <c:v>0.53857378288918412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7B4-40AC-AA95-E79E3350D890}"/>
            </c:ext>
          </c:extLst>
        </c:ser>
        <c:ser>
          <c:idx val="8"/>
          <c:order val="6"/>
          <c:tx>
            <c:strRef>
              <c:f>'KF_39_dur+rat'!$K$42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'KF_39_dur+rat'!$K$43:$K$47</c:f>
              <c:numCache>
                <c:formatCode>General</c:formatCode>
                <c:ptCount val="5"/>
                <c:pt idx="0">
                  <c:v>-0.53194010173384143</c:v>
                </c:pt>
                <c:pt idx="1">
                  <c:v>-0.97510668172481729</c:v>
                </c:pt>
                <c:pt idx="2">
                  <c:v>0.38957725057723458</c:v>
                </c:pt>
                <c:pt idx="3">
                  <c:v>1.5687281531234269</c:v>
                </c:pt>
                <c:pt idx="4">
                  <c:v>-0.45125862024199748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7B4-40AC-AA95-E79E3350D890}"/>
            </c:ext>
          </c:extLst>
        </c:ser>
        <c:ser>
          <c:idx val="10"/>
          <c:order val="7"/>
          <c:tx>
            <c:strRef>
              <c:f>'KF_39_dur+rat'!$M$42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'KF_39_dur+rat'!$M$43:$M$47</c:f>
              <c:numCache>
                <c:formatCode>General</c:formatCode>
                <c:ptCount val="5"/>
                <c:pt idx="0">
                  <c:v>-2.9160271642137552</c:v>
                </c:pt>
                <c:pt idx="1">
                  <c:v>-0.1757435253061459</c:v>
                </c:pt>
                <c:pt idx="2">
                  <c:v>0.79905927186745451</c:v>
                </c:pt>
                <c:pt idx="3">
                  <c:v>0.90273749106913215</c:v>
                </c:pt>
                <c:pt idx="4">
                  <c:v>1.3899739265832984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5C-4226-A7EC-80BB57C352F7}"/>
            </c:ext>
          </c:extLst>
        </c:ser>
        <c:ser>
          <c:idx val="13"/>
          <c:order val="8"/>
          <c:tx>
            <c:strRef>
              <c:f>'KF_39_dur+rat'!$P$42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'KF_39_dur+rat'!$P$43:$P$47</c:f>
              <c:numCache>
                <c:formatCode>0.00</c:formatCode>
                <c:ptCount val="5"/>
                <c:pt idx="0">
                  <c:v>8.7579325652207736</c:v>
                </c:pt>
                <c:pt idx="1">
                  <c:v>2.0737474063506909</c:v>
                </c:pt>
                <c:pt idx="2">
                  <c:v>-1.9244348014522004</c:v>
                </c:pt>
                <c:pt idx="3">
                  <c:v>-3.4862719327706913</c:v>
                </c:pt>
                <c:pt idx="4">
                  <c:v>-5.4209732373485835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5C-4226-A7EC-80BB57C3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42880"/>
        <c:axId val="206444416"/>
      </c:barChart>
      <c:catAx>
        <c:axId val="2064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6444416"/>
        <c:crosses val="autoZero"/>
        <c:auto val="1"/>
        <c:lblAlgn val="ctr"/>
        <c:lblOffset val="100"/>
        <c:noMultiLvlLbl val="0"/>
      </c:catAx>
      <c:valAx>
        <c:axId val="206444416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64428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952899237088326E-3"/>
          <c:y val="0.80593120181233646"/>
          <c:w val="0.98127540169114991"/>
          <c:h val="0.1697485600152943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1824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1824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0071" cy="312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CE0F3118-22B8-4A95-AA5D-09A1E2DC24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0071" cy="312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72067" cy="31248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3F032E10-F755-4A5F-9196-E5CE805083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2067" cy="31248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elzer_Stark_2017_Wien modern_39_dur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K_1990_32_dur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K_1990_39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Kammer+Widmann_2017_39_Abschnitte-Dauern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S_2012_39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K_2005_32_dur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K_2004_39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_2013_39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S_1997_39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P_2009_39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_1996_39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K_2005_39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K_1987_39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KO_1994_39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rnold+Pogossian_2006 [live DVD]_39_dur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S_2019_39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zoomScaleNormal="100" workbookViewId="0">
      <selection activeCell="B17" activeCellId="2" sqref="B2:C16 E2:F17 A1:XFD1048576"/>
    </sheetView>
  </sheetViews>
  <sheetFormatPr baseColWidth="10" defaultRowHeight="14.5" x14ac:dyDescent="0.35"/>
  <cols>
    <col min="1" max="1" width="8" style="13" customWidth="1"/>
    <col min="2" max="2" width="13.81640625" style="6" customWidth="1"/>
    <col min="3" max="3" width="10.1796875" customWidth="1"/>
    <col min="4" max="4" width="6.81640625" style="3" customWidth="1"/>
    <col min="5" max="5" width="18.36328125" bestFit="1" customWidth="1"/>
    <col min="6" max="6" width="10.1796875" bestFit="1" customWidth="1"/>
  </cols>
  <sheetData>
    <row r="1" spans="1:28" s="1" customFormat="1" x14ac:dyDescent="0.35">
      <c r="A1" s="12" t="s">
        <v>66</v>
      </c>
      <c r="B1" s="26" t="s">
        <v>67</v>
      </c>
      <c r="C1" s="2" t="s">
        <v>68</v>
      </c>
      <c r="D1" s="12" t="s">
        <v>65</v>
      </c>
      <c r="E1" s="26" t="s">
        <v>67</v>
      </c>
      <c r="F1" s="2" t="s">
        <v>68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30" t="s">
        <v>8</v>
      </c>
      <c r="B2" s="38">
        <v>210</v>
      </c>
      <c r="C2" s="38">
        <f t="shared" ref="C2:C16" si="0">B2/B$17*100</f>
        <v>35.472972972972968</v>
      </c>
      <c r="D2" s="12">
        <v>1</v>
      </c>
      <c r="E2" s="38">
        <f>B2</f>
        <v>210</v>
      </c>
      <c r="F2" s="38">
        <f>E2/E$17*100</f>
        <v>35.472972972972968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A3" s="30" t="s">
        <v>0</v>
      </c>
      <c r="B3" s="38">
        <v>24</v>
      </c>
      <c r="C3" s="38">
        <f t="shared" si="0"/>
        <v>4.0540540540540544</v>
      </c>
      <c r="D3" s="12">
        <v>2</v>
      </c>
      <c r="E3" s="38">
        <f>SUM(B3:B6)</f>
        <v>138</v>
      </c>
      <c r="F3" s="38">
        <f>E3/E$17*100</f>
        <v>23.310810810810811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A4" s="30" t="s">
        <v>1</v>
      </c>
      <c r="B4" s="38">
        <v>23</v>
      </c>
      <c r="C4" s="38">
        <f t="shared" si="0"/>
        <v>3.8851351351351351</v>
      </c>
      <c r="D4" s="12"/>
      <c r="E4" s="38"/>
      <c r="F4" s="38"/>
    </row>
    <row r="5" spans="1:28" x14ac:dyDescent="0.35">
      <c r="A5" s="30" t="s">
        <v>2</v>
      </c>
      <c r="B5" s="38">
        <v>31</v>
      </c>
      <c r="C5" s="38">
        <f t="shared" si="0"/>
        <v>5.2364864864864868</v>
      </c>
      <c r="D5" s="12"/>
      <c r="E5" s="38"/>
      <c r="F5" s="38"/>
    </row>
    <row r="6" spans="1:28" x14ac:dyDescent="0.35">
      <c r="A6" s="30" t="s">
        <v>14</v>
      </c>
      <c r="B6" s="38">
        <v>60</v>
      </c>
      <c r="C6" s="38">
        <f t="shared" si="0"/>
        <v>10.135135135135135</v>
      </c>
      <c r="D6" s="12"/>
      <c r="E6" s="38"/>
      <c r="F6" s="57"/>
    </row>
    <row r="7" spans="1:28" x14ac:dyDescent="0.35">
      <c r="A7" s="30" t="s">
        <v>15</v>
      </c>
      <c r="B7" s="38">
        <v>48</v>
      </c>
      <c r="C7" s="38">
        <f t="shared" si="0"/>
        <v>8.1081081081081088</v>
      </c>
      <c r="D7" s="12">
        <v>3</v>
      </c>
      <c r="E7" s="38">
        <f>SUM(B7)</f>
        <v>48</v>
      </c>
      <c r="F7" s="38">
        <f>E7/E$17*100</f>
        <v>8.1081081081081088</v>
      </c>
    </row>
    <row r="8" spans="1:28" x14ac:dyDescent="0.35">
      <c r="A8" s="30" t="s">
        <v>3</v>
      </c>
      <c r="B8" s="38">
        <v>14</v>
      </c>
      <c r="C8" s="38">
        <f t="shared" si="0"/>
        <v>2.3648648648648649</v>
      </c>
      <c r="D8" s="12">
        <v>4</v>
      </c>
      <c r="E8" s="38">
        <f>SUM(B8:B11)</f>
        <v>84</v>
      </c>
      <c r="F8" s="38">
        <f>E8/E$17*100</f>
        <v>14.189189189189189</v>
      </c>
    </row>
    <row r="9" spans="1:28" x14ac:dyDescent="0.35">
      <c r="A9" s="30" t="s">
        <v>4</v>
      </c>
      <c r="B9" s="38">
        <v>28</v>
      </c>
      <c r="C9" s="38">
        <f t="shared" si="0"/>
        <v>4.7297297297297298</v>
      </c>
      <c r="D9" s="12"/>
      <c r="E9" s="38"/>
      <c r="F9" s="38"/>
    </row>
    <row r="10" spans="1:28" x14ac:dyDescent="0.35">
      <c r="A10" s="30" t="s">
        <v>6</v>
      </c>
      <c r="B10" s="38">
        <v>12</v>
      </c>
      <c r="C10" s="38">
        <f t="shared" si="0"/>
        <v>2.0270270270270272</v>
      </c>
      <c r="D10" s="12"/>
      <c r="E10" s="38"/>
      <c r="F10" s="38"/>
    </row>
    <row r="11" spans="1:28" x14ac:dyDescent="0.35">
      <c r="A11" s="2" t="s">
        <v>7</v>
      </c>
      <c r="B11" s="38">
        <v>30</v>
      </c>
      <c r="C11" s="38">
        <f t="shared" si="0"/>
        <v>5.0675675675675675</v>
      </c>
      <c r="D11" s="12"/>
      <c r="E11" s="38"/>
      <c r="F11" s="57"/>
    </row>
    <row r="12" spans="1:28" x14ac:dyDescent="0.35">
      <c r="A12" s="30" t="s">
        <v>9</v>
      </c>
      <c r="B12" s="38">
        <v>32</v>
      </c>
      <c r="C12" s="38">
        <f t="shared" si="0"/>
        <v>5.4054054054054053</v>
      </c>
      <c r="D12" s="12">
        <v>5</v>
      </c>
      <c r="E12" s="38">
        <f>SUM(B12:B16)</f>
        <v>112</v>
      </c>
      <c r="F12" s="38">
        <f>E12/E$17*100</f>
        <v>18.918918918918919</v>
      </c>
    </row>
    <row r="13" spans="1:28" x14ac:dyDescent="0.35">
      <c r="A13" s="30" t="s">
        <v>10</v>
      </c>
      <c r="B13" s="38">
        <v>28</v>
      </c>
      <c r="C13" s="38">
        <f t="shared" si="0"/>
        <v>4.7297297297297298</v>
      </c>
      <c r="E13" s="38"/>
      <c r="F13" s="38"/>
    </row>
    <row r="14" spans="1:28" x14ac:dyDescent="0.35">
      <c r="A14" s="30" t="s">
        <v>11</v>
      </c>
      <c r="B14" s="38">
        <v>34</v>
      </c>
      <c r="C14" s="38">
        <f t="shared" si="0"/>
        <v>5.7432432432432439</v>
      </c>
      <c r="E14" s="38"/>
      <c r="F14" s="38"/>
    </row>
    <row r="15" spans="1:28" x14ac:dyDescent="0.35">
      <c r="A15" s="30" t="s">
        <v>12</v>
      </c>
      <c r="B15" s="38">
        <v>12</v>
      </c>
      <c r="C15" s="38">
        <f t="shared" si="0"/>
        <v>2.0270270270270272</v>
      </c>
      <c r="E15" s="38"/>
      <c r="F15" s="38"/>
    </row>
    <row r="16" spans="1:28" x14ac:dyDescent="0.35">
      <c r="A16" s="30" t="s">
        <v>13</v>
      </c>
      <c r="B16" s="38">
        <v>6</v>
      </c>
      <c r="C16" s="38">
        <f t="shared" si="0"/>
        <v>1.0135135135135136</v>
      </c>
      <c r="E16" s="38"/>
      <c r="F16" s="38"/>
    </row>
    <row r="17" spans="2:6" x14ac:dyDescent="0.35">
      <c r="B17" s="38">
        <f>SUM(B2:B16)</f>
        <v>592</v>
      </c>
      <c r="C17" s="38">
        <f>SUM(C2:C16)</f>
        <v>100</v>
      </c>
      <c r="E17" s="38">
        <f>SUM(E2:E16)</f>
        <v>592</v>
      </c>
      <c r="F17" s="38">
        <f>SUM(F2:F16)</f>
        <v>100</v>
      </c>
    </row>
  </sheetData>
  <autoFilter ref="E1:E20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5"/>
  <sheetViews>
    <sheetView tabSelected="1" zoomScale="55" zoomScaleNormal="55" workbookViewId="0"/>
  </sheetViews>
  <sheetFormatPr baseColWidth="10" defaultRowHeight="14.5" x14ac:dyDescent="0.35"/>
  <cols>
    <col min="1" max="1" width="19.6328125" style="2" bestFit="1" customWidth="1"/>
    <col min="2" max="2" width="26.36328125" style="3" bestFit="1" customWidth="1"/>
    <col min="3" max="3" width="25.54296875" style="3" bestFit="1" customWidth="1"/>
    <col min="4" max="4" width="22.54296875" bestFit="1" customWidth="1"/>
    <col min="5" max="6" width="33.453125" bestFit="1" customWidth="1"/>
    <col min="7" max="7" width="22.54296875" bestFit="1" customWidth="1"/>
    <col min="8" max="8" width="28.08984375" bestFit="1" customWidth="1"/>
    <col min="9" max="9" width="21.90625" bestFit="1" customWidth="1"/>
    <col min="10" max="10" width="26.36328125" bestFit="1" customWidth="1"/>
    <col min="11" max="15" width="21.90625" customWidth="1"/>
    <col min="16" max="16" width="10.90625" style="3" bestFit="1" customWidth="1"/>
    <col min="17" max="17" width="8.54296875" bestFit="1" customWidth="1"/>
    <col min="18" max="18" width="9.08984375" style="3" bestFit="1" customWidth="1"/>
    <col min="19" max="19" width="17.08984375" style="3" bestFit="1" customWidth="1"/>
    <col min="20" max="20" width="8" style="3" bestFit="1" customWidth="1"/>
    <col min="21" max="21" width="12.6328125" style="3" bestFit="1" customWidth="1"/>
    <col min="22" max="22" width="6.90625" style="3" bestFit="1" customWidth="1"/>
    <col min="23" max="23" width="9.90625" style="3" bestFit="1" customWidth="1"/>
    <col min="24" max="25" width="8.08984375" style="3" bestFit="1" customWidth="1"/>
    <col min="26" max="26" width="16.08984375" bestFit="1" customWidth="1"/>
    <col min="27" max="27" width="19.1796875" style="2" bestFit="1" customWidth="1"/>
    <col min="28" max="28" width="25.54296875" bestFit="1" customWidth="1"/>
    <col min="29" max="29" width="25.54296875" style="3" bestFit="1" customWidth="1"/>
    <col min="30" max="30" width="22.54296875" bestFit="1" customWidth="1"/>
    <col min="31" max="32" width="33.453125" style="3" bestFit="1" customWidth="1"/>
    <col min="33" max="33" width="22.54296875" bestFit="1" customWidth="1"/>
    <col min="34" max="34" width="28.08984375" bestFit="1" customWidth="1"/>
    <col min="35" max="36" width="21.90625" bestFit="1" customWidth="1"/>
    <col min="37" max="41" width="21.90625" customWidth="1"/>
    <col min="42" max="42" width="22.36328125" bestFit="1" customWidth="1"/>
    <col min="43" max="43" width="8.54296875" bestFit="1" customWidth="1"/>
    <col min="44" max="44" width="9.08984375" bestFit="1" customWidth="1"/>
    <col min="45" max="45" width="17.08984375" bestFit="1" customWidth="1"/>
    <col min="46" max="46" width="9.90625" bestFit="1" customWidth="1"/>
    <col min="47" max="47" width="7.54296875" bestFit="1" customWidth="1"/>
    <col min="48" max="48" width="8.08984375" bestFit="1" customWidth="1"/>
    <col min="49" max="49" width="16.08984375" bestFit="1" customWidth="1"/>
    <col min="50" max="50" width="17.6328125" customWidth="1"/>
    <col min="52" max="53" width="25.54296875" bestFit="1" customWidth="1"/>
    <col min="54" max="54" width="25.54296875" customWidth="1"/>
    <col min="55" max="55" width="22.54296875" bestFit="1" customWidth="1"/>
    <col min="56" max="57" width="33.453125" bestFit="1" customWidth="1"/>
    <col min="58" max="58" width="28.08984375" bestFit="1" customWidth="1"/>
    <col min="59" max="59" width="22.54296875" bestFit="1" customWidth="1"/>
    <col min="60" max="60" width="22.54296875" customWidth="1"/>
    <col min="61" max="62" width="21.90625" bestFit="1" customWidth="1"/>
    <col min="63" max="65" width="21.90625" customWidth="1"/>
  </cols>
  <sheetData>
    <row r="1" spans="1:50" ht="14.4" x14ac:dyDescent="0.3">
      <c r="A1" s="40" t="s">
        <v>31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12" t="s">
        <v>42</v>
      </c>
      <c r="Q1" s="12" t="s">
        <v>35</v>
      </c>
      <c r="R1" s="12" t="s">
        <v>36</v>
      </c>
      <c r="S1" s="12" t="s">
        <v>45</v>
      </c>
      <c r="T1" s="12"/>
      <c r="U1" s="12"/>
      <c r="V1" s="12" t="s">
        <v>31</v>
      </c>
      <c r="W1" s="12" t="s">
        <v>38</v>
      </c>
      <c r="X1" s="12" t="s">
        <v>39</v>
      </c>
      <c r="Y1" s="12" t="s">
        <v>40</v>
      </c>
      <c r="Z1" s="12" t="s">
        <v>46</v>
      </c>
      <c r="AA1" s="2" t="s">
        <v>31</v>
      </c>
      <c r="AB1" s="14" t="s">
        <v>16</v>
      </c>
      <c r="AC1" s="14" t="s">
        <v>17</v>
      </c>
      <c r="AD1" s="14" t="s">
        <v>18</v>
      </c>
      <c r="AE1" s="14" t="s">
        <v>19</v>
      </c>
      <c r="AF1" s="14" t="s">
        <v>20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12" t="s">
        <v>42</v>
      </c>
      <c r="AQ1" s="12" t="s">
        <v>35</v>
      </c>
      <c r="AR1" s="12" t="s">
        <v>36</v>
      </c>
      <c r="AS1" s="12" t="s">
        <v>37</v>
      </c>
      <c r="AT1" s="12" t="s">
        <v>38</v>
      </c>
      <c r="AU1" s="12" t="s">
        <v>39</v>
      </c>
      <c r="AV1" s="12" t="s">
        <v>40</v>
      </c>
      <c r="AW1" s="12" t="s">
        <v>41</v>
      </c>
      <c r="AX1" s="26"/>
    </row>
    <row r="2" spans="1:50" ht="14.4" x14ac:dyDescent="0.3">
      <c r="A2" s="2">
        <v>1</v>
      </c>
      <c r="B2" s="8">
        <f>AB2</f>
        <v>19.659501133999999</v>
      </c>
      <c r="C2" s="8">
        <f t="shared" ref="C2:O2" si="0">AC2</f>
        <v>22.741904762000001</v>
      </c>
      <c r="D2" s="8">
        <f t="shared" si="0"/>
        <v>23.952834466999999</v>
      </c>
      <c r="E2" s="8">
        <f t="shared" si="0"/>
        <v>22.251972789</v>
      </c>
      <c r="F2" s="8">
        <f t="shared" si="0"/>
        <v>27.093333333</v>
      </c>
      <c r="G2" s="8">
        <f t="shared" si="0"/>
        <v>24.650884353999999</v>
      </c>
      <c r="H2" s="8">
        <f t="shared" si="0"/>
        <v>24.578321995</v>
      </c>
      <c r="I2" s="8">
        <f t="shared" si="0"/>
        <v>23.370884353000001</v>
      </c>
      <c r="J2" s="8">
        <f t="shared" si="0"/>
        <v>23.542857142999999</v>
      </c>
      <c r="K2" s="8">
        <f t="shared" si="0"/>
        <v>25.123990929999998</v>
      </c>
      <c r="L2" s="8">
        <f t="shared" si="0"/>
        <v>24.849705215</v>
      </c>
      <c r="M2" s="8">
        <f t="shared" si="0"/>
        <v>18.620952380999999</v>
      </c>
      <c r="N2" s="8">
        <f t="shared" si="0"/>
        <v>24.751020407999999</v>
      </c>
      <c r="O2" s="8">
        <f t="shared" si="0"/>
        <v>24.045714285999999</v>
      </c>
      <c r="P2" s="27">
        <f>AVERAGE(B2:O2)</f>
        <v>23.516705539285713</v>
      </c>
      <c r="Q2" s="27">
        <f>MIN(B2:O2)</f>
        <v>18.620952380999999</v>
      </c>
      <c r="R2" s="27">
        <f>MAX(B2:O2)</f>
        <v>27.093333333</v>
      </c>
      <c r="S2" s="15">
        <f>STDEV(B2:O2)/P2*100</f>
        <v>9.3332998337575646</v>
      </c>
      <c r="T2" s="13"/>
      <c r="U2" s="13"/>
      <c r="V2" s="12">
        <v>1</v>
      </c>
      <c r="W2" s="27">
        <f>AVERAGE(C2,E2:I2,K2,M2)</f>
        <v>23.554030612124997</v>
      </c>
      <c r="X2" s="27">
        <f>MIN(C2,E2:I2,K2,M2)</f>
        <v>18.620952380999999</v>
      </c>
      <c r="Y2" s="27">
        <f>MAX(C2,E2:I2,K2,M2)</f>
        <v>27.093333333</v>
      </c>
      <c r="Z2" s="15">
        <f>STDEV(C2,E2:I2,K2,M2)/W2*100</f>
        <v>10.640233755087076</v>
      </c>
      <c r="AA2" s="30" t="s">
        <v>8</v>
      </c>
      <c r="AB2" s="4">
        <f t="shared" ref="AB2:AO2" si="1">AB78-AB77</f>
        <v>19.659501133999999</v>
      </c>
      <c r="AC2" s="4">
        <f t="shared" si="1"/>
        <v>22.741904762000001</v>
      </c>
      <c r="AD2" s="4">
        <f t="shared" si="1"/>
        <v>23.952834466999999</v>
      </c>
      <c r="AE2" s="4">
        <f t="shared" si="1"/>
        <v>22.251972789</v>
      </c>
      <c r="AF2" s="4">
        <f t="shared" si="1"/>
        <v>27.093333333</v>
      </c>
      <c r="AG2" s="4">
        <f t="shared" si="1"/>
        <v>24.650884353999999</v>
      </c>
      <c r="AH2" s="4">
        <f t="shared" si="1"/>
        <v>24.578321995</v>
      </c>
      <c r="AI2" s="4">
        <f t="shared" si="1"/>
        <v>23.370884353000001</v>
      </c>
      <c r="AJ2" s="4">
        <f t="shared" si="1"/>
        <v>23.542857142999999</v>
      </c>
      <c r="AK2" s="4">
        <f t="shared" si="1"/>
        <v>25.123990929999998</v>
      </c>
      <c r="AL2" s="4">
        <f t="shared" si="1"/>
        <v>24.849705215</v>
      </c>
      <c r="AM2" s="4">
        <f t="shared" si="1"/>
        <v>18.620952380999999</v>
      </c>
      <c r="AN2" s="4">
        <f t="shared" si="1"/>
        <v>24.751020407999999</v>
      </c>
      <c r="AO2" s="4">
        <f t="shared" si="1"/>
        <v>24.045714285999999</v>
      </c>
      <c r="AP2" s="27">
        <f>AVERAGE(AB2:AO2)</f>
        <v>23.516705539285713</v>
      </c>
      <c r="AQ2" s="27">
        <f t="shared" ref="AQ2" si="2">MIN(AB2:AO2)</f>
        <v>18.620952380999999</v>
      </c>
      <c r="AR2" s="27">
        <f>MAX(AB2:AO2)</f>
        <v>27.093333333</v>
      </c>
      <c r="AS2" s="15">
        <f t="shared" ref="AS2" si="3">STDEV(AB2:AO2)/AP2*100</f>
        <v>9.3332998337575646</v>
      </c>
      <c r="AT2" s="27">
        <f t="shared" ref="AT2" si="4">AVERAGE(AC2,AE2:AI2,AK2,AM2)</f>
        <v>23.554030612124997</v>
      </c>
      <c r="AU2" s="27">
        <f t="shared" ref="AU2" si="5">MIN(AC2,AE2:AI2,AK2,AM2)</f>
        <v>18.620952380999999</v>
      </c>
      <c r="AV2" s="27">
        <f t="shared" ref="AV2" si="6">MAX(AC2,AE2:AI2,AK2,AM2)</f>
        <v>27.093333333</v>
      </c>
      <c r="AW2" s="15">
        <f t="shared" ref="AW2" si="7">STDEV(AC2,AE2:AI2,AK2,AM2)/AT2*100</f>
        <v>10.640233755087076</v>
      </c>
      <c r="AX2" s="27"/>
    </row>
    <row r="3" spans="1:50" ht="14.4" x14ac:dyDescent="0.3">
      <c r="A3" s="2">
        <v>2</v>
      </c>
      <c r="B3" s="8">
        <f>SUM(AB3:AB6)</f>
        <v>18.885170068000001</v>
      </c>
      <c r="C3" s="8">
        <f t="shared" ref="C3:O3" si="8">SUM(AC3:AC6)</f>
        <v>20.858412697999999</v>
      </c>
      <c r="D3" s="8">
        <f t="shared" si="8"/>
        <v>18.604988661999997</v>
      </c>
      <c r="E3" s="8">
        <f t="shared" si="8"/>
        <v>17.901133787000003</v>
      </c>
      <c r="F3" s="8">
        <f t="shared" si="8"/>
        <v>19.459773243000001</v>
      </c>
      <c r="G3" s="8">
        <f t="shared" si="8"/>
        <v>17.133786848</v>
      </c>
      <c r="H3" s="8">
        <f t="shared" si="8"/>
        <v>18.862494330999997</v>
      </c>
      <c r="I3" s="8">
        <f t="shared" si="8"/>
        <v>19.429841269999997</v>
      </c>
      <c r="J3" s="8">
        <f t="shared" si="8"/>
        <v>18.144217687000001</v>
      </c>
      <c r="K3" s="8">
        <f t="shared" si="8"/>
        <v>19.442358276000004</v>
      </c>
      <c r="L3" s="8">
        <f t="shared" si="8"/>
        <v>19.048888888999997</v>
      </c>
      <c r="M3" s="8">
        <f t="shared" si="8"/>
        <v>16.478911564000004</v>
      </c>
      <c r="N3" s="8">
        <f t="shared" si="8"/>
        <v>17.960634921000004</v>
      </c>
      <c r="O3" s="8">
        <f t="shared" si="8"/>
        <v>18.478730159000001</v>
      </c>
      <c r="P3" s="27">
        <f t="shared" ref="P3:P7" si="9">AVERAGE(B3:O3)</f>
        <v>18.6206673145</v>
      </c>
      <c r="Q3" s="27">
        <f t="shared" ref="Q3:Q7" si="10">MIN(B3:O3)</f>
        <v>16.478911564000004</v>
      </c>
      <c r="R3" s="27">
        <f t="shared" ref="R3:R7" si="11">MAX(B3:O3)</f>
        <v>20.858412697999999</v>
      </c>
      <c r="S3" s="15">
        <f t="shared" ref="S3:S7" si="12">STDEV(B3:O3)/P3*100</f>
        <v>5.8360144367901325</v>
      </c>
      <c r="T3" s="13"/>
      <c r="U3" s="13"/>
      <c r="V3" s="12">
        <v>2</v>
      </c>
      <c r="W3" s="27">
        <f t="shared" ref="W3:W7" si="13">AVERAGE(C3,E3:I3,K3,M3)</f>
        <v>18.695839002125002</v>
      </c>
      <c r="X3" s="27">
        <f t="shared" ref="X3:X7" si="14">MIN(C3,E3:I3,K3,M3)</f>
        <v>16.478911564000004</v>
      </c>
      <c r="Y3" s="27">
        <f t="shared" ref="Y3:Y7" si="15">MAX(C3,E3:I3,K3,M3)</f>
        <v>20.858412697999999</v>
      </c>
      <c r="Z3" s="15">
        <f t="shared" ref="Z3:Z7" si="16">STDEV(C3,E3:I3,K3,M3)/W3*100</f>
        <v>7.6637545851276592</v>
      </c>
      <c r="AA3" s="30" t="s">
        <v>0</v>
      </c>
      <c r="AB3" s="4">
        <f t="shared" ref="AB3:AO3" si="17">AB79-AB78</f>
        <v>3.4189569159999991</v>
      </c>
      <c r="AC3" s="4">
        <f t="shared" si="17"/>
        <v>3.6722902489999996</v>
      </c>
      <c r="AD3" s="4">
        <f t="shared" si="17"/>
        <v>3.375600906999999</v>
      </c>
      <c r="AE3" s="4">
        <f t="shared" si="17"/>
        <v>3.1429705209999987</v>
      </c>
      <c r="AF3" s="4">
        <f t="shared" si="17"/>
        <v>3.4582312929999972</v>
      </c>
      <c r="AG3" s="4">
        <f t="shared" si="17"/>
        <v>3.3364172329999988</v>
      </c>
      <c r="AH3" s="4">
        <f t="shared" si="17"/>
        <v>3.1178684810000021</v>
      </c>
      <c r="AI3" s="4">
        <f t="shared" si="17"/>
        <v>3.4523356010000015</v>
      </c>
      <c r="AJ3" s="4">
        <f t="shared" si="17"/>
        <v>3.1905668939999998</v>
      </c>
      <c r="AK3" s="4">
        <f t="shared" si="17"/>
        <v>3.7011337859999998</v>
      </c>
      <c r="AL3" s="4">
        <f t="shared" si="17"/>
        <v>3.5504761909999978</v>
      </c>
      <c r="AM3" s="4">
        <f t="shared" si="17"/>
        <v>3.3538321989999993</v>
      </c>
      <c r="AN3" s="4">
        <f t="shared" si="17"/>
        <v>3.3523809530000008</v>
      </c>
      <c r="AO3" s="4">
        <f t="shared" si="17"/>
        <v>3.5671655330000007</v>
      </c>
      <c r="AP3" s="27">
        <f t="shared" ref="AP3:AP17" si="18">AVERAGE(AB3:AO3)</f>
        <v>3.4064447683571424</v>
      </c>
      <c r="AQ3" s="27">
        <f t="shared" ref="AQ3:AQ17" si="19">MIN(AB3:AO3)</f>
        <v>3.1178684810000021</v>
      </c>
      <c r="AR3" s="27">
        <f t="shared" ref="AR3:AR17" si="20">MAX(AB3:AO3)</f>
        <v>3.7011337859999998</v>
      </c>
      <c r="AS3" s="15">
        <f t="shared" ref="AS3:AS17" si="21">STDEV(AB3:AO3)/AP3*100</f>
        <v>5.2758176451292202</v>
      </c>
      <c r="AT3" s="27">
        <f t="shared" ref="AT3:AT17" si="22">AVERAGE(AC3,AE3:AI3,AK3,AM3)</f>
        <v>3.4043849203749996</v>
      </c>
      <c r="AU3" s="27">
        <f t="shared" ref="AU3:AU17" si="23">MIN(AC3,AE3:AI3,AK3,AM3)</f>
        <v>3.1178684810000021</v>
      </c>
      <c r="AV3" s="27">
        <f t="shared" ref="AV3:AV17" si="24">MAX(AC3,AE3:AI3,AK3,AM3)</f>
        <v>3.7011337859999998</v>
      </c>
      <c r="AW3" s="15">
        <f t="shared" ref="AW3:AW17" si="25">STDEV(AC3,AE3:AI3,AK3,AM3)/AT3*100</f>
        <v>6.3062163524473229</v>
      </c>
      <c r="AX3" s="27"/>
    </row>
    <row r="4" spans="1:50" ht="14.4" x14ac:dyDescent="0.3">
      <c r="A4" s="2">
        <v>3</v>
      </c>
      <c r="B4" s="8">
        <f>SUM(AB7)</f>
        <v>6.695170068000003</v>
      </c>
      <c r="C4" s="8">
        <f t="shared" ref="C4:O4" si="26">SUM(AC7)</f>
        <v>8.2334693880000032</v>
      </c>
      <c r="D4" s="8">
        <f t="shared" si="26"/>
        <v>10.762448980000002</v>
      </c>
      <c r="E4" s="8">
        <f t="shared" si="26"/>
        <v>9.3489342399999984</v>
      </c>
      <c r="F4" s="8">
        <f t="shared" si="26"/>
        <v>8.2657596369999951</v>
      </c>
      <c r="G4" s="8">
        <f t="shared" si="26"/>
        <v>8.5483900219999995</v>
      </c>
      <c r="H4" s="8">
        <f t="shared" si="26"/>
        <v>7.7619501140000011</v>
      </c>
      <c r="I4" s="8">
        <f t="shared" si="26"/>
        <v>10.034988662000004</v>
      </c>
      <c r="J4" s="8">
        <f t="shared" si="26"/>
        <v>7.9528344670000024</v>
      </c>
      <c r="K4" s="8">
        <f t="shared" si="26"/>
        <v>10.000544217999995</v>
      </c>
      <c r="L4" s="8">
        <f t="shared" si="26"/>
        <v>10.226054422000004</v>
      </c>
      <c r="M4" s="8">
        <f t="shared" si="26"/>
        <v>8.4749206349999966</v>
      </c>
      <c r="N4" s="8">
        <f t="shared" si="26"/>
        <v>9.8858956919999983</v>
      </c>
      <c r="O4" s="8">
        <f t="shared" si="26"/>
        <v>9.9178231289999985</v>
      </c>
      <c r="P4" s="27">
        <f t="shared" si="9"/>
        <v>9.0077988338571409</v>
      </c>
      <c r="Q4" s="27">
        <f t="shared" si="10"/>
        <v>6.695170068000003</v>
      </c>
      <c r="R4" s="27">
        <f t="shared" si="11"/>
        <v>10.762448980000002</v>
      </c>
      <c r="S4" s="15">
        <f t="shared" si="12"/>
        <v>13.055010378728097</v>
      </c>
      <c r="T4" s="13"/>
      <c r="U4" s="13"/>
      <c r="V4" s="12">
        <v>3</v>
      </c>
      <c r="W4" s="27">
        <f t="shared" si="13"/>
        <v>8.8336196144999981</v>
      </c>
      <c r="X4" s="27">
        <f t="shared" si="14"/>
        <v>7.7619501140000011</v>
      </c>
      <c r="Y4" s="27">
        <f t="shared" si="15"/>
        <v>10.034988662000004</v>
      </c>
      <c r="Z4" s="15">
        <f t="shared" si="16"/>
        <v>9.6737442271123584</v>
      </c>
      <c r="AA4" s="30" t="s">
        <v>1</v>
      </c>
      <c r="AB4" s="4">
        <f t="shared" ref="AB4:AO4" si="27">AB80-AB79</f>
        <v>3.5423582770000017</v>
      </c>
      <c r="AC4" s="4">
        <f t="shared" si="27"/>
        <v>4.3004761910000013</v>
      </c>
      <c r="AD4" s="4">
        <f t="shared" si="27"/>
        <v>2.8821768710000022</v>
      </c>
      <c r="AE4" s="4">
        <f t="shared" si="27"/>
        <v>3.1017460320000012</v>
      </c>
      <c r="AF4" s="4">
        <f t="shared" si="27"/>
        <v>4.0246712010000039</v>
      </c>
      <c r="AG4" s="4">
        <f t="shared" si="27"/>
        <v>3.0520861680000024</v>
      </c>
      <c r="AH4" s="4">
        <f t="shared" si="27"/>
        <v>3.2874829930000011</v>
      </c>
      <c r="AI4" s="4">
        <f t="shared" si="27"/>
        <v>3.5653287979999995</v>
      </c>
      <c r="AJ4" s="4">
        <f t="shared" si="27"/>
        <v>3.1114739229999984</v>
      </c>
      <c r="AK4" s="4">
        <f t="shared" si="27"/>
        <v>3.4288435379999989</v>
      </c>
      <c r="AL4" s="4">
        <f t="shared" si="27"/>
        <v>3.3224489790000042</v>
      </c>
      <c r="AM4" s="4">
        <f t="shared" si="27"/>
        <v>2.8408163270000024</v>
      </c>
      <c r="AN4" s="4">
        <f t="shared" si="27"/>
        <v>3.1129251700000005</v>
      </c>
      <c r="AO4" s="4">
        <f t="shared" si="27"/>
        <v>3.1782312919999995</v>
      </c>
      <c r="AP4" s="27">
        <f t="shared" si="18"/>
        <v>3.3393618400000009</v>
      </c>
      <c r="AQ4" s="27">
        <f t="shared" si="19"/>
        <v>2.8408163270000024</v>
      </c>
      <c r="AR4" s="27">
        <f t="shared" si="20"/>
        <v>4.3004761910000013</v>
      </c>
      <c r="AS4" s="15">
        <f t="shared" si="21"/>
        <v>12.38148382050586</v>
      </c>
      <c r="AT4" s="27">
        <f t="shared" si="22"/>
        <v>3.4501814060000013</v>
      </c>
      <c r="AU4" s="27">
        <f t="shared" si="23"/>
        <v>2.8408163270000024</v>
      </c>
      <c r="AV4" s="27">
        <f t="shared" si="24"/>
        <v>4.3004761910000013</v>
      </c>
      <c r="AW4" s="15">
        <f t="shared" si="25"/>
        <v>14.468941673301538</v>
      </c>
      <c r="AX4" s="27"/>
    </row>
    <row r="5" spans="1:50" ht="14.4" x14ac:dyDescent="0.3">
      <c r="A5" s="2">
        <v>4</v>
      </c>
      <c r="B5" s="8">
        <f>SUM(AB8:AB11)</f>
        <v>13.405918366999998</v>
      </c>
      <c r="C5" s="8">
        <f t="shared" ref="C5:O5" si="28">SUM(AC8:AC11)</f>
        <v>14.720453515000003</v>
      </c>
      <c r="D5" s="8">
        <f t="shared" si="28"/>
        <v>18.517913832000005</v>
      </c>
      <c r="E5" s="8">
        <f t="shared" si="28"/>
        <v>16.217505669000005</v>
      </c>
      <c r="F5" s="8">
        <f t="shared" si="28"/>
        <v>15.236643991000001</v>
      </c>
      <c r="G5" s="8">
        <f t="shared" si="28"/>
        <v>14.640181405999996</v>
      </c>
      <c r="H5" s="8">
        <f t="shared" si="28"/>
        <v>14.139183673000005</v>
      </c>
      <c r="I5" s="8">
        <f t="shared" si="28"/>
        <v>16.642199546999997</v>
      </c>
      <c r="J5" s="8">
        <f t="shared" si="28"/>
        <v>13.442902494999991</v>
      </c>
      <c r="K5" s="8">
        <f t="shared" si="28"/>
        <v>18.465759637000005</v>
      </c>
      <c r="L5" s="8">
        <f t="shared" si="28"/>
        <v>18.720521541999993</v>
      </c>
      <c r="M5" s="8">
        <f t="shared" si="28"/>
        <v>14.536054421999999</v>
      </c>
      <c r="N5" s="8">
        <f t="shared" si="28"/>
        <v>18.198639454999999</v>
      </c>
      <c r="O5" s="8">
        <f t="shared" si="28"/>
        <v>18.943854875</v>
      </c>
      <c r="P5" s="27">
        <f t="shared" si="9"/>
        <v>16.130552316142857</v>
      </c>
      <c r="Q5" s="27">
        <f t="shared" si="10"/>
        <v>13.405918366999998</v>
      </c>
      <c r="R5" s="27">
        <f t="shared" si="11"/>
        <v>18.943854875</v>
      </c>
      <c r="S5" s="15">
        <f t="shared" si="12"/>
        <v>12.922513461733342</v>
      </c>
      <c r="T5" s="13"/>
      <c r="U5" s="13"/>
      <c r="V5" s="12">
        <v>4</v>
      </c>
      <c r="W5" s="27">
        <f t="shared" si="13"/>
        <v>15.574747732500001</v>
      </c>
      <c r="X5" s="27">
        <f t="shared" si="14"/>
        <v>14.139183673000005</v>
      </c>
      <c r="Y5" s="27">
        <f t="shared" si="15"/>
        <v>18.465759637000005</v>
      </c>
      <c r="Z5" s="15">
        <f t="shared" si="16"/>
        <v>9.3258428711881489</v>
      </c>
      <c r="AA5" s="30" t="s">
        <v>2</v>
      </c>
      <c r="AB5" s="4">
        <f t="shared" ref="AB5:AO5" si="29">AB81-AB80</f>
        <v>4.399591835999999</v>
      </c>
      <c r="AC5" s="4">
        <f t="shared" si="29"/>
        <v>4.8873696139999971</v>
      </c>
      <c r="AD5" s="4">
        <f t="shared" si="29"/>
        <v>4.5249886619999948</v>
      </c>
      <c r="AE5" s="4">
        <f t="shared" si="29"/>
        <v>4.2724716560000005</v>
      </c>
      <c r="AF5" s="4">
        <f t="shared" si="29"/>
        <v>4.6730158729999971</v>
      </c>
      <c r="AG5" s="4">
        <f t="shared" si="29"/>
        <v>4.1820181410000004</v>
      </c>
      <c r="AH5" s="4">
        <f t="shared" si="29"/>
        <v>4.2346938779999945</v>
      </c>
      <c r="AI5" s="4">
        <f t="shared" si="29"/>
        <v>4.2971655330000011</v>
      </c>
      <c r="AJ5" s="4">
        <f t="shared" si="29"/>
        <v>4.0867120180000001</v>
      </c>
      <c r="AK5" s="4">
        <f t="shared" si="29"/>
        <v>5.0822675739999994</v>
      </c>
      <c r="AL5" s="4">
        <f t="shared" si="29"/>
        <v>4.9795918369999939</v>
      </c>
      <c r="AM5" s="4">
        <f t="shared" si="29"/>
        <v>4.3780498859999994</v>
      </c>
      <c r="AN5" s="4">
        <f t="shared" si="29"/>
        <v>4.4799999999999969</v>
      </c>
      <c r="AO5" s="4">
        <f t="shared" si="29"/>
        <v>4.7092970519999966</v>
      </c>
      <c r="AP5" s="27">
        <f t="shared" si="18"/>
        <v>4.5133738257142832</v>
      </c>
      <c r="AQ5" s="27">
        <f t="shared" si="19"/>
        <v>4.0867120180000001</v>
      </c>
      <c r="AR5" s="27">
        <f t="shared" si="20"/>
        <v>5.0822675739999994</v>
      </c>
      <c r="AS5" s="15">
        <f t="shared" si="21"/>
        <v>6.8746050265858756</v>
      </c>
      <c r="AT5" s="27">
        <f t="shared" si="22"/>
        <v>4.5008815193749987</v>
      </c>
      <c r="AU5" s="27">
        <f t="shared" si="23"/>
        <v>4.1820181410000004</v>
      </c>
      <c r="AV5" s="27">
        <f t="shared" si="24"/>
        <v>5.0822675739999994</v>
      </c>
      <c r="AW5" s="15">
        <f t="shared" si="25"/>
        <v>7.5030338325051904</v>
      </c>
      <c r="AX5" s="27"/>
    </row>
    <row r="6" spans="1:50" ht="14.4" x14ac:dyDescent="0.3">
      <c r="A6" s="2">
        <v>5</v>
      </c>
      <c r="B6" s="8">
        <f>SUM(AB12:AB16)</f>
        <v>18.552607709999997</v>
      </c>
      <c r="C6" s="8">
        <f t="shared" ref="C6:O6" si="30">SUM(AC12:AC16)</f>
        <v>21.466054421999999</v>
      </c>
      <c r="D6" s="8">
        <f t="shared" si="30"/>
        <v>25.045079364999992</v>
      </c>
      <c r="E6" s="8">
        <f t="shared" si="30"/>
        <v>21.587482992999995</v>
      </c>
      <c r="F6" s="8">
        <f t="shared" si="30"/>
        <v>22.473469387999998</v>
      </c>
      <c r="G6" s="8">
        <f t="shared" si="30"/>
        <v>21.058548753000011</v>
      </c>
      <c r="H6" s="8">
        <f t="shared" si="30"/>
        <v>18.799727891000003</v>
      </c>
      <c r="I6" s="8">
        <f t="shared" si="30"/>
        <v>23.009433106000003</v>
      </c>
      <c r="J6" s="8">
        <f t="shared" si="30"/>
        <v>18.551292517000007</v>
      </c>
      <c r="K6" s="8">
        <f t="shared" si="30"/>
        <v>22.922335601</v>
      </c>
      <c r="L6" s="8">
        <f t="shared" si="30"/>
        <v>22.424852608000009</v>
      </c>
      <c r="M6" s="8">
        <f t="shared" si="30"/>
        <v>20.131700679999994</v>
      </c>
      <c r="N6" s="8">
        <f t="shared" si="30"/>
        <v>19.684716554000005</v>
      </c>
      <c r="O6" s="8">
        <f t="shared" si="30"/>
        <v>22.214965986999999</v>
      </c>
      <c r="P6" s="27">
        <f t="shared" si="9"/>
        <v>21.280161969642865</v>
      </c>
      <c r="Q6" s="27">
        <f t="shared" si="10"/>
        <v>18.551292517000007</v>
      </c>
      <c r="R6" s="27">
        <f t="shared" si="11"/>
        <v>25.045079364999992</v>
      </c>
      <c r="S6" s="15">
        <f t="shared" si="12"/>
        <v>9.0814149626341329</v>
      </c>
      <c r="T6" s="13"/>
      <c r="U6" s="13"/>
      <c r="V6" s="12">
        <v>5</v>
      </c>
      <c r="W6" s="27">
        <f t="shared" si="13"/>
        <v>21.43109410425</v>
      </c>
      <c r="X6" s="27">
        <f t="shared" si="14"/>
        <v>18.799727891000003</v>
      </c>
      <c r="Y6" s="27">
        <f t="shared" si="15"/>
        <v>23.009433106000003</v>
      </c>
      <c r="Z6" s="15">
        <f t="shared" si="16"/>
        <v>6.7338400791341915</v>
      </c>
      <c r="AA6" s="30" t="s">
        <v>14</v>
      </c>
      <c r="AB6" s="4">
        <f t="shared" ref="AB6:AO6" si="31">AB82-AB81</f>
        <v>7.5242630390000009</v>
      </c>
      <c r="AC6" s="4">
        <f t="shared" si="31"/>
        <v>7.9982766440000006</v>
      </c>
      <c r="AD6" s="4">
        <f t="shared" si="31"/>
        <v>7.8222222220000006</v>
      </c>
      <c r="AE6" s="4">
        <f t="shared" si="31"/>
        <v>7.3839455780000023</v>
      </c>
      <c r="AF6" s="4">
        <f t="shared" si="31"/>
        <v>7.3038548760000026</v>
      </c>
      <c r="AG6" s="4">
        <f t="shared" si="31"/>
        <v>6.5632653059999981</v>
      </c>
      <c r="AH6" s="4">
        <f t="shared" si="31"/>
        <v>8.2224489789999993</v>
      </c>
      <c r="AI6" s="4">
        <f t="shared" si="31"/>
        <v>8.1150113379999951</v>
      </c>
      <c r="AJ6" s="4">
        <f t="shared" si="31"/>
        <v>7.7554648520000029</v>
      </c>
      <c r="AK6" s="4">
        <f t="shared" si="31"/>
        <v>7.2301133780000058</v>
      </c>
      <c r="AL6" s="4">
        <f t="shared" si="31"/>
        <v>7.1963718820000011</v>
      </c>
      <c r="AM6" s="4">
        <f t="shared" si="31"/>
        <v>5.906213152000003</v>
      </c>
      <c r="AN6" s="4">
        <f t="shared" si="31"/>
        <v>7.0153287980000059</v>
      </c>
      <c r="AO6" s="4">
        <f t="shared" si="31"/>
        <v>7.0240362820000044</v>
      </c>
      <c r="AP6" s="27">
        <f t="shared" si="18"/>
        <v>7.361486880428572</v>
      </c>
      <c r="AQ6" s="27">
        <f t="shared" si="19"/>
        <v>5.906213152000003</v>
      </c>
      <c r="AR6" s="27">
        <f t="shared" si="20"/>
        <v>8.2224489789999993</v>
      </c>
      <c r="AS6" s="15">
        <f t="shared" si="21"/>
        <v>8.5463301140795895</v>
      </c>
      <c r="AT6" s="27">
        <f t="shared" si="22"/>
        <v>7.3403911563750004</v>
      </c>
      <c r="AU6" s="27">
        <f t="shared" si="23"/>
        <v>5.906213152000003</v>
      </c>
      <c r="AV6" s="27">
        <f t="shared" si="24"/>
        <v>8.2224489789999993</v>
      </c>
      <c r="AW6" s="15">
        <f t="shared" si="25"/>
        <v>10.907185841657832</v>
      </c>
      <c r="AX6" s="27"/>
    </row>
    <row r="7" spans="1:50" ht="14.4" x14ac:dyDescent="0.3">
      <c r="B7" s="8">
        <f>SUM(B2:B6)</f>
        <v>77.198367347000001</v>
      </c>
      <c r="C7" s="8">
        <f t="shared" ref="C7:O7" si="32">SUM(C2:C6)</f>
        <v>88.020294785000004</v>
      </c>
      <c r="D7" s="8">
        <f t="shared" si="32"/>
        <v>96.883265305999998</v>
      </c>
      <c r="E7" s="8">
        <f t="shared" si="32"/>
        <v>87.30702947799999</v>
      </c>
      <c r="F7" s="8">
        <f t="shared" si="32"/>
        <v>92.528979591999999</v>
      </c>
      <c r="G7" s="8">
        <f t="shared" si="32"/>
        <v>86.031791382999998</v>
      </c>
      <c r="H7" s="8">
        <f t="shared" si="32"/>
        <v>84.141678003999999</v>
      </c>
      <c r="I7" s="8">
        <f t="shared" si="32"/>
        <v>92.487346938000002</v>
      </c>
      <c r="J7" s="8">
        <f t="shared" si="32"/>
        <v>81.634104309000008</v>
      </c>
      <c r="K7" s="8">
        <f t="shared" si="32"/>
        <v>95.954988661999991</v>
      </c>
      <c r="L7" s="8">
        <f t="shared" si="32"/>
        <v>95.270022675999996</v>
      </c>
      <c r="M7" s="8">
        <f t="shared" si="32"/>
        <v>78.242539682</v>
      </c>
      <c r="N7" s="8">
        <f t="shared" si="32"/>
        <v>90.480907029999997</v>
      </c>
      <c r="O7" s="8">
        <f t="shared" si="32"/>
        <v>93.601088435999998</v>
      </c>
      <c r="P7" s="27">
        <f t="shared" si="9"/>
        <v>88.555885973428573</v>
      </c>
      <c r="Q7" s="27">
        <f t="shared" si="10"/>
        <v>77.198367347000001</v>
      </c>
      <c r="R7" s="27">
        <f t="shared" si="11"/>
        <v>96.883265305999998</v>
      </c>
      <c r="S7" s="15">
        <f t="shared" si="12"/>
        <v>7.2816028342737606</v>
      </c>
      <c r="T7" s="13"/>
      <c r="U7" s="13"/>
      <c r="V7" s="12" t="s">
        <v>30</v>
      </c>
      <c r="W7" s="27">
        <f t="shared" si="13"/>
        <v>88.089331065499991</v>
      </c>
      <c r="X7" s="27">
        <f t="shared" si="14"/>
        <v>78.242539682</v>
      </c>
      <c r="Y7" s="27">
        <f t="shared" si="15"/>
        <v>95.954988661999991</v>
      </c>
      <c r="Z7" s="15">
        <f t="shared" si="16"/>
        <v>6.3397122193543485</v>
      </c>
      <c r="AA7" s="30" t="s">
        <v>15</v>
      </c>
      <c r="AB7" s="4">
        <f t="shared" ref="AB7:AO7" si="33">AB83-AB82</f>
        <v>6.695170068000003</v>
      </c>
      <c r="AC7" s="4">
        <f t="shared" si="33"/>
        <v>8.2334693880000032</v>
      </c>
      <c r="AD7" s="4">
        <f t="shared" si="33"/>
        <v>10.762448980000002</v>
      </c>
      <c r="AE7" s="4">
        <f t="shared" si="33"/>
        <v>9.3489342399999984</v>
      </c>
      <c r="AF7" s="4">
        <f t="shared" si="33"/>
        <v>8.2657596369999951</v>
      </c>
      <c r="AG7" s="4">
        <f t="shared" si="33"/>
        <v>8.5483900219999995</v>
      </c>
      <c r="AH7" s="4">
        <f t="shared" si="33"/>
        <v>7.7619501140000011</v>
      </c>
      <c r="AI7" s="4">
        <f t="shared" si="33"/>
        <v>10.034988662000004</v>
      </c>
      <c r="AJ7" s="4">
        <f t="shared" si="33"/>
        <v>7.9528344670000024</v>
      </c>
      <c r="AK7" s="4">
        <f t="shared" si="33"/>
        <v>10.000544217999995</v>
      </c>
      <c r="AL7" s="4">
        <f t="shared" si="33"/>
        <v>10.226054422000004</v>
      </c>
      <c r="AM7" s="4">
        <f t="shared" si="33"/>
        <v>8.4749206349999966</v>
      </c>
      <c r="AN7" s="4">
        <f t="shared" si="33"/>
        <v>9.8858956919999983</v>
      </c>
      <c r="AO7" s="4">
        <f t="shared" si="33"/>
        <v>9.9178231289999985</v>
      </c>
      <c r="AP7" s="27">
        <f t="shared" si="18"/>
        <v>9.0077988338571409</v>
      </c>
      <c r="AQ7" s="27">
        <f t="shared" si="19"/>
        <v>6.695170068000003</v>
      </c>
      <c r="AR7" s="27">
        <f t="shared" si="20"/>
        <v>10.762448980000002</v>
      </c>
      <c r="AS7" s="15">
        <f t="shared" si="21"/>
        <v>13.055010378728097</v>
      </c>
      <c r="AT7" s="27">
        <f t="shared" si="22"/>
        <v>8.8336196144999981</v>
      </c>
      <c r="AU7" s="27">
        <f t="shared" si="23"/>
        <v>7.7619501140000011</v>
      </c>
      <c r="AV7" s="27">
        <f t="shared" si="24"/>
        <v>10.034988662000004</v>
      </c>
      <c r="AW7" s="15">
        <f t="shared" si="25"/>
        <v>9.6737442271123584</v>
      </c>
      <c r="AX7" s="27"/>
    </row>
    <row r="8" spans="1:50" ht="14.4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>
        <f>SUM(P2:P5)</f>
        <v>67.275724003785712</v>
      </c>
      <c r="Q8" s="3"/>
      <c r="R8" s="8"/>
      <c r="S8" s="8"/>
      <c r="T8" s="8"/>
      <c r="U8" s="8"/>
      <c r="V8" s="8"/>
      <c r="W8" s="8"/>
      <c r="X8" s="8"/>
      <c r="Y8" s="8"/>
      <c r="Z8" s="8"/>
      <c r="AA8" s="30" t="s">
        <v>3</v>
      </c>
      <c r="AB8" s="4">
        <f t="shared" ref="AB8:AO8" si="34">AB84-AB83</f>
        <v>1.9536054419999971</v>
      </c>
      <c r="AC8" s="4">
        <f t="shared" si="34"/>
        <v>2.3902040819999968</v>
      </c>
      <c r="AD8" s="4">
        <f t="shared" si="34"/>
        <v>2.9721541950000017</v>
      </c>
      <c r="AE8" s="4">
        <f t="shared" si="34"/>
        <v>2.6325623580000013</v>
      </c>
      <c r="AF8" s="4">
        <f t="shared" si="34"/>
        <v>2.3853061220000029</v>
      </c>
      <c r="AG8" s="4">
        <f t="shared" si="34"/>
        <v>2.5024943310000012</v>
      </c>
      <c r="AH8" s="4">
        <f t="shared" si="34"/>
        <v>2.2053968250000011</v>
      </c>
      <c r="AI8" s="4">
        <f t="shared" si="34"/>
        <v>2.7790702949999968</v>
      </c>
      <c r="AJ8" s="4">
        <f t="shared" si="34"/>
        <v>2.0956009069999979</v>
      </c>
      <c r="AK8" s="4">
        <f t="shared" si="34"/>
        <v>2.9357823130000043</v>
      </c>
      <c r="AL8" s="4">
        <f t="shared" si="34"/>
        <v>3.0224716549999968</v>
      </c>
      <c r="AM8" s="4">
        <f t="shared" si="34"/>
        <v>2.3444897959999977</v>
      </c>
      <c r="AN8" s="4">
        <f t="shared" si="34"/>
        <v>3.078095237999996</v>
      </c>
      <c r="AO8" s="4">
        <f t="shared" si="34"/>
        <v>3.3538321990000028</v>
      </c>
      <c r="AP8" s="27">
        <f t="shared" si="18"/>
        <v>2.6179332684285712</v>
      </c>
      <c r="AQ8" s="27">
        <f t="shared" si="19"/>
        <v>1.9536054419999971</v>
      </c>
      <c r="AR8" s="27">
        <f t="shared" si="20"/>
        <v>3.3538321990000028</v>
      </c>
      <c r="AS8" s="15">
        <f t="shared" si="21"/>
        <v>15.88446859407899</v>
      </c>
      <c r="AT8" s="27">
        <f t="shared" si="22"/>
        <v>2.5219132652500003</v>
      </c>
      <c r="AU8" s="27">
        <f t="shared" si="23"/>
        <v>2.2053968250000011</v>
      </c>
      <c r="AV8" s="27">
        <f t="shared" si="24"/>
        <v>2.9357823130000043</v>
      </c>
      <c r="AW8" s="15">
        <f t="shared" si="25"/>
        <v>9.68628713157179</v>
      </c>
      <c r="AX8" s="27"/>
    </row>
    <row r="9" spans="1:50" ht="14.4" x14ac:dyDescent="0.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Q9" s="15"/>
      <c r="R9" s="8"/>
      <c r="S9" s="8"/>
      <c r="T9" s="8"/>
      <c r="U9" s="8"/>
      <c r="V9" s="8"/>
      <c r="W9" s="8"/>
      <c r="X9" s="8"/>
      <c r="Y9" s="8"/>
      <c r="Z9" s="20"/>
      <c r="AA9" s="30" t="s">
        <v>4</v>
      </c>
      <c r="AB9" s="4">
        <f t="shared" ref="AB9:AO9" si="35">AB85-AB84</f>
        <v>4.1262358279999987</v>
      </c>
      <c r="AC9" s="4">
        <f t="shared" si="35"/>
        <v>4.8347392290000002</v>
      </c>
      <c r="AD9" s="4">
        <f t="shared" si="35"/>
        <v>6.2345578229999958</v>
      </c>
      <c r="AE9" s="4">
        <f t="shared" si="35"/>
        <v>5.2041723359999992</v>
      </c>
      <c r="AF9" s="4">
        <f t="shared" si="35"/>
        <v>4.7321541949999997</v>
      </c>
      <c r="AG9" s="4">
        <f t="shared" si="35"/>
        <v>4.6429931979999992</v>
      </c>
      <c r="AH9" s="4">
        <f t="shared" si="35"/>
        <v>4.5836734690000043</v>
      </c>
      <c r="AI9" s="4">
        <f t="shared" si="35"/>
        <v>5.4235374150000055</v>
      </c>
      <c r="AJ9" s="4">
        <f t="shared" si="35"/>
        <v>4.3711564629999984</v>
      </c>
      <c r="AK9" s="4">
        <f t="shared" si="35"/>
        <v>5.9095691609999932</v>
      </c>
      <c r="AL9" s="4">
        <f t="shared" si="35"/>
        <v>5.9560090709999969</v>
      </c>
      <c r="AM9" s="4">
        <f t="shared" si="35"/>
        <v>4.6813605440000003</v>
      </c>
      <c r="AN9" s="4">
        <f t="shared" si="35"/>
        <v>5.6569614510000008</v>
      </c>
      <c r="AO9" s="4">
        <f t="shared" si="35"/>
        <v>6.0400907029999971</v>
      </c>
      <c r="AP9" s="27">
        <f t="shared" si="18"/>
        <v>5.171229348999999</v>
      </c>
      <c r="AQ9" s="27">
        <f t="shared" si="19"/>
        <v>4.1262358279999987</v>
      </c>
      <c r="AR9" s="27">
        <f t="shared" si="20"/>
        <v>6.2345578229999958</v>
      </c>
      <c r="AS9" s="15">
        <f t="shared" si="21"/>
        <v>13.407960570655106</v>
      </c>
      <c r="AT9" s="27">
        <f t="shared" si="22"/>
        <v>5.0015249433750002</v>
      </c>
      <c r="AU9" s="27">
        <f t="shared" si="23"/>
        <v>4.5836734690000043</v>
      </c>
      <c r="AV9" s="27">
        <f t="shared" si="24"/>
        <v>5.9095691609999932</v>
      </c>
      <c r="AW9" s="15">
        <f t="shared" si="25"/>
        <v>9.4075595975693496</v>
      </c>
      <c r="AX9" s="27"/>
    </row>
    <row r="10" spans="1:50" ht="14.4" x14ac:dyDescent="0.3">
      <c r="A10" s="40" t="s">
        <v>32</v>
      </c>
      <c r="B10" s="14" t="s">
        <v>16</v>
      </c>
      <c r="C10" s="14" t="s">
        <v>17</v>
      </c>
      <c r="D10" s="14" t="s">
        <v>18</v>
      </c>
      <c r="E10" s="14" t="s">
        <v>19</v>
      </c>
      <c r="F10" s="14" t="s">
        <v>20</v>
      </c>
      <c r="G10" s="14" t="s">
        <v>21</v>
      </c>
      <c r="H10" s="14" t="s">
        <v>22</v>
      </c>
      <c r="I10" s="14" t="s">
        <v>23</v>
      </c>
      <c r="J10" s="14" t="s">
        <v>24</v>
      </c>
      <c r="K10" s="14" t="s">
        <v>25</v>
      </c>
      <c r="L10" s="26" t="s">
        <v>26</v>
      </c>
      <c r="M10" s="26" t="s">
        <v>27</v>
      </c>
      <c r="N10" s="26" t="s">
        <v>28</v>
      </c>
      <c r="O10" s="26" t="s">
        <v>29</v>
      </c>
      <c r="P10" s="12" t="s">
        <v>42</v>
      </c>
      <c r="Q10" s="12" t="s">
        <v>35</v>
      </c>
      <c r="R10" s="12" t="s">
        <v>36</v>
      </c>
      <c r="S10" s="12" t="s">
        <v>43</v>
      </c>
      <c r="T10" s="12" t="s">
        <v>5</v>
      </c>
      <c r="U10" s="12" t="s">
        <v>47</v>
      </c>
      <c r="V10" s="12" t="s">
        <v>32</v>
      </c>
      <c r="W10" s="12" t="s">
        <v>38</v>
      </c>
      <c r="X10" s="12" t="s">
        <v>39</v>
      </c>
      <c r="Y10" s="12" t="s">
        <v>40</v>
      </c>
      <c r="Z10" s="12" t="s">
        <v>44</v>
      </c>
      <c r="AA10" s="30" t="s">
        <v>6</v>
      </c>
      <c r="AB10" s="4">
        <f t="shared" ref="AB10:AO10" si="36">AB86-AB85</f>
        <v>1.7497959180000038</v>
      </c>
      <c r="AC10" s="4">
        <f t="shared" si="36"/>
        <v>2.0223129250000014</v>
      </c>
      <c r="AD10" s="4">
        <f t="shared" si="36"/>
        <v>2.6238548749999993</v>
      </c>
      <c r="AE10" s="4">
        <f t="shared" si="36"/>
        <v>2.6354648529999949</v>
      </c>
      <c r="AF10" s="4">
        <f t="shared" si="36"/>
        <v>2.1908390029999936</v>
      </c>
      <c r="AG10" s="4">
        <f t="shared" si="36"/>
        <v>2.0255782309999972</v>
      </c>
      <c r="AH10" s="4">
        <f t="shared" si="36"/>
        <v>2.0096145129999954</v>
      </c>
      <c r="AI10" s="4">
        <f t="shared" si="36"/>
        <v>2.1941496599999937</v>
      </c>
      <c r="AJ10" s="4">
        <f t="shared" si="36"/>
        <v>1.9388662130000043</v>
      </c>
      <c r="AK10" s="4">
        <f t="shared" si="36"/>
        <v>2.563718821000009</v>
      </c>
      <c r="AL10" s="4">
        <f t="shared" si="36"/>
        <v>2.5135600899999986</v>
      </c>
      <c r="AM10" s="4">
        <f t="shared" si="36"/>
        <v>2.0244897960000046</v>
      </c>
      <c r="AN10" s="4">
        <f t="shared" si="36"/>
        <v>2.2661451250000084</v>
      </c>
      <c r="AO10" s="4">
        <f t="shared" si="36"/>
        <v>2.511383219999999</v>
      </c>
      <c r="AP10" s="27">
        <f t="shared" si="18"/>
        <v>2.2335552316428573</v>
      </c>
      <c r="AQ10" s="27">
        <f t="shared" si="19"/>
        <v>1.7497959180000038</v>
      </c>
      <c r="AR10" s="27">
        <f t="shared" si="20"/>
        <v>2.6354648529999949</v>
      </c>
      <c r="AS10" s="15">
        <f t="shared" si="21"/>
        <v>12.93741046290236</v>
      </c>
      <c r="AT10" s="27">
        <f t="shared" si="22"/>
        <v>2.2082709752499987</v>
      </c>
      <c r="AU10" s="27">
        <f t="shared" si="23"/>
        <v>2.0096145129999954</v>
      </c>
      <c r="AV10" s="27">
        <f t="shared" si="24"/>
        <v>2.6354648529999949</v>
      </c>
      <c r="AW10" s="15">
        <f t="shared" si="25"/>
        <v>11.488526627659594</v>
      </c>
      <c r="AX10" s="27"/>
    </row>
    <row r="11" spans="1:50" ht="14.4" x14ac:dyDescent="0.3">
      <c r="A11" s="2">
        <v>1</v>
      </c>
      <c r="B11" s="8">
        <f>B2/B$7*100</f>
        <v>25.466213612565454</v>
      </c>
      <c r="C11" s="8">
        <f t="shared" ref="C11:O11" si="37">C2/C$7*100</f>
        <v>25.837114971666246</v>
      </c>
      <c r="D11" s="8">
        <f t="shared" si="37"/>
        <v>24.723397163944057</v>
      </c>
      <c r="E11" s="8">
        <f t="shared" si="37"/>
        <v>25.487034574469348</v>
      </c>
      <c r="F11" s="8">
        <f t="shared" si="37"/>
        <v>29.280916586853266</v>
      </c>
      <c r="G11" s="8">
        <f t="shared" si="37"/>
        <v>28.65322685686985</v>
      </c>
      <c r="H11" s="8">
        <f t="shared" si="37"/>
        <v>29.210639219521596</v>
      </c>
      <c r="I11" s="8">
        <f t="shared" si="37"/>
        <v>25.269277503080449</v>
      </c>
      <c r="J11" s="8">
        <f t="shared" si="37"/>
        <v>28.839487297963089</v>
      </c>
      <c r="K11" s="8">
        <f t="shared" si="37"/>
        <v>26.183100306018353</v>
      </c>
      <c r="L11" s="8">
        <f t="shared" si="37"/>
        <v>26.083446310819475</v>
      </c>
      <c r="M11" s="8">
        <f t="shared" si="37"/>
        <v>23.79901324353844</v>
      </c>
      <c r="N11" s="8">
        <f t="shared" si="37"/>
        <v>27.354964953869782</v>
      </c>
      <c r="O11" s="8">
        <f t="shared" si="37"/>
        <v>25.689566956736108</v>
      </c>
      <c r="P11" s="15">
        <f>AVERAGE(B11:O11)</f>
        <v>26.562671396993967</v>
      </c>
      <c r="Q11" s="15">
        <f>MIN(B11:O11)</f>
        <v>23.79901324353844</v>
      </c>
      <c r="R11" s="15">
        <f>MAX(B11:O11)</f>
        <v>29.280916586853266</v>
      </c>
      <c r="S11" s="15">
        <f>STDEV(B11:O11)</f>
        <v>1.7823477354519779</v>
      </c>
      <c r="T11" s="29">
        <v>35.472972972972968</v>
      </c>
      <c r="U11" s="15">
        <f>T11-P11</f>
        <v>8.9103015759790019</v>
      </c>
      <c r="V11" s="12">
        <v>1</v>
      </c>
      <c r="W11" s="15">
        <f>AVERAGE(C11,E11:I11,K11,M11)</f>
        <v>26.715040407752195</v>
      </c>
      <c r="X11" s="15">
        <f>MIN(C11,E11:I11,K11,M11)</f>
        <v>23.79901324353844</v>
      </c>
      <c r="Y11" s="15">
        <f>MAX(C11,E11:I11,K11,M11)</f>
        <v>29.280916586853266</v>
      </c>
      <c r="Z11" s="15">
        <f>STDEV(C11,E11:I11,K11,M11)</f>
        <v>2.0606329532458805</v>
      </c>
      <c r="AA11" s="2" t="s">
        <v>7</v>
      </c>
      <c r="AB11" s="4">
        <f t="shared" ref="AB11:AO11" si="38">AB87-AB86</f>
        <v>5.5762811789999986</v>
      </c>
      <c r="AC11" s="4">
        <f t="shared" si="38"/>
        <v>5.4731972790000043</v>
      </c>
      <c r="AD11" s="4">
        <f t="shared" si="38"/>
        <v>6.6873469390000082</v>
      </c>
      <c r="AE11" s="4">
        <f t="shared" si="38"/>
        <v>5.7453061220000095</v>
      </c>
      <c r="AF11" s="4">
        <f t="shared" si="38"/>
        <v>5.928344671000005</v>
      </c>
      <c r="AG11" s="4">
        <f t="shared" si="38"/>
        <v>5.4691156459999988</v>
      </c>
      <c r="AH11" s="4">
        <f t="shared" si="38"/>
        <v>5.3404988660000043</v>
      </c>
      <c r="AI11" s="4">
        <f t="shared" si="38"/>
        <v>6.245442177000001</v>
      </c>
      <c r="AJ11" s="4">
        <f t="shared" si="38"/>
        <v>5.0372789119999908</v>
      </c>
      <c r="AK11" s="4">
        <f t="shared" si="38"/>
        <v>7.0566893419999985</v>
      </c>
      <c r="AL11" s="4">
        <f t="shared" si="38"/>
        <v>7.2284807260000008</v>
      </c>
      <c r="AM11" s="4">
        <f t="shared" si="38"/>
        <v>5.4857142859999968</v>
      </c>
      <c r="AN11" s="4">
        <f t="shared" si="38"/>
        <v>7.1974376409999934</v>
      </c>
      <c r="AO11" s="4">
        <f t="shared" si="38"/>
        <v>7.0385487530000006</v>
      </c>
      <c r="AP11" s="27">
        <f t="shared" si="18"/>
        <v>6.1078344670714282</v>
      </c>
      <c r="AQ11" s="27">
        <f t="shared" si="19"/>
        <v>5.0372789119999908</v>
      </c>
      <c r="AR11" s="27">
        <f t="shared" si="20"/>
        <v>7.2284807260000008</v>
      </c>
      <c r="AS11" s="15">
        <f t="shared" si="21"/>
        <v>12.797946002860568</v>
      </c>
      <c r="AT11" s="27">
        <f t="shared" si="22"/>
        <v>5.8430385486250023</v>
      </c>
      <c r="AU11" s="27">
        <f t="shared" si="23"/>
        <v>5.3404988660000043</v>
      </c>
      <c r="AV11" s="27">
        <f t="shared" si="24"/>
        <v>7.0566893419999985</v>
      </c>
      <c r="AW11" s="15">
        <f t="shared" si="25"/>
        <v>9.8283430157675244</v>
      </c>
      <c r="AX11" s="27"/>
    </row>
    <row r="12" spans="1:50" ht="14.4" x14ac:dyDescent="0.3">
      <c r="A12" s="2">
        <v>2</v>
      </c>
      <c r="B12" s="8">
        <f>B3/B$7*100</f>
        <v>24.463172884360095</v>
      </c>
      <c r="C12" s="8">
        <f t="shared" ref="C12:O12" si="39">C3/C$7*100</f>
        <v>23.697276575759197</v>
      </c>
      <c r="D12" s="8">
        <f t="shared" si="39"/>
        <v>19.203511156686609</v>
      </c>
      <c r="E12" s="8">
        <f t="shared" si="39"/>
        <v>20.50365691517521</v>
      </c>
      <c r="F12" s="8">
        <f t="shared" si="39"/>
        <v>21.03100383123914</v>
      </c>
      <c r="G12" s="8">
        <f t="shared" si="39"/>
        <v>19.915645800891298</v>
      </c>
      <c r="H12" s="8">
        <f t="shared" si="39"/>
        <v>22.4175400092488</v>
      </c>
      <c r="I12" s="8">
        <f t="shared" si="39"/>
        <v>21.008107501478037</v>
      </c>
      <c r="J12" s="8">
        <f t="shared" si="39"/>
        <v>22.226271532692781</v>
      </c>
      <c r="K12" s="8">
        <f t="shared" si="39"/>
        <v>20.261956722735302</v>
      </c>
      <c r="L12" s="8">
        <f t="shared" si="39"/>
        <v>19.99463037159401</v>
      </c>
      <c r="M12" s="8">
        <f t="shared" si="39"/>
        <v>21.061319879153974</v>
      </c>
      <c r="N12" s="8">
        <f t="shared" si="39"/>
        <v>19.850193273421706</v>
      </c>
      <c r="O12" s="8">
        <f t="shared" si="39"/>
        <v>19.742003504195235</v>
      </c>
      <c r="P12" s="15">
        <f t="shared" ref="P12:P15" si="40">AVERAGE(B12:O12)</f>
        <v>21.098306425616528</v>
      </c>
      <c r="Q12" s="15">
        <f t="shared" ref="Q12:Q15" si="41">MIN(B12:O12)</f>
        <v>19.203511156686609</v>
      </c>
      <c r="R12" s="15">
        <f t="shared" ref="R12:R15" si="42">MAX(B12:O12)</f>
        <v>24.463172884360095</v>
      </c>
      <c r="S12" s="15">
        <f t="shared" ref="S12:S15" si="43">STDEV(B12:O12)</f>
        <v>1.5630629980166015</v>
      </c>
      <c r="T12" s="29">
        <v>23.310810810810811</v>
      </c>
      <c r="U12" s="15">
        <f t="shared" ref="U12:U15" si="44">T12-P12</f>
        <v>2.2125043851942827</v>
      </c>
      <c r="V12" s="12">
        <v>2</v>
      </c>
      <c r="W12" s="15">
        <f t="shared" ref="W12:W15" si="45">AVERAGE(C12,E12:I12,K12,M12)</f>
        <v>21.23706340446012</v>
      </c>
      <c r="X12" s="15">
        <f t="shared" ref="X12:X15" si="46">MIN(C12,E12:I12,K12,M12)</f>
        <v>19.915645800891298</v>
      </c>
      <c r="Y12" s="15">
        <f t="shared" ref="Y12:Y15" si="47">MAX(C12,E12:I12,K12,M12)</f>
        <v>23.697276575759197</v>
      </c>
      <c r="Z12" s="15">
        <f t="shared" ref="Z12:Z15" si="48">STDEV(C12,E12:I12,K12,M12)</f>
        <v>1.2425091896694611</v>
      </c>
      <c r="AA12" s="30" t="s">
        <v>9</v>
      </c>
      <c r="AB12" s="4">
        <f t="shared" ref="AB12:AO12" si="49">AB88-AB87</f>
        <v>5.3240362809999979</v>
      </c>
      <c r="AC12" s="4">
        <f t="shared" si="49"/>
        <v>6.4916780039999935</v>
      </c>
      <c r="AD12" s="4">
        <f t="shared" si="49"/>
        <v>7.273650793999991</v>
      </c>
      <c r="AE12" s="4">
        <f t="shared" si="49"/>
        <v>6.1395011339999996</v>
      </c>
      <c r="AF12" s="4">
        <f t="shared" si="49"/>
        <v>6.2224489790000064</v>
      </c>
      <c r="AG12" s="4">
        <f t="shared" si="49"/>
        <v>5.8971428570000057</v>
      </c>
      <c r="AH12" s="4">
        <f t="shared" si="49"/>
        <v>5.6685714289999964</v>
      </c>
      <c r="AI12" s="4">
        <f t="shared" si="49"/>
        <v>6.7176417229999998</v>
      </c>
      <c r="AJ12" s="4">
        <f t="shared" si="49"/>
        <v>5.1882086170000008</v>
      </c>
      <c r="AK12" s="4">
        <f t="shared" si="49"/>
        <v>7.456054421999994</v>
      </c>
      <c r="AL12" s="4">
        <f t="shared" si="49"/>
        <v>7.4145124719999984</v>
      </c>
      <c r="AM12" s="4">
        <f t="shared" si="49"/>
        <v>5.0851700679999965</v>
      </c>
      <c r="AN12" s="4">
        <f t="shared" si="49"/>
        <v>6.1474829940000006</v>
      </c>
      <c r="AO12" s="4">
        <f t="shared" si="49"/>
        <v>7.3614512470000051</v>
      </c>
      <c r="AP12" s="27">
        <f t="shared" si="18"/>
        <v>6.3133965014999998</v>
      </c>
      <c r="AQ12" s="27">
        <f t="shared" si="19"/>
        <v>5.0851700679999965</v>
      </c>
      <c r="AR12" s="27">
        <f t="shared" si="20"/>
        <v>7.456054421999994</v>
      </c>
      <c r="AS12" s="15">
        <f t="shared" si="21"/>
        <v>13.282943031176481</v>
      </c>
      <c r="AT12" s="27">
        <f t="shared" si="22"/>
        <v>6.209776076999999</v>
      </c>
      <c r="AU12" s="27">
        <f t="shared" si="23"/>
        <v>5.0851700679999965</v>
      </c>
      <c r="AV12" s="27">
        <f t="shared" si="24"/>
        <v>7.456054421999994</v>
      </c>
      <c r="AW12" s="15">
        <f t="shared" si="25"/>
        <v>11.469794084519629</v>
      </c>
      <c r="AX12" s="27"/>
    </row>
    <row r="13" spans="1:50" ht="14.4" x14ac:dyDescent="0.3">
      <c r="A13" s="2">
        <v>3</v>
      </c>
      <c r="B13" s="8">
        <f>B4/B$7*100</f>
        <v>8.6726835010717149</v>
      </c>
      <c r="C13" s="8">
        <f t="shared" ref="C13:O13" si="50">C4/C$7*100</f>
        <v>9.3540579568737261</v>
      </c>
      <c r="D13" s="8">
        <f t="shared" si="50"/>
        <v>11.108676969141627</v>
      </c>
      <c r="E13" s="8">
        <f t="shared" si="50"/>
        <v>10.70811170176828</v>
      </c>
      <c r="F13" s="8">
        <f t="shared" si="50"/>
        <v>8.9331576695725801</v>
      </c>
      <c r="G13" s="8">
        <f t="shared" si="50"/>
        <v>9.9363152673921586</v>
      </c>
      <c r="H13" s="8">
        <f t="shared" si="50"/>
        <v>9.2248577614900995</v>
      </c>
      <c r="I13" s="8">
        <f t="shared" si="50"/>
        <v>10.850120577820313</v>
      </c>
      <c r="J13" s="8">
        <f t="shared" si="50"/>
        <v>9.7420490300194515</v>
      </c>
      <c r="K13" s="8">
        <f t="shared" si="50"/>
        <v>10.422120160137544</v>
      </c>
      <c r="L13" s="8">
        <f t="shared" si="50"/>
        <v>10.733758778222803</v>
      </c>
      <c r="M13" s="8">
        <f t="shared" si="50"/>
        <v>10.831602181427764</v>
      </c>
      <c r="N13" s="8">
        <f t="shared" si="50"/>
        <v>10.925946717932673</v>
      </c>
      <c r="O13" s="8">
        <f t="shared" si="50"/>
        <v>10.595841666714524</v>
      </c>
      <c r="P13" s="15">
        <f t="shared" si="40"/>
        <v>10.145664281398947</v>
      </c>
      <c r="Q13" s="15">
        <f t="shared" si="41"/>
        <v>8.6726835010717149</v>
      </c>
      <c r="R13" s="15">
        <f t="shared" si="42"/>
        <v>11.108676969141627</v>
      </c>
      <c r="S13" s="15">
        <f t="shared" si="43"/>
        <v>0.82113409036509033</v>
      </c>
      <c r="T13" s="29">
        <v>8.1081081081081088</v>
      </c>
      <c r="U13" s="15">
        <f t="shared" si="44"/>
        <v>-2.037556173290838</v>
      </c>
      <c r="V13" s="12">
        <v>3</v>
      </c>
      <c r="W13" s="15">
        <f t="shared" si="45"/>
        <v>10.032542909560309</v>
      </c>
      <c r="X13" s="15">
        <f t="shared" si="46"/>
        <v>8.9331576695725801</v>
      </c>
      <c r="Y13" s="15">
        <f t="shared" si="47"/>
        <v>10.850120577820313</v>
      </c>
      <c r="Z13" s="15">
        <f t="shared" si="48"/>
        <v>0.77879920254773305</v>
      </c>
      <c r="AA13" s="30" t="s">
        <v>10</v>
      </c>
      <c r="AB13" s="4">
        <f t="shared" ref="AB13:AO13" si="51">AB89-AB88</f>
        <v>4.6897732430000048</v>
      </c>
      <c r="AC13" s="4">
        <f t="shared" si="51"/>
        <v>5.4581632659999997</v>
      </c>
      <c r="AD13" s="4">
        <f t="shared" si="51"/>
        <v>5.9210884350000015</v>
      </c>
      <c r="AE13" s="4">
        <f t="shared" si="51"/>
        <v>4.9673469389999951</v>
      </c>
      <c r="AF13" s="4">
        <f t="shared" si="51"/>
        <v>5.3086621319999949</v>
      </c>
      <c r="AG13" s="4">
        <f t="shared" si="51"/>
        <v>5.0049886629999918</v>
      </c>
      <c r="AH13" s="4">
        <f t="shared" si="51"/>
        <v>4.5046712010000078</v>
      </c>
      <c r="AI13" s="4">
        <f t="shared" si="51"/>
        <v>5.4673922900000065</v>
      </c>
      <c r="AJ13" s="4">
        <f t="shared" si="51"/>
        <v>4.3624489790000069</v>
      </c>
      <c r="AK13" s="4">
        <f t="shared" si="51"/>
        <v>5.7153741500000024</v>
      </c>
      <c r="AL13" s="4">
        <f t="shared" si="51"/>
        <v>5.540952381000011</v>
      </c>
      <c r="AM13" s="4">
        <f t="shared" si="51"/>
        <v>4.5104761900000057</v>
      </c>
      <c r="AN13" s="4">
        <f t="shared" si="51"/>
        <v>5.0837188200000014</v>
      </c>
      <c r="AO13" s="4">
        <f t="shared" si="51"/>
        <v>5.5147392289999999</v>
      </c>
      <c r="AP13" s="27">
        <f t="shared" si="18"/>
        <v>5.1464139941428595</v>
      </c>
      <c r="AQ13" s="27">
        <f t="shared" si="19"/>
        <v>4.3624489790000069</v>
      </c>
      <c r="AR13" s="27">
        <f t="shared" si="20"/>
        <v>5.9210884350000015</v>
      </c>
      <c r="AS13" s="15">
        <f t="shared" si="21"/>
        <v>9.5452129598256636</v>
      </c>
      <c r="AT13" s="27">
        <f t="shared" si="22"/>
        <v>5.1171343538750005</v>
      </c>
      <c r="AU13" s="27">
        <f t="shared" si="23"/>
        <v>4.5046712010000078</v>
      </c>
      <c r="AV13" s="27">
        <f t="shared" si="24"/>
        <v>5.7153741500000024</v>
      </c>
      <c r="AW13" s="15">
        <f t="shared" si="25"/>
        <v>8.7760159892780152</v>
      </c>
      <c r="AX13" s="27"/>
    </row>
    <row r="14" spans="1:50" ht="14.4" x14ac:dyDescent="0.3">
      <c r="A14" s="2">
        <v>4</v>
      </c>
      <c r="B14" s="8">
        <f>B5/B$7*100</f>
        <v>17.365546484605758</v>
      </c>
      <c r="C14" s="8">
        <f t="shared" ref="C14:O14" si="52">C5/C$7*100</f>
        <v>16.723931169460922</v>
      </c>
      <c r="D14" s="8">
        <f t="shared" si="52"/>
        <v>19.113635129361384</v>
      </c>
      <c r="E14" s="8">
        <f t="shared" si="52"/>
        <v>18.575257646449376</v>
      </c>
      <c r="F14" s="8">
        <f t="shared" si="52"/>
        <v>16.466888598777278</v>
      </c>
      <c r="G14" s="8">
        <f t="shared" si="52"/>
        <v>17.017176058585381</v>
      </c>
      <c r="H14" s="8">
        <f t="shared" si="52"/>
        <v>16.804019135829268</v>
      </c>
      <c r="I14" s="8">
        <f t="shared" si="52"/>
        <v>17.994028478464514</v>
      </c>
      <c r="J14" s="8">
        <f t="shared" si="52"/>
        <v>16.467262804913187</v>
      </c>
      <c r="K14" s="8">
        <f t="shared" si="52"/>
        <v>19.244189275083308</v>
      </c>
      <c r="L14" s="8">
        <f t="shared" si="52"/>
        <v>19.649960203815493</v>
      </c>
      <c r="M14" s="8">
        <f t="shared" si="52"/>
        <v>18.578198613029013</v>
      </c>
      <c r="N14" s="8">
        <f t="shared" si="52"/>
        <v>20.113237203696496</v>
      </c>
      <c r="O14" s="8">
        <f t="shared" si="52"/>
        <v>20.238925841073861</v>
      </c>
      <c r="P14" s="15">
        <f t="shared" si="40"/>
        <v>18.168018331653229</v>
      </c>
      <c r="Q14" s="15">
        <f t="shared" si="41"/>
        <v>16.466888598777278</v>
      </c>
      <c r="R14" s="15">
        <f t="shared" si="42"/>
        <v>20.238925841073861</v>
      </c>
      <c r="S14" s="15">
        <f t="shared" si="43"/>
        <v>1.369617509081019</v>
      </c>
      <c r="T14" s="29">
        <v>14.189189189189189</v>
      </c>
      <c r="U14" s="15">
        <f t="shared" si="44"/>
        <v>-3.9788291424640398</v>
      </c>
      <c r="V14" s="12">
        <v>4</v>
      </c>
      <c r="W14" s="15">
        <f t="shared" si="45"/>
        <v>17.675461121959881</v>
      </c>
      <c r="X14" s="15">
        <f t="shared" si="46"/>
        <v>16.466888598777278</v>
      </c>
      <c r="Y14" s="15">
        <f t="shared" si="47"/>
        <v>19.244189275083308</v>
      </c>
      <c r="Z14" s="15">
        <f t="shared" si="48"/>
        <v>1.0519213099606579</v>
      </c>
      <c r="AA14" s="30" t="s">
        <v>11</v>
      </c>
      <c r="AB14" s="4">
        <f t="shared" ref="AB14:AO14" si="53">AB90-AB89</f>
        <v>5.5608390019999945</v>
      </c>
      <c r="AC14" s="4">
        <f t="shared" si="53"/>
        <v>6.7570068020000065</v>
      </c>
      <c r="AD14" s="4">
        <f t="shared" si="53"/>
        <v>7.6314739230000015</v>
      </c>
      <c r="AE14" s="4">
        <f t="shared" si="53"/>
        <v>6.7028344670000024</v>
      </c>
      <c r="AF14" s="4">
        <f t="shared" si="53"/>
        <v>6.9879818590000014</v>
      </c>
      <c r="AG14" s="4">
        <f t="shared" si="53"/>
        <v>6.3011337860000083</v>
      </c>
      <c r="AH14" s="4">
        <f t="shared" si="53"/>
        <v>5.7023129259999905</v>
      </c>
      <c r="AI14" s="4">
        <f t="shared" si="53"/>
        <v>7.360725623999997</v>
      </c>
      <c r="AJ14" s="4">
        <f t="shared" si="53"/>
        <v>5.7570975059999938</v>
      </c>
      <c r="AK14" s="4">
        <f t="shared" si="53"/>
        <v>7.1706122439999973</v>
      </c>
      <c r="AL14" s="4">
        <f t="shared" si="53"/>
        <v>6.5080045349999978</v>
      </c>
      <c r="AM14" s="4">
        <f t="shared" si="53"/>
        <v>6.3564625850000027</v>
      </c>
      <c r="AN14" s="4">
        <f t="shared" si="53"/>
        <v>6.0486848080000044</v>
      </c>
      <c r="AO14" s="4">
        <f t="shared" si="53"/>
        <v>6.2587074829999949</v>
      </c>
      <c r="AP14" s="27">
        <f t="shared" si="18"/>
        <v>6.5074198249999995</v>
      </c>
      <c r="AQ14" s="27">
        <f t="shared" si="19"/>
        <v>5.5608390019999945</v>
      </c>
      <c r="AR14" s="27">
        <f t="shared" si="20"/>
        <v>7.6314739230000015</v>
      </c>
      <c r="AS14" s="15">
        <f t="shared" si="21"/>
        <v>9.7261903941433516</v>
      </c>
      <c r="AT14" s="27">
        <f t="shared" si="22"/>
        <v>6.6673837866250008</v>
      </c>
      <c r="AU14" s="27">
        <f t="shared" si="23"/>
        <v>5.7023129259999905</v>
      </c>
      <c r="AV14" s="27">
        <f t="shared" si="24"/>
        <v>7.360725623999997</v>
      </c>
      <c r="AW14" s="15">
        <f t="shared" si="25"/>
        <v>8.033406407764339</v>
      </c>
      <c r="AX14" s="27"/>
    </row>
    <row r="15" spans="1:50" ht="14.4" x14ac:dyDescent="0.3">
      <c r="A15" s="2">
        <v>5</v>
      </c>
      <c r="B15" s="8">
        <f>B6/B$7*100</f>
        <v>24.032383517396973</v>
      </c>
      <c r="C15" s="8">
        <f t="shared" ref="C15:O15" si="54">C6/C$7*100</f>
        <v>24.387619326239911</v>
      </c>
      <c r="D15" s="8">
        <f t="shared" si="54"/>
        <v>25.850779580866323</v>
      </c>
      <c r="E15" s="8">
        <f t="shared" si="54"/>
        <v>24.725939162137802</v>
      </c>
      <c r="F15" s="8">
        <f t="shared" si="54"/>
        <v>24.288033313557737</v>
      </c>
      <c r="G15" s="8">
        <f t="shared" si="54"/>
        <v>24.477636016261322</v>
      </c>
      <c r="H15" s="8">
        <f t="shared" si="54"/>
        <v>22.342943873910244</v>
      </c>
      <c r="I15" s="8">
        <f t="shared" si="54"/>
        <v>24.878465939156687</v>
      </c>
      <c r="J15" s="8">
        <f t="shared" si="54"/>
        <v>22.724929334411478</v>
      </c>
      <c r="K15" s="8">
        <f t="shared" si="54"/>
        <v>23.888633536025505</v>
      </c>
      <c r="L15" s="8">
        <f t="shared" si="54"/>
        <v>23.538204335548226</v>
      </c>
      <c r="M15" s="8">
        <f t="shared" si="54"/>
        <v>25.729866082850801</v>
      </c>
      <c r="N15" s="8">
        <f t="shared" si="54"/>
        <v>21.755657851079352</v>
      </c>
      <c r="O15" s="8">
        <f t="shared" si="54"/>
        <v>23.733662031280272</v>
      </c>
      <c r="P15" s="15">
        <f t="shared" si="40"/>
        <v>24.025339564337333</v>
      </c>
      <c r="Q15" s="15">
        <f t="shared" si="41"/>
        <v>21.755657851079352</v>
      </c>
      <c r="R15" s="15">
        <f t="shared" si="42"/>
        <v>25.850779580866323</v>
      </c>
      <c r="S15" s="15">
        <f t="shared" si="43"/>
        <v>1.1726113134279079</v>
      </c>
      <c r="T15" s="29">
        <v>18.918918918918919</v>
      </c>
      <c r="U15" s="15">
        <f t="shared" si="44"/>
        <v>-5.1064206454184138</v>
      </c>
      <c r="V15" s="12">
        <v>5</v>
      </c>
      <c r="W15" s="15">
        <f t="shared" si="45"/>
        <v>24.339892156267503</v>
      </c>
      <c r="X15" s="15">
        <f t="shared" si="46"/>
        <v>22.342943873910244</v>
      </c>
      <c r="Y15" s="15">
        <f t="shared" si="47"/>
        <v>25.729866082850801</v>
      </c>
      <c r="Z15" s="15">
        <f t="shared" si="48"/>
        <v>0.97001464679497562</v>
      </c>
      <c r="AA15" s="30" t="s">
        <v>12</v>
      </c>
      <c r="AB15" s="4">
        <f t="shared" ref="AB15:AO15" si="55">AB91-AB90</f>
        <v>1.742448980000006</v>
      </c>
      <c r="AC15" s="4">
        <f t="shared" si="55"/>
        <v>0.92482993199999441</v>
      </c>
      <c r="AD15" s="4">
        <f t="shared" si="55"/>
        <v>2.155736962000006</v>
      </c>
      <c r="AE15" s="4">
        <f t="shared" si="55"/>
        <v>1.6402040809999932</v>
      </c>
      <c r="AF15" s="4">
        <f t="shared" si="55"/>
        <v>2.0339682540000013</v>
      </c>
      <c r="AG15" s="4">
        <f t="shared" si="55"/>
        <v>1.7959183680000024</v>
      </c>
      <c r="AH15" s="4">
        <f t="shared" si="55"/>
        <v>1.4996825390000055</v>
      </c>
      <c r="AI15" s="4">
        <f t="shared" si="55"/>
        <v>1.7052154189999982</v>
      </c>
      <c r="AJ15" s="4">
        <f t="shared" si="55"/>
        <v>1.052154195</v>
      </c>
      <c r="AK15" s="4">
        <f t="shared" si="55"/>
        <v>0.50140589600000851</v>
      </c>
      <c r="AL15" s="4">
        <f t="shared" si="55"/>
        <v>1.1966666659999987</v>
      </c>
      <c r="AM15" s="4">
        <f t="shared" si="55"/>
        <v>2.250884353999993</v>
      </c>
      <c r="AN15" s="4">
        <f t="shared" si="55"/>
        <v>0.49498866199999725</v>
      </c>
      <c r="AO15" s="4">
        <f t="shared" si="55"/>
        <v>0.90029478499999982</v>
      </c>
      <c r="AP15" s="27">
        <f t="shared" si="18"/>
        <v>1.4210285066428574</v>
      </c>
      <c r="AQ15" s="27">
        <f t="shared" si="19"/>
        <v>0.49498866199999725</v>
      </c>
      <c r="AR15" s="27">
        <f t="shared" si="20"/>
        <v>2.250884353999993</v>
      </c>
      <c r="AS15" s="15">
        <f t="shared" si="21"/>
        <v>40.893975755065838</v>
      </c>
      <c r="AT15" s="27">
        <f t="shared" si="22"/>
        <v>1.5440136053749995</v>
      </c>
      <c r="AU15" s="27">
        <f t="shared" si="23"/>
        <v>0.50140589600000851</v>
      </c>
      <c r="AV15" s="27">
        <f t="shared" si="24"/>
        <v>2.250884353999993</v>
      </c>
      <c r="AW15" s="15">
        <f t="shared" si="25"/>
        <v>37.211838402060408</v>
      </c>
      <c r="AX15" s="27"/>
    </row>
    <row r="16" spans="1:50" ht="14.4" x14ac:dyDescent="0.3">
      <c r="B16" s="5">
        <f>SUM(B11:B15)</f>
        <v>100</v>
      </c>
      <c r="C16" s="5">
        <f t="shared" ref="C16:P16" si="56">SUM(C11:C15)</f>
        <v>100</v>
      </c>
      <c r="D16" s="5">
        <f t="shared" si="56"/>
        <v>100</v>
      </c>
      <c r="E16" s="5">
        <f t="shared" si="56"/>
        <v>100.00000000000003</v>
      </c>
      <c r="F16" s="5">
        <f t="shared" si="56"/>
        <v>100</v>
      </c>
      <c r="G16" s="5">
        <f t="shared" si="56"/>
        <v>100</v>
      </c>
      <c r="H16" s="5">
        <f t="shared" si="56"/>
        <v>100</v>
      </c>
      <c r="I16" s="5">
        <f t="shared" si="56"/>
        <v>100</v>
      </c>
      <c r="J16" s="5">
        <f t="shared" si="56"/>
        <v>99.999999999999972</v>
      </c>
      <c r="K16" s="5">
        <f t="shared" si="56"/>
        <v>100.00000000000001</v>
      </c>
      <c r="L16" s="5">
        <f t="shared" si="56"/>
        <v>100.00000000000001</v>
      </c>
      <c r="M16" s="5">
        <f t="shared" si="56"/>
        <v>99.999999999999986</v>
      </c>
      <c r="N16" s="5">
        <f t="shared" si="56"/>
        <v>100.00000000000001</v>
      </c>
      <c r="O16" s="5">
        <f t="shared" si="56"/>
        <v>100</v>
      </c>
      <c r="P16" s="5">
        <f t="shared" si="56"/>
        <v>100</v>
      </c>
      <c r="Q16" s="3"/>
      <c r="R16"/>
      <c r="S16"/>
      <c r="T16" s="11">
        <v>100</v>
      </c>
      <c r="U16"/>
      <c r="V16"/>
      <c r="W16" s="5">
        <f t="shared" ref="W16" si="57">SUM(W11:W15)</f>
        <v>100</v>
      </c>
      <c r="X16"/>
      <c r="Y16"/>
      <c r="AA16" s="30" t="s">
        <v>13</v>
      </c>
      <c r="AB16" s="4">
        <f t="shared" ref="AB16:AO16" si="58">AB92-AB91</f>
        <v>1.2355102039999935</v>
      </c>
      <c r="AC16" s="4">
        <f t="shared" si="58"/>
        <v>1.8343764180000051</v>
      </c>
      <c r="AD16" s="4">
        <f t="shared" si="58"/>
        <v>2.0631292509999923</v>
      </c>
      <c r="AE16" s="4">
        <f t="shared" si="58"/>
        <v>2.1375963720000044</v>
      </c>
      <c r="AF16" s="4">
        <f t="shared" si="58"/>
        <v>1.9204081639999941</v>
      </c>
      <c r="AG16" s="4">
        <f t="shared" si="58"/>
        <v>2.0593650790000027</v>
      </c>
      <c r="AH16" s="4">
        <f t="shared" si="58"/>
        <v>1.4244897960000031</v>
      </c>
      <c r="AI16" s="4">
        <f t="shared" si="58"/>
        <v>1.7584580500000015</v>
      </c>
      <c r="AJ16" s="4">
        <f t="shared" si="58"/>
        <v>2.1913832200000058</v>
      </c>
      <c r="AK16" s="4">
        <f t="shared" si="58"/>
        <v>2.0788888889999981</v>
      </c>
      <c r="AL16" s="4">
        <f t="shared" si="58"/>
        <v>1.7647165540000032</v>
      </c>
      <c r="AM16" s="4">
        <f t="shared" si="58"/>
        <v>1.9287074829999966</v>
      </c>
      <c r="AN16" s="4">
        <f t="shared" si="58"/>
        <v>1.9098412700000011</v>
      </c>
      <c r="AO16" s="4">
        <f t="shared" si="58"/>
        <v>2.1797732429999996</v>
      </c>
      <c r="AP16" s="27">
        <f t="shared" si="18"/>
        <v>1.8919031423571429</v>
      </c>
      <c r="AQ16" s="27">
        <f t="shared" si="19"/>
        <v>1.2355102039999935</v>
      </c>
      <c r="AR16" s="27">
        <f t="shared" si="20"/>
        <v>2.1913832200000058</v>
      </c>
      <c r="AS16" s="15">
        <f t="shared" si="21"/>
        <v>14.764709935547286</v>
      </c>
      <c r="AT16" s="27">
        <f t="shared" si="22"/>
        <v>1.8927862813750007</v>
      </c>
      <c r="AU16" s="27">
        <f t="shared" si="23"/>
        <v>1.4244897960000031</v>
      </c>
      <c r="AV16" s="27">
        <f t="shared" si="24"/>
        <v>2.1375963720000044</v>
      </c>
      <c r="AW16" s="15">
        <f t="shared" si="25"/>
        <v>12.066196367594349</v>
      </c>
      <c r="AX16" s="27"/>
    </row>
    <row r="17" spans="1:62" ht="14.4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5"/>
      <c r="Q17" s="15"/>
      <c r="R17"/>
      <c r="S17"/>
      <c r="T17"/>
      <c r="U17"/>
      <c r="V17"/>
      <c r="W17"/>
      <c r="X17"/>
      <c r="Y17"/>
      <c r="AA17" s="18" t="s">
        <v>30</v>
      </c>
      <c r="AB17" s="4">
        <f t="shared" ref="AB17" si="59">SUM(AB2:AB16)</f>
        <v>77.198367347000001</v>
      </c>
      <c r="AC17" s="4">
        <f t="shared" ref="AC17:AO17" si="60">SUM(AC2:AC16)</f>
        <v>88.020294785000004</v>
      </c>
      <c r="AD17" s="4">
        <f t="shared" si="60"/>
        <v>96.883265305999998</v>
      </c>
      <c r="AE17" s="4">
        <f t="shared" si="60"/>
        <v>87.307029478000004</v>
      </c>
      <c r="AF17" s="4">
        <f t="shared" si="60"/>
        <v>92.528979591999999</v>
      </c>
      <c r="AG17" s="4">
        <f t="shared" si="60"/>
        <v>86.031791382999998</v>
      </c>
      <c r="AH17" s="4">
        <f t="shared" si="60"/>
        <v>84.141678003999999</v>
      </c>
      <c r="AI17" s="4">
        <f t="shared" si="60"/>
        <v>92.487346938000002</v>
      </c>
      <c r="AJ17" s="4">
        <f t="shared" si="60"/>
        <v>81.634104308999994</v>
      </c>
      <c r="AK17" s="4">
        <f t="shared" si="60"/>
        <v>95.954988662000005</v>
      </c>
      <c r="AL17" s="4">
        <f t="shared" si="60"/>
        <v>95.270022676000011</v>
      </c>
      <c r="AM17" s="4">
        <f t="shared" si="60"/>
        <v>78.242539681999986</v>
      </c>
      <c r="AN17" s="4">
        <f t="shared" si="60"/>
        <v>90.480907029999997</v>
      </c>
      <c r="AO17" s="4">
        <f t="shared" si="60"/>
        <v>93.601088435999998</v>
      </c>
      <c r="AP17" s="27">
        <f t="shared" si="18"/>
        <v>88.555885973428573</v>
      </c>
      <c r="AQ17" s="27">
        <f t="shared" si="19"/>
        <v>77.198367347000001</v>
      </c>
      <c r="AR17" s="27">
        <f t="shared" si="20"/>
        <v>96.883265305999998</v>
      </c>
      <c r="AS17" s="15">
        <f t="shared" si="21"/>
        <v>7.2816028342737678</v>
      </c>
      <c r="AT17" s="27">
        <f t="shared" si="22"/>
        <v>88.089331065500005</v>
      </c>
      <c r="AU17" s="27">
        <f t="shared" si="23"/>
        <v>78.242539681999986</v>
      </c>
      <c r="AV17" s="27">
        <f t="shared" si="24"/>
        <v>95.954988662000005</v>
      </c>
      <c r="AW17" s="15">
        <f t="shared" si="25"/>
        <v>6.3397122193543556</v>
      </c>
      <c r="AX17" s="28"/>
    </row>
    <row r="18" spans="1:62" ht="14.4" x14ac:dyDescent="0.3">
      <c r="A18" s="40" t="s">
        <v>48</v>
      </c>
      <c r="B18" s="14" t="s">
        <v>16</v>
      </c>
      <c r="C18" s="14" t="s">
        <v>17</v>
      </c>
      <c r="D18" s="14" t="s">
        <v>18</v>
      </c>
      <c r="E18" s="14" t="s">
        <v>19</v>
      </c>
      <c r="F18" s="14" t="s">
        <v>20</v>
      </c>
      <c r="G18" s="14" t="s">
        <v>21</v>
      </c>
      <c r="H18" s="14" t="s">
        <v>22</v>
      </c>
      <c r="I18" s="14" t="s">
        <v>23</v>
      </c>
      <c r="J18" s="14" t="s">
        <v>24</v>
      </c>
      <c r="K18" s="14" t="s">
        <v>25</v>
      </c>
      <c r="L18" s="26" t="s">
        <v>26</v>
      </c>
      <c r="M18" s="26" t="s">
        <v>27</v>
      </c>
      <c r="N18" s="26" t="s">
        <v>28</v>
      </c>
      <c r="O18" s="26" t="s">
        <v>29</v>
      </c>
      <c r="P18" s="12" t="s">
        <v>42</v>
      </c>
      <c r="Q18" s="12" t="s">
        <v>35</v>
      </c>
      <c r="R18" s="12" t="s">
        <v>36</v>
      </c>
      <c r="S18" s="12" t="s">
        <v>45</v>
      </c>
      <c r="T18" s="12"/>
      <c r="U18" s="12"/>
      <c r="V18" s="12" t="s">
        <v>31</v>
      </c>
      <c r="W18" s="12" t="s">
        <v>38</v>
      </c>
      <c r="X18" s="12" t="s">
        <v>39</v>
      </c>
      <c r="Y18" s="12" t="s">
        <v>40</v>
      </c>
      <c r="Z18" s="12" t="s">
        <v>46</v>
      </c>
      <c r="AA18" s="18"/>
      <c r="AB18" s="14">
        <f t="shared" ref="AB18:AP18" si="61">AB17/86400</f>
        <v>8.934996220717593E-4</v>
      </c>
      <c r="AC18" s="14">
        <f t="shared" ref="AC18:AO18" si="62">AC17/86400</f>
        <v>1.018753411863426E-3</v>
      </c>
      <c r="AD18" s="14">
        <f t="shared" si="62"/>
        <v>1.1213340891898147E-3</v>
      </c>
      <c r="AE18" s="14">
        <f t="shared" si="62"/>
        <v>1.0104980263657408E-3</v>
      </c>
      <c r="AF18" s="14">
        <f t="shared" si="62"/>
        <v>1.0709372637962963E-3</v>
      </c>
      <c r="AG18" s="14">
        <f t="shared" si="62"/>
        <v>9.9573832619212965E-4</v>
      </c>
      <c r="AH18" s="14">
        <f t="shared" si="62"/>
        <v>9.7386201393518518E-4</v>
      </c>
      <c r="AI18" s="14">
        <f t="shared" si="62"/>
        <v>1.070455404375E-3</v>
      </c>
      <c r="AJ18" s="14">
        <f t="shared" si="62"/>
        <v>9.4483917024305549E-4</v>
      </c>
      <c r="AK18" s="14">
        <f t="shared" si="62"/>
        <v>1.110590146550926E-3</v>
      </c>
      <c r="AL18" s="14">
        <f t="shared" si="62"/>
        <v>1.1026622994907409E-3</v>
      </c>
      <c r="AM18" s="14">
        <f t="shared" si="62"/>
        <v>9.0558495002314801E-4</v>
      </c>
      <c r="AN18" s="14">
        <f t="shared" si="62"/>
        <v>1.0472327202546295E-3</v>
      </c>
      <c r="AO18" s="14">
        <f t="shared" si="62"/>
        <v>1.0833459309722222E-3</v>
      </c>
      <c r="AP18" s="14">
        <f t="shared" si="61"/>
        <v>1.0249523839517196E-3</v>
      </c>
      <c r="AQ18" s="4"/>
      <c r="AR18" s="17"/>
      <c r="AS18" s="17"/>
      <c r="AT18" s="17"/>
      <c r="AU18" s="17"/>
      <c r="AV18" s="17"/>
      <c r="AW18" s="17"/>
      <c r="AX18" s="17"/>
      <c r="AZ18" s="19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ht="14.4" x14ac:dyDescent="0.3">
      <c r="A19" s="2">
        <v>1</v>
      </c>
      <c r="B19" s="10">
        <f>B2/86400</f>
        <v>2.2754052238425926E-4</v>
      </c>
      <c r="C19" s="10">
        <f t="shared" ref="C19:O19" si="63">C2/86400</f>
        <v>2.6321649030092593E-4</v>
      </c>
      <c r="D19" s="10">
        <f t="shared" si="63"/>
        <v>2.772318804050926E-4</v>
      </c>
      <c r="E19" s="10">
        <f t="shared" si="63"/>
        <v>2.5754598135416669E-4</v>
      </c>
      <c r="F19" s="10">
        <f t="shared" si="63"/>
        <v>3.135802469097222E-4</v>
      </c>
      <c r="G19" s="10">
        <f t="shared" si="63"/>
        <v>2.8531116150462961E-4</v>
      </c>
      <c r="H19" s="10">
        <f t="shared" si="63"/>
        <v>2.8447131938657405E-4</v>
      </c>
      <c r="I19" s="10">
        <f t="shared" si="63"/>
        <v>2.7049634667824075E-4</v>
      </c>
      <c r="J19" s="10">
        <f t="shared" si="63"/>
        <v>2.7248677248842593E-4</v>
      </c>
      <c r="K19" s="10">
        <f t="shared" si="63"/>
        <v>2.9078693206018518E-4</v>
      </c>
      <c r="L19" s="10">
        <f t="shared" si="63"/>
        <v>2.8761232887731484E-4</v>
      </c>
      <c r="M19" s="10">
        <f t="shared" si="63"/>
        <v>2.1552028218749998E-4</v>
      </c>
      <c r="N19" s="10">
        <f t="shared" si="63"/>
        <v>2.8647014361111111E-4</v>
      </c>
      <c r="O19" s="10">
        <f t="shared" si="63"/>
        <v>2.7830687831018519E-4</v>
      </c>
      <c r="P19" s="36">
        <f>P2/86400</f>
        <v>2.7218409188988093E-4</v>
      </c>
      <c r="Q19" s="36">
        <f t="shared" ref="Q19:R19" si="64">Q2/86400</f>
        <v>2.1552028218749998E-4</v>
      </c>
      <c r="R19" s="36">
        <f t="shared" si="64"/>
        <v>3.135802469097222E-4</v>
      </c>
      <c r="S19" s="15">
        <f>S2</f>
        <v>9.3332998337575646</v>
      </c>
      <c r="T19" s="37"/>
      <c r="U19" s="37"/>
      <c r="V19" s="12">
        <v>1</v>
      </c>
      <c r="W19" s="36">
        <f>W2/86400</f>
        <v>2.72616095047743E-4</v>
      </c>
      <c r="X19" s="36">
        <f t="shared" ref="X19:Y19" si="65">X2/86400</f>
        <v>2.1552028218749998E-4</v>
      </c>
      <c r="Y19" s="36">
        <f t="shared" si="65"/>
        <v>3.135802469097222E-4</v>
      </c>
      <c r="Z19" s="15">
        <f>Z2</f>
        <v>10.640233755087076</v>
      </c>
      <c r="AA19" s="18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16">
        <f>SUM(AP2:AP16)</f>
        <v>88.555885973428573</v>
      </c>
      <c r="AQ19" s="4"/>
      <c r="AZ19" s="19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ht="14.4" x14ac:dyDescent="0.3">
      <c r="A20" s="2">
        <v>2</v>
      </c>
      <c r="B20" s="10">
        <f t="shared" ref="B20" si="66">B3/86400</f>
        <v>2.1857835726851851E-4</v>
      </c>
      <c r="C20" s="10">
        <f t="shared" ref="C20:R24" si="67">C3/86400</f>
        <v>2.4141681363425924E-4</v>
      </c>
      <c r="D20" s="10">
        <f t="shared" si="67"/>
        <v>2.1533551692129625E-4</v>
      </c>
      <c r="E20" s="10">
        <f t="shared" si="67"/>
        <v>2.0718904846064818E-4</v>
      </c>
      <c r="F20" s="10">
        <f t="shared" si="67"/>
        <v>2.2522885697916667E-4</v>
      </c>
      <c r="G20" s="10">
        <f t="shared" si="67"/>
        <v>1.9830771814814815E-4</v>
      </c>
      <c r="H20" s="10">
        <f t="shared" si="67"/>
        <v>2.1831590660879627E-4</v>
      </c>
      <c r="I20" s="10">
        <f t="shared" si="67"/>
        <v>2.2488242210648145E-4</v>
      </c>
      <c r="J20" s="10">
        <f t="shared" si="67"/>
        <v>2.1000251952546297E-4</v>
      </c>
      <c r="K20" s="10">
        <f t="shared" si="67"/>
        <v>2.2502729486111115E-4</v>
      </c>
      <c r="L20" s="10">
        <f t="shared" si="67"/>
        <v>2.2047325103009255E-4</v>
      </c>
      <c r="M20" s="10">
        <f t="shared" si="67"/>
        <v>1.9072814310185191E-4</v>
      </c>
      <c r="N20" s="10">
        <f t="shared" si="67"/>
        <v>2.0787771899305561E-4</v>
      </c>
      <c r="O20" s="10">
        <f t="shared" si="67"/>
        <v>2.1387419165509261E-4</v>
      </c>
      <c r="P20" s="36">
        <f t="shared" si="67"/>
        <v>2.1551698280671298E-4</v>
      </c>
      <c r="Q20" s="36">
        <f t="shared" si="67"/>
        <v>1.9072814310185191E-4</v>
      </c>
      <c r="R20" s="36">
        <f t="shared" si="67"/>
        <v>2.4141681363425924E-4</v>
      </c>
      <c r="S20" s="15">
        <f t="shared" ref="S20:S24" si="68">S3</f>
        <v>5.8360144367901325</v>
      </c>
      <c r="T20" s="38"/>
      <c r="U20" s="38"/>
      <c r="V20" s="12">
        <v>2</v>
      </c>
      <c r="W20" s="36">
        <f t="shared" ref="W20:Y24" si="69">W3/86400</f>
        <v>2.1638702548755788E-4</v>
      </c>
      <c r="X20" s="36">
        <f t="shared" si="69"/>
        <v>1.9072814310185191E-4</v>
      </c>
      <c r="Y20" s="36">
        <f t="shared" si="69"/>
        <v>2.4141681363425924E-4</v>
      </c>
      <c r="Z20" s="15">
        <f t="shared" ref="Z20:Z24" si="70">Z3</f>
        <v>7.6637545851276592</v>
      </c>
      <c r="AC20"/>
      <c r="AE20"/>
      <c r="AF20"/>
      <c r="AQ20" s="26"/>
      <c r="AR20" s="10"/>
      <c r="AS20" s="10"/>
      <c r="AT20" s="10"/>
      <c r="AU20" s="10"/>
      <c r="AV20" s="10"/>
      <c r="AW20" s="10"/>
      <c r="AX20" s="10"/>
      <c r="AZ20" s="19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ht="14.4" x14ac:dyDescent="0.3">
      <c r="A21" s="2">
        <v>3</v>
      </c>
      <c r="B21" s="10">
        <f t="shared" ref="B21" si="71">B4/86400</f>
        <v>7.7490394305555592E-5</v>
      </c>
      <c r="C21" s="10">
        <f t="shared" ref="C21:O21" si="72">C4/86400</f>
        <v>9.5294784583333373E-5</v>
      </c>
      <c r="D21" s="10">
        <f t="shared" si="72"/>
        <v>1.2456538171296298E-4</v>
      </c>
      <c r="E21" s="10">
        <f t="shared" si="72"/>
        <v>1.0820525740740739E-4</v>
      </c>
      <c r="F21" s="10">
        <f t="shared" si="72"/>
        <v>9.5668514317129568E-5</v>
      </c>
      <c r="G21" s="10">
        <f t="shared" si="72"/>
        <v>9.8939699328703693E-5</v>
      </c>
      <c r="H21" s="10">
        <f t="shared" si="72"/>
        <v>8.9837385578703718E-5</v>
      </c>
      <c r="I21" s="10">
        <f t="shared" si="72"/>
        <v>1.1614570210648152E-4</v>
      </c>
      <c r="J21" s="10">
        <f t="shared" si="72"/>
        <v>9.2046695219907433E-5</v>
      </c>
      <c r="K21" s="10">
        <f t="shared" si="72"/>
        <v>1.1574703956018513E-4</v>
      </c>
      <c r="L21" s="10">
        <f t="shared" si="72"/>
        <v>1.1835711136574079E-4</v>
      </c>
      <c r="M21" s="10">
        <f t="shared" si="72"/>
        <v>9.808935920138885E-5</v>
      </c>
      <c r="N21" s="10">
        <f t="shared" si="72"/>
        <v>1.1442008902777776E-4</v>
      </c>
      <c r="O21" s="10">
        <f t="shared" si="72"/>
        <v>1.1478961954861109E-4</v>
      </c>
      <c r="P21" s="36">
        <f t="shared" si="67"/>
        <v>1.0425693094742061E-4</v>
      </c>
      <c r="Q21" s="36">
        <f t="shared" si="67"/>
        <v>7.7490394305555592E-5</v>
      </c>
      <c r="R21" s="36">
        <f t="shared" si="67"/>
        <v>1.2456538171296298E-4</v>
      </c>
      <c r="S21" s="15">
        <f t="shared" si="68"/>
        <v>13.055010378728097</v>
      </c>
      <c r="T21" s="38"/>
      <c r="U21" s="38"/>
      <c r="V21" s="12">
        <v>3</v>
      </c>
      <c r="W21" s="36">
        <f t="shared" si="69"/>
        <v>1.0224096776041664E-4</v>
      </c>
      <c r="X21" s="36">
        <f t="shared" si="69"/>
        <v>8.9837385578703718E-5</v>
      </c>
      <c r="Y21" s="36">
        <f t="shared" si="69"/>
        <v>1.1614570210648152E-4</v>
      </c>
      <c r="Z21" s="15">
        <f t="shared" si="70"/>
        <v>9.6737442271123584</v>
      </c>
      <c r="AA21" s="2" t="s">
        <v>32</v>
      </c>
      <c r="AB21" s="14" t="s">
        <v>16</v>
      </c>
      <c r="AC21" s="14" t="s">
        <v>17</v>
      </c>
      <c r="AD21" s="14" t="s">
        <v>18</v>
      </c>
      <c r="AE21" s="14" t="s">
        <v>19</v>
      </c>
      <c r="AF21" s="14" t="s">
        <v>20</v>
      </c>
      <c r="AG21" s="14" t="s">
        <v>21</v>
      </c>
      <c r="AH21" s="14" t="s">
        <v>22</v>
      </c>
      <c r="AI21" s="14" t="s">
        <v>23</v>
      </c>
      <c r="AJ21" s="14" t="s">
        <v>24</v>
      </c>
      <c r="AK21" s="14" t="s">
        <v>25</v>
      </c>
      <c r="AL21" s="26" t="s">
        <v>26</v>
      </c>
      <c r="AM21" s="26" t="s">
        <v>27</v>
      </c>
      <c r="AN21" s="26" t="s">
        <v>28</v>
      </c>
      <c r="AO21" s="26" t="s">
        <v>29</v>
      </c>
      <c r="AP21" s="12" t="s">
        <v>42</v>
      </c>
      <c r="AQ21" s="12" t="s">
        <v>35</v>
      </c>
      <c r="AR21" s="12" t="s">
        <v>36</v>
      </c>
      <c r="AS21" s="12" t="s">
        <v>43</v>
      </c>
      <c r="AT21" s="12" t="s">
        <v>38</v>
      </c>
      <c r="AU21" s="12" t="s">
        <v>39</v>
      </c>
      <c r="AV21" s="12" t="s">
        <v>40</v>
      </c>
      <c r="AW21" s="12" t="s">
        <v>44</v>
      </c>
      <c r="AX21" s="3"/>
      <c r="AZ21" s="19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4.4" x14ac:dyDescent="0.3">
      <c r="A22" s="2">
        <v>4</v>
      </c>
      <c r="B22" s="10">
        <f t="shared" ref="B22" si="73">B5/86400</f>
        <v>1.5516109221064812E-4</v>
      </c>
      <c r="C22" s="10">
        <f t="shared" ref="C22:O22" si="74">C5/86400</f>
        <v>1.703756193865741E-4</v>
      </c>
      <c r="D22" s="10">
        <f t="shared" si="74"/>
        <v>2.1432770638888895E-4</v>
      </c>
      <c r="E22" s="10">
        <f t="shared" si="74"/>
        <v>1.8770261190972229E-4</v>
      </c>
      <c r="F22" s="10">
        <f t="shared" si="74"/>
        <v>1.7635004619212963E-4</v>
      </c>
      <c r="G22" s="10">
        <f t="shared" si="74"/>
        <v>1.6944654405092588E-4</v>
      </c>
      <c r="H22" s="10">
        <f t="shared" si="74"/>
        <v>1.6364795917824079E-4</v>
      </c>
      <c r="I22" s="10">
        <f t="shared" si="74"/>
        <v>1.9261805031249997E-4</v>
      </c>
      <c r="J22" s="10">
        <f t="shared" si="74"/>
        <v>1.555891492476851E-4</v>
      </c>
      <c r="K22" s="10">
        <f t="shared" si="74"/>
        <v>2.1372406987268524E-4</v>
      </c>
      <c r="L22" s="10">
        <f t="shared" si="74"/>
        <v>2.1667270303240733E-4</v>
      </c>
      <c r="M22" s="10">
        <f t="shared" si="74"/>
        <v>1.68241370625E-4</v>
      </c>
      <c r="N22" s="10">
        <f t="shared" si="74"/>
        <v>2.1063240109953703E-4</v>
      </c>
      <c r="O22" s="10">
        <f t="shared" si="74"/>
        <v>2.1925757957175926E-4</v>
      </c>
      <c r="P22" s="36">
        <f t="shared" si="67"/>
        <v>1.8669620736276455E-4</v>
      </c>
      <c r="Q22" s="36">
        <f t="shared" si="67"/>
        <v>1.5516109221064812E-4</v>
      </c>
      <c r="R22" s="36">
        <f t="shared" si="67"/>
        <v>2.1925757957175926E-4</v>
      </c>
      <c r="S22" s="15">
        <f t="shared" si="68"/>
        <v>12.922513461733342</v>
      </c>
      <c r="T22" s="38"/>
      <c r="U22" s="38"/>
      <c r="V22" s="12">
        <v>4</v>
      </c>
      <c r="W22" s="36">
        <f t="shared" si="69"/>
        <v>1.8026328394097222E-4</v>
      </c>
      <c r="X22" s="36">
        <f t="shared" si="69"/>
        <v>1.6364795917824079E-4</v>
      </c>
      <c r="Y22" s="36">
        <f t="shared" si="69"/>
        <v>2.1372406987268524E-4</v>
      </c>
      <c r="Z22" s="15">
        <f t="shared" si="70"/>
        <v>9.3258428711881489</v>
      </c>
      <c r="AA22" s="30" t="s">
        <v>8</v>
      </c>
      <c r="AB22" s="4">
        <f t="shared" ref="AB22:AO22" si="75">AB2/AB$17*100</f>
        <v>25.466213612565454</v>
      </c>
      <c r="AC22" s="4">
        <f t="shared" si="75"/>
        <v>25.837114971666246</v>
      </c>
      <c r="AD22" s="4">
        <f t="shared" si="75"/>
        <v>24.723397163944057</v>
      </c>
      <c r="AE22" s="4">
        <f t="shared" si="75"/>
        <v>25.487034574469341</v>
      </c>
      <c r="AF22" s="4">
        <f t="shared" si="75"/>
        <v>29.280916586853266</v>
      </c>
      <c r="AG22" s="4">
        <f t="shared" si="75"/>
        <v>28.65322685686985</v>
      </c>
      <c r="AH22" s="4">
        <f t="shared" si="75"/>
        <v>29.210639219521596</v>
      </c>
      <c r="AI22" s="4">
        <f t="shared" si="75"/>
        <v>25.269277503080449</v>
      </c>
      <c r="AJ22" s="4">
        <f t="shared" si="75"/>
        <v>28.839487297963096</v>
      </c>
      <c r="AK22" s="4">
        <f t="shared" si="75"/>
        <v>26.183100306018353</v>
      </c>
      <c r="AL22" s="4">
        <f t="shared" si="75"/>
        <v>26.083446310819475</v>
      </c>
      <c r="AM22" s="4">
        <f t="shared" si="75"/>
        <v>23.799013243538443</v>
      </c>
      <c r="AN22" s="4">
        <f t="shared" si="75"/>
        <v>27.354964953869782</v>
      </c>
      <c r="AO22" s="4">
        <f t="shared" si="75"/>
        <v>25.689566956736108</v>
      </c>
      <c r="AP22" s="15">
        <f>AVERAGE(AB22:AO22)</f>
        <v>26.562671396993967</v>
      </c>
      <c r="AQ22" s="15">
        <f t="shared" ref="AQ22" si="76">MIN(AB22:AO22)</f>
        <v>23.799013243538443</v>
      </c>
      <c r="AR22" s="15">
        <f>MAX(AB22:AO22)</f>
        <v>29.280916586853266</v>
      </c>
      <c r="AS22" s="15">
        <f t="shared" ref="AS22" si="77">STDEV(AB22:AO22)</f>
        <v>1.7823477354519786</v>
      </c>
      <c r="AT22" s="15">
        <f t="shared" ref="AT22" si="78">AVERAGE(AC22,AE22:AI22,AK22,AM22)</f>
        <v>26.715040407752191</v>
      </c>
      <c r="AU22" s="15">
        <f t="shared" ref="AU22" si="79">MIN(AC22,AE22:AI22,AK22,AM22)</f>
        <v>23.799013243538443</v>
      </c>
      <c r="AV22" s="15">
        <f t="shared" ref="AV22" si="80">MAX(AC22,AE22:AI22,AK22,AM22)</f>
        <v>29.280916586853266</v>
      </c>
      <c r="AW22" s="15">
        <f t="shared" ref="AW22" si="81">STDEV(AC22,AE22:AI22,AK22,AM22)</f>
        <v>2.0606329532458805</v>
      </c>
      <c r="AX22" s="35"/>
      <c r="AZ22" s="19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4.4" x14ac:dyDescent="0.3">
      <c r="A23" s="2">
        <v>5</v>
      </c>
      <c r="B23" s="10">
        <f t="shared" ref="B23" si="82">B6/86400</f>
        <v>2.1472925590277774E-4</v>
      </c>
      <c r="C23" s="10">
        <f t="shared" ref="C23:O23" si="83">C6/86400</f>
        <v>2.4844970395833334E-4</v>
      </c>
      <c r="D23" s="10">
        <f t="shared" si="83"/>
        <v>2.89873603761574E-4</v>
      </c>
      <c r="E23" s="10">
        <f t="shared" si="83"/>
        <v>2.4985512723379625E-4</v>
      </c>
      <c r="F23" s="10">
        <f t="shared" si="83"/>
        <v>2.601095993981481E-4</v>
      </c>
      <c r="G23" s="10">
        <f t="shared" si="83"/>
        <v>2.4373320315972235E-4</v>
      </c>
      <c r="H23" s="10">
        <f t="shared" si="83"/>
        <v>2.1758944318287041E-4</v>
      </c>
      <c r="I23" s="10">
        <f t="shared" si="83"/>
        <v>2.6631288317129634E-4</v>
      </c>
      <c r="J23" s="10">
        <f t="shared" si="83"/>
        <v>2.1471403376157415E-4</v>
      </c>
      <c r="K23" s="10">
        <f t="shared" si="83"/>
        <v>2.6530481019675924E-4</v>
      </c>
      <c r="L23" s="10">
        <f t="shared" si="83"/>
        <v>2.5954690518518531E-4</v>
      </c>
      <c r="M23" s="10">
        <f t="shared" si="83"/>
        <v>2.3300579490740734E-4</v>
      </c>
      <c r="N23" s="10">
        <f t="shared" si="83"/>
        <v>2.278323675231482E-4</v>
      </c>
      <c r="O23" s="10">
        <f t="shared" si="83"/>
        <v>2.5711766188657404E-4</v>
      </c>
      <c r="P23" s="36">
        <f t="shared" si="67"/>
        <v>2.462981709449406E-4</v>
      </c>
      <c r="Q23" s="36">
        <f t="shared" si="67"/>
        <v>2.1471403376157415E-4</v>
      </c>
      <c r="R23" s="36">
        <f t="shared" si="67"/>
        <v>2.89873603761574E-4</v>
      </c>
      <c r="S23" s="15">
        <f t="shared" si="68"/>
        <v>9.0814149626341329</v>
      </c>
      <c r="T23" s="38"/>
      <c r="U23" s="38"/>
      <c r="V23" s="12">
        <v>5</v>
      </c>
      <c r="W23" s="36">
        <f t="shared" si="69"/>
        <v>2.4804507065104167E-4</v>
      </c>
      <c r="X23" s="36">
        <f t="shared" si="69"/>
        <v>2.1758944318287041E-4</v>
      </c>
      <c r="Y23" s="36">
        <f t="shared" si="69"/>
        <v>2.6631288317129634E-4</v>
      </c>
      <c r="Z23" s="15">
        <f t="shared" si="70"/>
        <v>6.7338400791341915</v>
      </c>
      <c r="AA23" s="30" t="s">
        <v>0</v>
      </c>
      <c r="AB23" s="4">
        <f t="shared" ref="AB23:AO23" si="84">AB3/AB$17*100</f>
        <v>4.4287943301081514</v>
      </c>
      <c r="AC23" s="4">
        <f t="shared" si="84"/>
        <v>4.1720949219381778</v>
      </c>
      <c r="AD23" s="4">
        <f t="shared" si="84"/>
        <v>3.4841939898891368</v>
      </c>
      <c r="AE23" s="4">
        <f t="shared" si="84"/>
        <v>3.5999054598369744</v>
      </c>
      <c r="AF23" s="4">
        <f t="shared" si="84"/>
        <v>3.7374575060146817</v>
      </c>
      <c r="AG23" s="4">
        <f t="shared" si="84"/>
        <v>3.8781213076765941</v>
      </c>
      <c r="AH23" s="4">
        <f t="shared" si="84"/>
        <v>3.7054983391842775</v>
      </c>
      <c r="AI23" s="4">
        <f t="shared" si="84"/>
        <v>3.7327653082256926</v>
      </c>
      <c r="AJ23" s="4">
        <f t="shared" si="84"/>
        <v>3.908374962899233</v>
      </c>
      <c r="AK23" s="4">
        <f t="shared" si="84"/>
        <v>3.8571561912608709</v>
      </c>
      <c r="AL23" s="4">
        <f t="shared" si="84"/>
        <v>3.7267506517497844</v>
      </c>
      <c r="AM23" s="4">
        <f t="shared" si="84"/>
        <v>4.2864562073661343</v>
      </c>
      <c r="AN23" s="4">
        <f t="shared" si="84"/>
        <v>3.705070012050697</v>
      </c>
      <c r="AO23" s="4">
        <f t="shared" si="84"/>
        <v>3.8110299704891362</v>
      </c>
      <c r="AP23" s="15">
        <f t="shared" ref="AP23:AP36" si="85">AVERAGE(AB23:AO23)</f>
        <v>3.8595477970492529</v>
      </c>
      <c r="AQ23" s="15">
        <f t="shared" ref="AQ23:AQ36" si="86">MIN(AB23:AO23)</f>
        <v>3.4841939898891368</v>
      </c>
      <c r="AR23" s="15">
        <f t="shared" ref="AR23:AR36" si="87">MAX(AB23:AO23)</f>
        <v>4.4287943301081514</v>
      </c>
      <c r="AS23" s="15">
        <f t="shared" ref="AS23:AS36" si="88">STDEV(AB23:AO23)</f>
        <v>0.26509519972957424</v>
      </c>
      <c r="AT23" s="15">
        <f t="shared" ref="AT23:AT36" si="89">AVERAGE(AC23,AE23:AI23,AK23,AM23)</f>
        <v>3.8711819051879255</v>
      </c>
      <c r="AU23" s="15">
        <f t="shared" ref="AU23:AU36" si="90">MIN(AC23,AE23:AI23,AK23,AM23)</f>
        <v>3.5999054598369744</v>
      </c>
      <c r="AV23" s="15">
        <f t="shared" ref="AV23:AV36" si="91">MAX(AC23,AE23:AI23,AK23,AM23)</f>
        <v>4.2864562073661343</v>
      </c>
      <c r="AW23" s="15">
        <f t="shared" ref="AW23:AW36" si="92">STDEV(AC23,AE23:AI23,AK23,AM23)</f>
        <v>0.2394426828975337</v>
      </c>
      <c r="AX23" s="27"/>
      <c r="AZ23" s="19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ht="14.4" x14ac:dyDescent="0.3">
      <c r="A24" s="2" t="s">
        <v>30</v>
      </c>
      <c r="B24" s="14">
        <f t="shared" ref="B24" si="93">B7/86400</f>
        <v>8.934996220717593E-4</v>
      </c>
      <c r="C24" s="14">
        <f t="shared" ref="C24:O24" si="94">C7/86400</f>
        <v>1.018753411863426E-3</v>
      </c>
      <c r="D24" s="14">
        <f t="shared" si="94"/>
        <v>1.1213340891898147E-3</v>
      </c>
      <c r="E24" s="14">
        <f t="shared" si="94"/>
        <v>1.0104980263657406E-3</v>
      </c>
      <c r="F24" s="14">
        <f t="shared" si="94"/>
        <v>1.0709372637962963E-3</v>
      </c>
      <c r="G24" s="14">
        <f t="shared" si="94"/>
        <v>9.9573832619212965E-4</v>
      </c>
      <c r="H24" s="14">
        <f t="shared" si="94"/>
        <v>9.7386201393518518E-4</v>
      </c>
      <c r="I24" s="14">
        <f t="shared" si="94"/>
        <v>1.070455404375E-3</v>
      </c>
      <c r="J24" s="14">
        <f t="shared" si="94"/>
        <v>9.4483917024305571E-4</v>
      </c>
      <c r="K24" s="14">
        <f t="shared" si="94"/>
        <v>1.1105901465509257E-3</v>
      </c>
      <c r="L24" s="14">
        <f t="shared" si="94"/>
        <v>1.1026622994907407E-3</v>
      </c>
      <c r="M24" s="14">
        <f t="shared" si="94"/>
        <v>9.0558495002314812E-4</v>
      </c>
      <c r="N24" s="14">
        <f t="shared" si="94"/>
        <v>1.0472327202546295E-3</v>
      </c>
      <c r="O24" s="14">
        <f t="shared" si="94"/>
        <v>1.0833459309722222E-3</v>
      </c>
      <c r="P24" s="17">
        <f t="shared" si="67"/>
        <v>1.0249523839517196E-3</v>
      </c>
      <c r="Q24" s="17">
        <f t="shared" si="67"/>
        <v>8.934996220717593E-4</v>
      </c>
      <c r="R24" s="17">
        <f t="shared" si="67"/>
        <v>1.1213340891898147E-3</v>
      </c>
      <c r="S24" s="39">
        <f t="shared" si="68"/>
        <v>7.2816028342737606</v>
      </c>
      <c r="T24" s="5"/>
      <c r="U24" s="5"/>
      <c r="V24" s="5" t="s">
        <v>30</v>
      </c>
      <c r="W24" s="17">
        <f t="shared" si="69"/>
        <v>1.0195524428877314E-3</v>
      </c>
      <c r="X24" s="17">
        <f t="shared" si="69"/>
        <v>9.0558495002314812E-4</v>
      </c>
      <c r="Y24" s="17">
        <f t="shared" si="69"/>
        <v>1.1105901465509257E-3</v>
      </c>
      <c r="Z24" s="39">
        <f t="shared" si="70"/>
        <v>6.3397122193543485</v>
      </c>
      <c r="AA24" s="30" t="s">
        <v>1</v>
      </c>
      <c r="AB24" s="4">
        <f t="shared" ref="AB24:AO24" si="95">AB4/AB$17*100</f>
        <v>4.5886440332052709</v>
      </c>
      <c r="AC24" s="4">
        <f t="shared" si="95"/>
        <v>4.8857779918874664</v>
      </c>
      <c r="AD24" s="4">
        <f t="shared" si="95"/>
        <v>2.9748965024009246</v>
      </c>
      <c r="AE24" s="4">
        <f t="shared" si="95"/>
        <v>3.552687624977084</v>
      </c>
      <c r="AF24" s="4">
        <f t="shared" si="95"/>
        <v>4.3496331838376552</v>
      </c>
      <c r="AG24" s="4">
        <f t="shared" si="95"/>
        <v>3.547625963537822</v>
      </c>
      <c r="AH24" s="4">
        <f t="shared" si="95"/>
        <v>3.9070803803600374</v>
      </c>
      <c r="AI24" s="4">
        <f t="shared" si="95"/>
        <v>3.8549368276182259</v>
      </c>
      <c r="AJ24" s="4">
        <f t="shared" si="95"/>
        <v>3.8114877958634801</v>
      </c>
      <c r="AK24" s="4">
        <f t="shared" si="95"/>
        <v>3.5733874661567087</v>
      </c>
      <c r="AL24" s="4">
        <f t="shared" si="95"/>
        <v>3.4874023178300142</v>
      </c>
      <c r="AM24" s="4">
        <f t="shared" si="95"/>
        <v>3.6307823577121741</v>
      </c>
      <c r="AN24" s="4">
        <f t="shared" si="95"/>
        <v>3.4404221533365864</v>
      </c>
      <c r="AO24" s="4">
        <f t="shared" si="95"/>
        <v>3.3955067671815846</v>
      </c>
      <c r="AP24" s="15">
        <f t="shared" si="85"/>
        <v>3.7857336689932164</v>
      </c>
      <c r="AQ24" s="15">
        <f t="shared" si="86"/>
        <v>2.9748965024009246</v>
      </c>
      <c r="AR24" s="15">
        <f t="shared" si="87"/>
        <v>4.8857779918874664</v>
      </c>
      <c r="AS24" s="15">
        <f t="shared" si="88"/>
        <v>0.51073135682826531</v>
      </c>
      <c r="AT24" s="15">
        <f t="shared" si="89"/>
        <v>3.9127389745108965</v>
      </c>
      <c r="AU24" s="15">
        <f t="shared" si="90"/>
        <v>3.547625963537822</v>
      </c>
      <c r="AV24" s="15">
        <f t="shared" si="91"/>
        <v>4.8857779918874664</v>
      </c>
      <c r="AW24" s="15">
        <f t="shared" si="92"/>
        <v>0.4778909099089737</v>
      </c>
      <c r="AX24" s="27"/>
    </row>
    <row r="25" spans="1:62" ht="14.4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23"/>
      <c r="Q25" s="25"/>
      <c r="R25" s="24"/>
      <c r="S25" s="24"/>
      <c r="T25" s="24"/>
      <c r="U25" s="24"/>
      <c r="V25" s="24"/>
      <c r="W25" s="24"/>
      <c r="X25" s="24"/>
      <c r="Y25" s="24"/>
      <c r="AA25" s="30" t="s">
        <v>2</v>
      </c>
      <c r="AB25" s="4">
        <f t="shared" ref="AB25:AO25" si="96">AB5/AB$17*100</f>
        <v>5.6990736814733571</v>
      </c>
      <c r="AC25" s="4">
        <f t="shared" si="96"/>
        <v>5.5525485638715208</v>
      </c>
      <c r="AD25" s="4">
        <f t="shared" si="96"/>
        <v>4.6705575495500575</v>
      </c>
      <c r="AE25" s="4">
        <f t="shared" si="96"/>
        <v>4.8936170220710533</v>
      </c>
      <c r="AF25" s="4">
        <f t="shared" si="96"/>
        <v>5.0503268204246181</v>
      </c>
      <c r="AG25" s="4">
        <f t="shared" si="96"/>
        <v>4.8610148339028694</v>
      </c>
      <c r="AH25" s="4">
        <f t="shared" si="96"/>
        <v>5.032813676236267</v>
      </c>
      <c r="AI25" s="4">
        <f t="shared" si="96"/>
        <v>4.6462199157692972</v>
      </c>
      <c r="AJ25" s="4">
        <f t="shared" si="96"/>
        <v>5.0061332240886092</v>
      </c>
      <c r="AK25" s="4">
        <f t="shared" si="96"/>
        <v>5.2965120884982957</v>
      </c>
      <c r="AL25" s="4">
        <f t="shared" si="96"/>
        <v>5.2268191999228213</v>
      </c>
      <c r="AM25" s="4">
        <f t="shared" si="96"/>
        <v>5.5954854019228462</v>
      </c>
      <c r="AN25" s="4">
        <f t="shared" si="96"/>
        <v>4.9513208333716205</v>
      </c>
      <c r="AO25" s="4">
        <f t="shared" si="96"/>
        <v>5.0312417629844033</v>
      </c>
      <c r="AP25" s="15">
        <f t="shared" si="85"/>
        <v>5.1081203267205453</v>
      </c>
      <c r="AQ25" s="15">
        <f t="shared" si="86"/>
        <v>4.6462199157692972</v>
      </c>
      <c r="AR25" s="15">
        <f t="shared" si="87"/>
        <v>5.6990736814733571</v>
      </c>
      <c r="AS25" s="15">
        <f t="shared" si="88"/>
        <v>0.32765399562627207</v>
      </c>
      <c r="AT25" s="15">
        <f t="shared" si="89"/>
        <v>5.116067290337095</v>
      </c>
      <c r="AU25" s="15">
        <f t="shared" si="90"/>
        <v>4.6462199157692972</v>
      </c>
      <c r="AV25" s="15">
        <f t="shared" si="91"/>
        <v>5.5954854019228462</v>
      </c>
      <c r="AW25" s="15">
        <f t="shared" si="92"/>
        <v>0.33794829686217226</v>
      </c>
      <c r="AX25" s="27"/>
    </row>
    <row r="26" spans="1:62" ht="14.4" x14ac:dyDescent="0.3">
      <c r="A26" s="41" t="s">
        <v>49</v>
      </c>
      <c r="B26"/>
      <c r="C26" s="17" t="s">
        <v>17</v>
      </c>
      <c r="D26" s="17"/>
      <c r="E26" s="17" t="s">
        <v>19</v>
      </c>
      <c r="F26" s="17" t="s">
        <v>20</v>
      </c>
      <c r="G26" s="17" t="s">
        <v>21</v>
      </c>
      <c r="H26" s="17" t="s">
        <v>22</v>
      </c>
      <c r="I26" s="17" t="s">
        <v>23</v>
      </c>
      <c r="J26" s="17"/>
      <c r="K26" s="17" t="s">
        <v>25</v>
      </c>
      <c r="L26" s="28"/>
      <c r="M26" s="28" t="s">
        <v>27</v>
      </c>
      <c r="N26" s="3"/>
      <c r="O26" s="3"/>
      <c r="P26"/>
      <c r="Q26" s="21"/>
      <c r="R26"/>
      <c r="S26"/>
      <c r="T26"/>
      <c r="U26"/>
      <c r="V26"/>
      <c r="W26"/>
      <c r="X26"/>
      <c r="Y26"/>
      <c r="Z26" s="30"/>
      <c r="AA26" s="30" t="s">
        <v>14</v>
      </c>
      <c r="AB26" s="4">
        <f t="shared" ref="AB26:AO26" si="97">AB6/AB$17*100</f>
        <v>9.7466608395733143</v>
      </c>
      <c r="AC26" s="4">
        <f t="shared" si="97"/>
        <v>9.0868550980620313</v>
      </c>
      <c r="AD26" s="4">
        <f t="shared" si="97"/>
        <v>8.073863114846489</v>
      </c>
      <c r="AE26" s="4">
        <f t="shared" si="97"/>
        <v>8.4574468082900935</v>
      </c>
      <c r="AF26" s="4">
        <f t="shared" si="97"/>
        <v>7.8935863209621839</v>
      </c>
      <c r="AG26" s="4">
        <f t="shared" si="97"/>
        <v>7.6288836957740118</v>
      </c>
      <c r="AH26" s="4">
        <f t="shared" si="97"/>
        <v>9.7721476134682188</v>
      </c>
      <c r="AI26" s="4">
        <f t="shared" si="97"/>
        <v>8.774185449864822</v>
      </c>
      <c r="AJ26" s="4">
        <f t="shared" si="97"/>
        <v>9.5002755498414633</v>
      </c>
      <c r="AK26" s="4">
        <f t="shared" si="97"/>
        <v>7.5349009768194239</v>
      </c>
      <c r="AL26" s="4">
        <f t="shared" si="97"/>
        <v>7.5536582020913885</v>
      </c>
      <c r="AM26" s="4">
        <f t="shared" si="97"/>
        <v>7.548595912152825</v>
      </c>
      <c r="AN26" s="4">
        <f t="shared" si="97"/>
        <v>7.7533802746627991</v>
      </c>
      <c r="AO26" s="4">
        <f t="shared" si="97"/>
        <v>7.5042250035401121</v>
      </c>
      <c r="AP26" s="15">
        <f t="shared" si="85"/>
        <v>8.3449046328535132</v>
      </c>
      <c r="AQ26" s="15">
        <f t="shared" si="86"/>
        <v>7.5042250035401121</v>
      </c>
      <c r="AR26" s="15">
        <f t="shared" si="87"/>
        <v>9.7721476134682188</v>
      </c>
      <c r="AS26" s="15">
        <f t="shared" si="88"/>
        <v>0.87032392842824535</v>
      </c>
      <c r="AT26" s="15">
        <f t="shared" si="89"/>
        <v>8.3370752344242014</v>
      </c>
      <c r="AU26" s="15">
        <f t="shared" si="90"/>
        <v>7.5349009768194239</v>
      </c>
      <c r="AV26" s="15">
        <f t="shared" si="91"/>
        <v>9.7721476134682188</v>
      </c>
      <c r="AW26" s="15">
        <f t="shared" si="92"/>
        <v>0.82726382786371333</v>
      </c>
      <c r="AX26" s="27"/>
    </row>
    <row r="27" spans="1:62" ht="14.4" x14ac:dyDescent="0.3">
      <c r="A27" s="2">
        <v>1</v>
      </c>
      <c r="B27"/>
      <c r="C27" s="15">
        <f>(C2-$W2)/$W2*100</f>
        <v>-3.4479272932036316</v>
      </c>
      <c r="D27" s="15"/>
      <c r="E27" s="15">
        <f t="shared" ref="E27:M27" si="98">(E2-$W2)/$W2*100</f>
        <v>-5.5279618361994141</v>
      </c>
      <c r="F27" s="15">
        <f t="shared" si="98"/>
        <v>15.026314515584705</v>
      </c>
      <c r="G27" s="15">
        <f t="shared" si="98"/>
        <v>4.6567560344019006</v>
      </c>
      <c r="H27" s="15">
        <f t="shared" si="98"/>
        <v>4.3486883401931404</v>
      </c>
      <c r="I27" s="15">
        <f t="shared" si="98"/>
        <v>-0.7775580415129334</v>
      </c>
      <c r="J27" s="15"/>
      <c r="K27" s="15">
        <f t="shared" si="98"/>
        <v>6.6653573807738313</v>
      </c>
      <c r="L27" s="15"/>
      <c r="M27" s="15">
        <f t="shared" si="98"/>
        <v>-20.943669100037507</v>
      </c>
      <c r="N27" s="3"/>
      <c r="O27" s="3"/>
      <c r="P27" s="26"/>
      <c r="Q27" s="21"/>
      <c r="R27"/>
      <c r="S27"/>
      <c r="T27"/>
      <c r="U27"/>
      <c r="V27"/>
      <c r="W27"/>
      <c r="X27"/>
      <c r="Y27"/>
      <c r="Z27" s="30"/>
      <c r="AA27" s="30" t="s">
        <v>15</v>
      </c>
      <c r="AB27" s="4">
        <f t="shared" ref="AB27:AO27" si="99">AB7/AB$17*100</f>
        <v>8.6726835010717149</v>
      </c>
      <c r="AC27" s="4">
        <f t="shared" si="99"/>
        <v>9.3540579568737261</v>
      </c>
      <c r="AD27" s="4">
        <f t="shared" si="99"/>
        <v>11.108676969141627</v>
      </c>
      <c r="AE27" s="4">
        <f t="shared" si="99"/>
        <v>10.708111701768278</v>
      </c>
      <c r="AF27" s="4">
        <f t="shared" si="99"/>
        <v>8.9331576695725801</v>
      </c>
      <c r="AG27" s="4">
        <f t="shared" si="99"/>
        <v>9.9363152673921586</v>
      </c>
      <c r="AH27" s="4">
        <f t="shared" si="99"/>
        <v>9.2248577614900995</v>
      </c>
      <c r="AI27" s="4">
        <f t="shared" si="99"/>
        <v>10.850120577820313</v>
      </c>
      <c r="AJ27" s="4">
        <f t="shared" si="99"/>
        <v>9.7420490300194533</v>
      </c>
      <c r="AK27" s="4">
        <f t="shared" si="99"/>
        <v>10.42212016013754</v>
      </c>
      <c r="AL27" s="4">
        <f t="shared" si="99"/>
        <v>10.733758778222802</v>
      </c>
      <c r="AM27" s="4">
        <f t="shared" si="99"/>
        <v>10.831602181427767</v>
      </c>
      <c r="AN27" s="4">
        <f t="shared" si="99"/>
        <v>10.925946717932673</v>
      </c>
      <c r="AO27" s="4">
        <f t="shared" si="99"/>
        <v>10.595841666714524</v>
      </c>
      <c r="AP27" s="15">
        <f t="shared" si="85"/>
        <v>10.145664281398949</v>
      </c>
      <c r="AQ27" s="15">
        <f t="shared" si="86"/>
        <v>8.6726835010717149</v>
      </c>
      <c r="AR27" s="15">
        <f t="shared" si="87"/>
        <v>11.108676969141627</v>
      </c>
      <c r="AS27" s="15">
        <f t="shared" si="88"/>
        <v>0.82113409036509011</v>
      </c>
      <c r="AT27" s="15">
        <f t="shared" si="89"/>
        <v>10.032542909560309</v>
      </c>
      <c r="AU27" s="15">
        <f t="shared" si="90"/>
        <v>8.9331576695725801</v>
      </c>
      <c r="AV27" s="15">
        <f t="shared" si="91"/>
        <v>10.850120577820313</v>
      </c>
      <c r="AW27" s="15">
        <f t="shared" si="92"/>
        <v>0.77879920254773316</v>
      </c>
      <c r="AX27" s="27"/>
    </row>
    <row r="28" spans="1:62" ht="14.4" x14ac:dyDescent="0.3">
      <c r="A28" s="2">
        <v>2</v>
      </c>
      <c r="B28"/>
      <c r="C28" s="15">
        <f t="shared" ref="C28:M31" si="100">(C3-$W3)/$W3*100</f>
        <v>11.567139060350247</v>
      </c>
      <c r="D28" s="15"/>
      <c r="E28" s="15">
        <f t="shared" si="100"/>
        <v>-4.2507063471966759</v>
      </c>
      <c r="F28" s="15">
        <f t="shared" si="100"/>
        <v>4.0861190599050881</v>
      </c>
      <c r="G28" s="15">
        <f t="shared" si="100"/>
        <v>-8.3550791914043359</v>
      </c>
      <c r="H28" s="15">
        <f t="shared" si="100"/>
        <v>0.89140331629970115</v>
      </c>
      <c r="I28" s="15">
        <f t="shared" si="100"/>
        <v>3.9260194088725697</v>
      </c>
      <c r="J28" s="15"/>
      <c r="K28" s="15">
        <f t="shared" si="100"/>
        <v>3.9929701672663702</v>
      </c>
      <c r="L28" s="15"/>
      <c r="M28" s="15">
        <f t="shared" si="100"/>
        <v>-11.857865474093021</v>
      </c>
      <c r="N28" s="3"/>
      <c r="O28" s="3"/>
      <c r="P28"/>
      <c r="Q28" s="21"/>
      <c r="R28"/>
      <c r="S28"/>
      <c r="T28"/>
      <c r="U28"/>
      <c r="V28"/>
      <c r="W28"/>
      <c r="X28"/>
      <c r="Y28"/>
      <c r="Z28" s="30"/>
      <c r="AA28" s="30" t="s">
        <v>3</v>
      </c>
      <c r="AB28" s="4">
        <f t="shared" ref="AB28:AO28" si="101">AB8/AB$17*100</f>
        <v>2.5306305160816538</v>
      </c>
      <c r="AC28" s="4">
        <f t="shared" si="101"/>
        <v>2.7155147433195417</v>
      </c>
      <c r="AD28" s="4">
        <f t="shared" si="101"/>
        <v>3.0677683969596097</v>
      </c>
      <c r="AE28" s="4">
        <f t="shared" si="101"/>
        <v>3.0152925528904468</v>
      </c>
      <c r="AF28" s="4">
        <f t="shared" si="101"/>
        <v>2.5779016828217949</v>
      </c>
      <c r="AG28" s="4">
        <f t="shared" si="101"/>
        <v>2.9088018403095783</v>
      </c>
      <c r="AH28" s="4">
        <f t="shared" si="101"/>
        <v>2.6210516325751896</v>
      </c>
      <c r="AI28" s="4">
        <f t="shared" si="101"/>
        <v>3.0048113466407247</v>
      </c>
      <c r="AJ28" s="4">
        <f t="shared" si="101"/>
        <v>2.5670654743362724</v>
      </c>
      <c r="AK28" s="4">
        <f t="shared" si="101"/>
        <v>3.0595410972755706</v>
      </c>
      <c r="AL28" s="4">
        <f t="shared" si="101"/>
        <v>3.1725316842623199</v>
      </c>
      <c r="AM28" s="4">
        <f t="shared" si="101"/>
        <v>2.99643877298548</v>
      </c>
      <c r="AN28" s="4">
        <f t="shared" si="101"/>
        <v>3.4019279194221799</v>
      </c>
      <c r="AO28" s="4">
        <f t="shared" si="101"/>
        <v>3.5831123922166723</v>
      </c>
      <c r="AP28" s="15">
        <f t="shared" si="85"/>
        <v>2.9444564322926445</v>
      </c>
      <c r="AQ28" s="15">
        <f t="shared" si="86"/>
        <v>2.5306305160816538</v>
      </c>
      <c r="AR28" s="15">
        <f t="shared" si="87"/>
        <v>3.5831123922166723</v>
      </c>
      <c r="AS28" s="15">
        <f t="shared" si="88"/>
        <v>0.31808408336765354</v>
      </c>
      <c r="AT28" s="15">
        <f t="shared" si="89"/>
        <v>2.862419208602291</v>
      </c>
      <c r="AU28" s="15">
        <f t="shared" si="90"/>
        <v>2.5779016828217949</v>
      </c>
      <c r="AV28" s="15">
        <f t="shared" si="91"/>
        <v>3.0595410972755706</v>
      </c>
      <c r="AW28" s="15">
        <f t="shared" si="92"/>
        <v>0.19398264380319483</v>
      </c>
      <c r="AX28" s="27"/>
    </row>
    <row r="29" spans="1:62" ht="14.4" x14ac:dyDescent="0.3">
      <c r="A29" s="2">
        <v>3</v>
      </c>
      <c r="B29"/>
      <c r="C29" s="15">
        <f t="shared" si="100"/>
        <v>-6.7939333216802176</v>
      </c>
      <c r="D29" s="15"/>
      <c r="E29" s="15">
        <f t="shared" si="100"/>
        <v>5.83356141636588</v>
      </c>
      <c r="F29" s="15">
        <f t="shared" si="100"/>
        <v>-6.4283951797956735</v>
      </c>
      <c r="G29" s="15">
        <f t="shared" si="100"/>
        <v>-3.2289096083762394</v>
      </c>
      <c r="H29" s="15">
        <f t="shared" si="100"/>
        <v>-12.131714373810015</v>
      </c>
      <c r="I29" s="15">
        <f t="shared" si="100"/>
        <v>13.599963547536175</v>
      </c>
      <c r="J29" s="15"/>
      <c r="K29" s="15">
        <f t="shared" si="100"/>
        <v>13.21003908278483</v>
      </c>
      <c r="L29" s="15"/>
      <c r="M29" s="15">
        <f t="shared" si="100"/>
        <v>-4.0606115630246622</v>
      </c>
      <c r="N29" s="3"/>
      <c r="O29" s="3"/>
      <c r="P29"/>
      <c r="Q29" s="21"/>
      <c r="R29"/>
      <c r="S29"/>
      <c r="T29"/>
      <c r="U29"/>
      <c r="V29"/>
      <c r="W29"/>
      <c r="X29"/>
      <c r="Y29"/>
      <c r="Z29" s="30"/>
      <c r="AA29" s="30" t="s">
        <v>4</v>
      </c>
      <c r="AB29" s="4">
        <f t="shared" ref="AB29:AO29" si="102">AB9/AB$17*100</f>
        <v>5.344978099670068</v>
      </c>
      <c r="AC29" s="4">
        <f t="shared" si="102"/>
        <v>5.492755097911707</v>
      </c>
      <c r="AD29" s="4">
        <f t="shared" si="102"/>
        <v>6.4351235513259359</v>
      </c>
      <c r="AE29" s="4">
        <f t="shared" si="102"/>
        <v>5.960771277084131</v>
      </c>
      <c r="AF29" s="4">
        <f t="shared" si="102"/>
        <v>5.1142401179242434</v>
      </c>
      <c r="AG29" s="4">
        <f t="shared" si="102"/>
        <v>5.3968342671491332</v>
      </c>
      <c r="AH29" s="4">
        <f t="shared" si="102"/>
        <v>5.44756603116722</v>
      </c>
      <c r="AI29" s="4">
        <f t="shared" si="102"/>
        <v>5.8640858393697233</v>
      </c>
      <c r="AJ29" s="4">
        <f t="shared" si="102"/>
        <v>5.3545714747532145</v>
      </c>
      <c r="AK29" s="4">
        <f t="shared" si="102"/>
        <v>6.1586888221271758</v>
      </c>
      <c r="AL29" s="4">
        <f t="shared" si="102"/>
        <v>6.2517137119359658</v>
      </c>
      <c r="AM29" s="4">
        <f t="shared" si="102"/>
        <v>5.9831398150243915</v>
      </c>
      <c r="AN29" s="4">
        <f t="shared" si="102"/>
        <v>6.2521051531063563</v>
      </c>
      <c r="AO29" s="4">
        <f t="shared" si="102"/>
        <v>6.4530133184614895</v>
      </c>
      <c r="AP29" s="15">
        <f t="shared" si="85"/>
        <v>5.8221133269293395</v>
      </c>
      <c r="AQ29" s="15">
        <f t="shared" si="86"/>
        <v>5.1142401179242434</v>
      </c>
      <c r="AR29" s="15">
        <f t="shared" si="87"/>
        <v>6.4530133184614895</v>
      </c>
      <c r="AS29" s="15">
        <f t="shared" si="88"/>
        <v>0.45407800039976148</v>
      </c>
      <c r="AT29" s="15">
        <f t="shared" si="89"/>
        <v>5.677260158469716</v>
      </c>
      <c r="AU29" s="15">
        <f t="shared" si="90"/>
        <v>5.1142401179242434</v>
      </c>
      <c r="AV29" s="15">
        <f t="shared" si="91"/>
        <v>6.1586888221271758</v>
      </c>
      <c r="AW29" s="15">
        <f t="shared" si="92"/>
        <v>0.36313123719242346</v>
      </c>
      <c r="AX29" s="27"/>
    </row>
    <row r="30" spans="1:62" ht="14.4" x14ac:dyDescent="0.3">
      <c r="A30" s="2">
        <v>4</v>
      </c>
      <c r="B30"/>
      <c r="C30" s="15">
        <f t="shared" si="100"/>
        <v>-5.4851239466134825</v>
      </c>
      <c r="D30" s="15"/>
      <c r="E30" s="15">
        <f t="shared" si="100"/>
        <v>4.1269235787283671</v>
      </c>
      <c r="F30" s="15">
        <f t="shared" si="100"/>
        <v>-2.170845700405629</v>
      </c>
      <c r="G30" s="15">
        <f t="shared" si="100"/>
        <v>-6.0005230425006122</v>
      </c>
      <c r="H30" s="15">
        <f t="shared" si="100"/>
        <v>-9.2172540072953328</v>
      </c>
      <c r="I30" s="15">
        <f t="shared" si="100"/>
        <v>6.8537342166546482</v>
      </c>
      <c r="J30" s="15"/>
      <c r="K30" s="15">
        <f t="shared" si="100"/>
        <v>18.562174836818045</v>
      </c>
      <c r="L30" s="15"/>
      <c r="M30" s="15">
        <f t="shared" si="100"/>
        <v>-6.6690859353859588</v>
      </c>
      <c r="N30" s="3"/>
      <c r="O30" s="3"/>
      <c r="P30"/>
      <c r="Q30" s="21"/>
      <c r="R30"/>
      <c r="S30"/>
      <c r="T30"/>
      <c r="U30"/>
      <c r="V30"/>
      <c r="W30"/>
      <c r="X30"/>
      <c r="Y30"/>
      <c r="Z30" s="30"/>
      <c r="AA30" s="30" t="s">
        <v>6</v>
      </c>
      <c r="AB30" s="4">
        <f t="shared" ref="AB30:AO30" si="103">AB10/AB$17*100</f>
        <v>2.2666229586628717</v>
      </c>
      <c r="AC30" s="4">
        <f t="shared" si="103"/>
        <v>2.2975530017704897</v>
      </c>
      <c r="AD30" s="4">
        <f t="shared" si="103"/>
        <v>2.7082642876586691</v>
      </c>
      <c r="AE30" s="4">
        <f t="shared" si="103"/>
        <v>3.0186170217417492</v>
      </c>
      <c r="AF30" s="4">
        <f t="shared" si="103"/>
        <v>2.3677328039932393</v>
      </c>
      <c r="AG30" s="4">
        <f t="shared" si="103"/>
        <v>2.3544531602073024</v>
      </c>
      <c r="AH30" s="4">
        <f t="shared" si="103"/>
        <v>2.3883699026117124</v>
      </c>
      <c r="AI30" s="4">
        <f t="shared" si="103"/>
        <v>2.3723782037675578</v>
      </c>
      <c r="AJ30" s="4">
        <f t="shared" si="103"/>
        <v>2.3750688874603703</v>
      </c>
      <c r="AK30" s="4">
        <f t="shared" si="103"/>
        <v>2.6717931571339868</v>
      </c>
      <c r="AL30" s="4">
        <f t="shared" si="103"/>
        <v>2.6383536178512985</v>
      </c>
      <c r="AM30" s="4">
        <f t="shared" si="103"/>
        <v>2.5874540936785908</v>
      </c>
      <c r="AN30" s="4">
        <f t="shared" si="103"/>
        <v>2.5045561537625187</v>
      </c>
      <c r="AO30" s="4">
        <f t="shared" si="103"/>
        <v>2.683070530442778</v>
      </c>
      <c r="AP30" s="15">
        <f t="shared" si="85"/>
        <v>2.5167348414816524</v>
      </c>
      <c r="AQ30" s="15">
        <f t="shared" si="86"/>
        <v>2.2666229586628717</v>
      </c>
      <c r="AR30" s="15">
        <f t="shared" si="87"/>
        <v>3.0186170217417492</v>
      </c>
      <c r="AS30" s="15">
        <f t="shared" si="88"/>
        <v>0.21062905363793072</v>
      </c>
      <c r="AT30" s="15">
        <f t="shared" si="89"/>
        <v>2.5072939181130787</v>
      </c>
      <c r="AU30" s="15">
        <f t="shared" si="90"/>
        <v>2.2975530017704897</v>
      </c>
      <c r="AV30" s="15">
        <f t="shared" si="91"/>
        <v>3.0186170217417492</v>
      </c>
      <c r="AW30" s="15">
        <f t="shared" si="92"/>
        <v>0.24322564331728527</v>
      </c>
      <c r="AX30" s="27"/>
    </row>
    <row r="31" spans="1:62" ht="14.4" x14ac:dyDescent="0.3">
      <c r="A31" s="2">
        <v>5</v>
      </c>
      <c r="B31"/>
      <c r="C31" s="15">
        <f t="shared" si="100"/>
        <v>0.16312894516694626</v>
      </c>
      <c r="D31" s="15"/>
      <c r="E31" s="15">
        <f t="shared" si="100"/>
        <v>0.72972890692958492</v>
      </c>
      <c r="F31" s="15">
        <f t="shared" si="100"/>
        <v>4.863845395290781</v>
      </c>
      <c r="G31" s="15">
        <f t="shared" si="100"/>
        <v>-1.7383403266196764</v>
      </c>
      <c r="H31" s="15">
        <f t="shared" si="100"/>
        <v>-12.278263538249178</v>
      </c>
      <c r="I31" s="15">
        <f t="shared" si="100"/>
        <v>7.3647149980877655</v>
      </c>
      <c r="J31" s="15"/>
      <c r="K31" s="15">
        <f t="shared" si="100"/>
        <v>6.9583078189847143</v>
      </c>
      <c r="L31" s="15"/>
      <c r="M31" s="15">
        <f t="shared" si="100"/>
        <v>-6.0631221995909357</v>
      </c>
      <c r="N31" s="3"/>
      <c r="O31" s="3"/>
      <c r="P31"/>
      <c r="Q31" s="21"/>
      <c r="R31"/>
      <c r="S31"/>
      <c r="T31"/>
      <c r="U31"/>
      <c r="V31"/>
      <c r="W31"/>
      <c r="X31"/>
      <c r="Y31"/>
      <c r="Z31" s="30"/>
      <c r="AA31" s="2" t="s">
        <v>7</v>
      </c>
      <c r="AB31" s="4">
        <f t="shared" ref="AB31:AO31" si="104">AB11/AB$17*100</f>
        <v>7.2233149101911645</v>
      </c>
      <c r="AC31" s="4">
        <f t="shared" si="104"/>
        <v>6.2181083264591841</v>
      </c>
      <c r="AD31" s="4">
        <f t="shared" si="104"/>
        <v>6.902478893417169</v>
      </c>
      <c r="AE31" s="4">
        <f t="shared" si="104"/>
        <v>6.580576794733048</v>
      </c>
      <c r="AF31" s="4">
        <f t="shared" si="104"/>
        <v>6.4070139940379995</v>
      </c>
      <c r="AG31" s="4">
        <f t="shared" si="104"/>
        <v>6.3570867909193671</v>
      </c>
      <c r="AH31" s="4">
        <f t="shared" si="104"/>
        <v>6.3470315694751447</v>
      </c>
      <c r="AI31" s="4">
        <f t="shared" si="104"/>
        <v>6.7527530886865073</v>
      </c>
      <c r="AJ31" s="4">
        <f t="shared" si="104"/>
        <v>6.1705569683633321</v>
      </c>
      <c r="AK31" s="4">
        <f t="shared" si="104"/>
        <v>7.3541661985465705</v>
      </c>
      <c r="AL31" s="4">
        <f t="shared" si="104"/>
        <v>7.5873611897659039</v>
      </c>
      <c r="AM31" s="4">
        <f t="shared" si="104"/>
        <v>7.0111659313405541</v>
      </c>
      <c r="AN31" s="4">
        <f t="shared" si="104"/>
        <v>7.9546479774054424</v>
      </c>
      <c r="AO31" s="4">
        <f t="shared" si="104"/>
        <v>7.5197295999529192</v>
      </c>
      <c r="AP31" s="15">
        <f t="shared" si="85"/>
        <v>6.8847137309495929</v>
      </c>
      <c r="AQ31" s="15">
        <f t="shared" si="86"/>
        <v>6.1705569683633321</v>
      </c>
      <c r="AR31" s="15">
        <f t="shared" si="87"/>
        <v>7.9546479774054424</v>
      </c>
      <c r="AS31" s="15">
        <f t="shared" si="88"/>
        <v>0.57197666050313134</v>
      </c>
      <c r="AT31" s="15">
        <f t="shared" si="89"/>
        <v>6.6284878367747977</v>
      </c>
      <c r="AU31" s="15">
        <f t="shared" si="90"/>
        <v>6.2181083264591841</v>
      </c>
      <c r="AV31" s="15">
        <f t="shared" si="91"/>
        <v>7.3541661985465705</v>
      </c>
      <c r="AW31" s="15">
        <f t="shared" si="92"/>
        <v>0.38934507155030978</v>
      </c>
      <c r="AX31" s="27"/>
    </row>
    <row r="32" spans="1:62" ht="14.4" x14ac:dyDescent="0.3">
      <c r="A32" s="32"/>
      <c r="B3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/>
      <c r="Q32" s="21"/>
      <c r="R32"/>
      <c r="S32"/>
      <c r="T32"/>
      <c r="U32"/>
      <c r="V32"/>
      <c r="W32"/>
      <c r="X32"/>
      <c r="Y32"/>
      <c r="Z32" s="30"/>
      <c r="AA32" s="30" t="s">
        <v>9</v>
      </c>
      <c r="AB32" s="4">
        <f t="shared" ref="AB32:AO32" si="105">AB12/AB$17*100</f>
        <v>6.8965659041322915</v>
      </c>
      <c r="AC32" s="4">
        <f t="shared" si="105"/>
        <v>7.3752059338777336</v>
      </c>
      <c r="AD32" s="4">
        <f t="shared" si="105"/>
        <v>7.5076441437296735</v>
      </c>
      <c r="AE32" s="4">
        <f t="shared" si="105"/>
        <v>7.032081117302309</v>
      </c>
      <c r="AF32" s="4">
        <f t="shared" si="105"/>
        <v>6.724865016816846</v>
      </c>
      <c r="AG32" s="4">
        <f t="shared" si="105"/>
        <v>6.8546089325826705</v>
      </c>
      <c r="AH32" s="4">
        <f t="shared" si="105"/>
        <v>6.7369365140668087</v>
      </c>
      <c r="AI32" s="4">
        <f t="shared" si="105"/>
        <v>7.2633089232230343</v>
      </c>
      <c r="AJ32" s="4">
        <f t="shared" si="105"/>
        <v>6.3554425701318209</v>
      </c>
      <c r="AK32" s="4">
        <f t="shared" si="105"/>
        <v>7.7703666333220385</v>
      </c>
      <c r="AL32" s="4">
        <f t="shared" si="105"/>
        <v>7.782629061835868</v>
      </c>
      <c r="AM32" s="4">
        <f t="shared" si="105"/>
        <v>6.4992395296312973</v>
      </c>
      <c r="AN32" s="4">
        <f t="shared" si="105"/>
        <v>6.7942322814709746</v>
      </c>
      <c r="AO32" s="4">
        <f t="shared" si="105"/>
        <v>7.864706885362148</v>
      </c>
      <c r="AP32" s="15">
        <f t="shared" si="85"/>
        <v>7.1041309605346781</v>
      </c>
      <c r="AQ32" s="15">
        <f t="shared" si="86"/>
        <v>6.3554425701318209</v>
      </c>
      <c r="AR32" s="15">
        <f t="shared" si="87"/>
        <v>7.864706885362148</v>
      </c>
      <c r="AS32" s="15">
        <f t="shared" si="88"/>
        <v>0.49271795407911756</v>
      </c>
      <c r="AT32" s="15">
        <f t="shared" si="89"/>
        <v>7.0320765751028427</v>
      </c>
      <c r="AU32" s="15">
        <f t="shared" si="90"/>
        <v>6.4992395296312973</v>
      </c>
      <c r="AV32" s="15">
        <f t="shared" si="91"/>
        <v>7.7703666333220385</v>
      </c>
      <c r="AW32" s="15">
        <f t="shared" si="92"/>
        <v>0.41630604197560478</v>
      </c>
      <c r="AX32" s="27"/>
    </row>
    <row r="33" spans="1:50" ht="14.4" x14ac:dyDescent="0.3">
      <c r="A33" s="32"/>
      <c r="B3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/>
      <c r="Q33" s="21"/>
      <c r="R33"/>
      <c r="S33"/>
      <c r="T33"/>
      <c r="U33"/>
      <c r="V33"/>
      <c r="W33"/>
      <c r="X33"/>
      <c r="Y33"/>
      <c r="Z33" s="30"/>
      <c r="AA33" s="30" t="s">
        <v>10</v>
      </c>
      <c r="AB33" s="4">
        <f t="shared" ref="AB33:AO33" si="106">AB13/AB$17*100</f>
        <v>6.0749642824956114</v>
      </c>
      <c r="AC33" s="4">
        <f t="shared" si="106"/>
        <v>6.2010281598490549</v>
      </c>
      <c r="AD33" s="4">
        <f t="shared" si="106"/>
        <v>6.1115698529550979</v>
      </c>
      <c r="AE33" s="4">
        <f t="shared" si="106"/>
        <v>5.6895154590635659</v>
      </c>
      <c r="AF33" s="4">
        <f t="shared" si="106"/>
        <v>5.7372967424996641</v>
      </c>
      <c r="AG33" s="4">
        <f t="shared" si="106"/>
        <v>5.8176036817815051</v>
      </c>
      <c r="AH33" s="4">
        <f t="shared" si="106"/>
        <v>5.3536740743224316</v>
      </c>
      <c r="AI33" s="4">
        <f t="shared" si="106"/>
        <v>5.9115030012323073</v>
      </c>
      <c r="AJ33" s="4">
        <f t="shared" si="106"/>
        <v>5.3439049964795853</v>
      </c>
      <c r="AK33" s="4">
        <f t="shared" si="106"/>
        <v>5.9563074621709573</v>
      </c>
      <c r="AL33" s="4">
        <f t="shared" si="106"/>
        <v>5.8160502384302069</v>
      </c>
      <c r="AM33" s="4">
        <f t="shared" si="106"/>
        <v>5.764736431526722</v>
      </c>
      <c r="AN33" s="4">
        <f t="shared" si="106"/>
        <v>5.6185542197476375</v>
      </c>
      <c r="AO33" s="4">
        <f t="shared" si="106"/>
        <v>5.8917469028906835</v>
      </c>
      <c r="AP33" s="15">
        <f t="shared" si="85"/>
        <v>5.8063182503889319</v>
      </c>
      <c r="AQ33" s="15">
        <f t="shared" si="86"/>
        <v>5.3439049964795853</v>
      </c>
      <c r="AR33" s="15">
        <f t="shared" si="87"/>
        <v>6.2010281598490549</v>
      </c>
      <c r="AS33" s="15">
        <f t="shared" si="88"/>
        <v>0.25363964045582738</v>
      </c>
      <c r="AT33" s="15">
        <f t="shared" si="89"/>
        <v>5.8039581265557754</v>
      </c>
      <c r="AU33" s="15">
        <f t="shared" si="90"/>
        <v>5.3536740743224316</v>
      </c>
      <c r="AV33" s="15">
        <f t="shared" si="91"/>
        <v>6.2010281598490549</v>
      </c>
      <c r="AW33" s="15">
        <f t="shared" si="92"/>
        <v>0.24332869185884709</v>
      </c>
      <c r="AX33" s="27"/>
    </row>
    <row r="34" spans="1:50" ht="14.4" x14ac:dyDescent="0.3">
      <c r="A34" s="41" t="s">
        <v>50</v>
      </c>
      <c r="B34" s="14" t="s">
        <v>16</v>
      </c>
      <c r="C34" s="14" t="s">
        <v>17</v>
      </c>
      <c r="D34" s="14" t="s">
        <v>18</v>
      </c>
      <c r="E34" s="14" t="s">
        <v>19</v>
      </c>
      <c r="F34" s="14" t="s">
        <v>20</v>
      </c>
      <c r="G34" s="14" t="s">
        <v>21</v>
      </c>
      <c r="H34" s="14" t="s">
        <v>22</v>
      </c>
      <c r="I34" s="14" t="s">
        <v>23</v>
      </c>
      <c r="J34" s="14" t="s">
        <v>24</v>
      </c>
      <c r="K34" s="14" t="s">
        <v>25</v>
      </c>
      <c r="L34" s="26" t="s">
        <v>26</v>
      </c>
      <c r="M34" s="26" t="s">
        <v>27</v>
      </c>
      <c r="N34" s="26" t="s">
        <v>28</v>
      </c>
      <c r="O34" s="26" t="s">
        <v>29</v>
      </c>
      <c r="Q34" s="21"/>
      <c r="R34"/>
      <c r="S34"/>
      <c r="T34"/>
      <c r="U34"/>
      <c r="V34"/>
      <c r="W34"/>
      <c r="X34"/>
      <c r="Y34"/>
      <c r="Z34" s="30"/>
      <c r="AA34" s="30" t="s">
        <v>11</v>
      </c>
      <c r="AB34" s="4">
        <f t="shared" ref="AB34:AO34" si="107">AB14/AB$17*100</f>
        <v>7.2033116672072905</v>
      </c>
      <c r="AC34" s="4">
        <f t="shared" si="107"/>
        <v>7.6766464126310829</v>
      </c>
      <c r="AD34" s="4">
        <f t="shared" si="107"/>
        <v>7.8769784429709793</v>
      </c>
      <c r="AE34" s="4">
        <f t="shared" si="107"/>
        <v>7.6773136219106055</v>
      </c>
      <c r="AF34" s="4">
        <f t="shared" si="107"/>
        <v>7.5522089293678736</v>
      </c>
      <c r="AG34" s="4">
        <f t="shared" si="107"/>
        <v>7.3241922372025856</v>
      </c>
      <c r="AH34" s="4">
        <f t="shared" si="107"/>
        <v>6.7770373271245061</v>
      </c>
      <c r="AI34" s="4">
        <f t="shared" si="107"/>
        <v>7.9586298749972224</v>
      </c>
      <c r="AJ34" s="4">
        <f t="shared" si="107"/>
        <v>7.0523190702360479</v>
      </c>
      <c r="AK34" s="4">
        <f t="shared" si="107"/>
        <v>7.4728915546625423</v>
      </c>
      <c r="AL34" s="4">
        <f t="shared" si="107"/>
        <v>6.8311147118467783</v>
      </c>
      <c r="AM34" s="4">
        <f t="shared" si="107"/>
        <v>8.1240494120391311</v>
      </c>
      <c r="AN34" s="4">
        <f t="shared" si="107"/>
        <v>6.6850399786493</v>
      </c>
      <c r="AO34" s="4">
        <f t="shared" si="107"/>
        <v>6.6865755383596888</v>
      </c>
      <c r="AP34" s="15">
        <f t="shared" si="85"/>
        <v>7.3498791985146879</v>
      </c>
      <c r="AQ34" s="15">
        <f t="shared" si="86"/>
        <v>6.6850399786493</v>
      </c>
      <c r="AR34" s="15">
        <f t="shared" si="87"/>
        <v>8.1240494120391311</v>
      </c>
      <c r="AS34" s="15">
        <f t="shared" si="88"/>
        <v>0.48893457325235806</v>
      </c>
      <c r="AT34" s="15">
        <f t="shared" si="89"/>
        <v>7.570371171241943</v>
      </c>
      <c r="AU34" s="15">
        <f t="shared" si="90"/>
        <v>6.7770373271245061</v>
      </c>
      <c r="AV34" s="15">
        <f t="shared" si="91"/>
        <v>8.1240494120391311</v>
      </c>
      <c r="AW34" s="15">
        <f t="shared" si="92"/>
        <v>0.41054847086838792</v>
      </c>
      <c r="AX34" s="27"/>
    </row>
    <row r="35" spans="1:50" ht="14.4" x14ac:dyDescent="0.3">
      <c r="A35" s="2">
        <v>1</v>
      </c>
      <c r="B35" s="15">
        <f>(B2-$P2)/$P2*100</f>
        <v>-16.401976028666432</v>
      </c>
      <c r="C35" s="15">
        <f t="shared" ref="C35:O35" si="108">(C2-$P2)/$P2*100</f>
        <v>-3.2946824800411467</v>
      </c>
      <c r="D35" s="15">
        <f t="shared" si="108"/>
        <v>1.8545494265160267</v>
      </c>
      <c r="E35" s="15">
        <f t="shared" si="108"/>
        <v>-5.3780183970621227</v>
      </c>
      <c r="F35" s="15">
        <f t="shared" si="108"/>
        <v>15.2088811408527</v>
      </c>
      <c r="G35" s="15">
        <f t="shared" si="108"/>
        <v>4.8228643796197943</v>
      </c>
      <c r="H35" s="15">
        <f t="shared" si="108"/>
        <v>4.5143077287794782</v>
      </c>
      <c r="I35" s="15">
        <f t="shared" si="108"/>
        <v>-0.62007489119643533</v>
      </c>
      <c r="J35" s="15">
        <f t="shared" si="108"/>
        <v>0.11120436776570905</v>
      </c>
      <c r="K35" s="15">
        <f t="shared" si="108"/>
        <v>6.8346537231979312</v>
      </c>
      <c r="L35" s="15">
        <f t="shared" si="108"/>
        <v>5.6683095916111697</v>
      </c>
      <c r="M35" s="15">
        <f t="shared" si="108"/>
        <v>-20.818193050498245</v>
      </c>
      <c r="N35" s="15">
        <f t="shared" si="108"/>
        <v>5.2486725517411754</v>
      </c>
      <c r="O35" s="15">
        <f t="shared" si="108"/>
        <v>2.249501937380443</v>
      </c>
      <c r="Q35" s="21"/>
      <c r="R35"/>
      <c r="S35"/>
      <c r="T35"/>
      <c r="U35"/>
      <c r="V35"/>
      <c r="W35"/>
      <c r="X35"/>
      <c r="Y35"/>
      <c r="Z35" s="30"/>
      <c r="AA35" s="30" t="s">
        <v>12</v>
      </c>
      <c r="AB35" s="4">
        <f t="shared" ref="AB35:AO35" si="109">AB15/AB$17*100</f>
        <v>2.2571059983274622</v>
      </c>
      <c r="AC35" s="4">
        <f t="shared" si="109"/>
        <v>1.050700789242982</v>
      </c>
      <c r="AD35" s="4">
        <f t="shared" si="109"/>
        <v>2.225087021160197</v>
      </c>
      <c r="AE35" s="4">
        <f t="shared" si="109"/>
        <v>1.878662108660218</v>
      </c>
      <c r="AF35" s="4">
        <f t="shared" si="109"/>
        <v>2.1981959197741512</v>
      </c>
      <c r="AG35" s="4">
        <f t="shared" si="109"/>
        <v>2.0875054896914285</v>
      </c>
      <c r="AH35" s="4">
        <f t="shared" si="109"/>
        <v>1.7823302013643134</v>
      </c>
      <c r="AI35" s="4">
        <f t="shared" si="109"/>
        <v>1.8437283319880606</v>
      </c>
      <c r="AJ35" s="4">
        <f t="shared" si="109"/>
        <v>1.2888659756924681</v>
      </c>
      <c r="AK35" s="4">
        <f t="shared" si="109"/>
        <v>0.52254281199094621</v>
      </c>
      <c r="AL35" s="4">
        <f t="shared" si="109"/>
        <v>1.2560789137940003</v>
      </c>
      <c r="AM35" s="4">
        <f t="shared" si="109"/>
        <v>2.8768037989925039</v>
      </c>
      <c r="AN35" s="4">
        <f t="shared" si="109"/>
        <v>0.54706421304538655</v>
      </c>
      <c r="AO35" s="4">
        <f t="shared" si="109"/>
        <v>0.96184221790922753</v>
      </c>
      <c r="AP35" s="15">
        <f t="shared" si="85"/>
        <v>1.6268938422595249</v>
      </c>
      <c r="AQ35" s="15">
        <f t="shared" si="86"/>
        <v>0.52254281199094621</v>
      </c>
      <c r="AR35" s="15">
        <f t="shared" si="87"/>
        <v>2.8768037989925039</v>
      </c>
      <c r="AS35" s="15">
        <f t="shared" si="88"/>
        <v>0.70176005571508193</v>
      </c>
      <c r="AT35" s="15">
        <f t="shared" si="89"/>
        <v>1.7800586814630757</v>
      </c>
      <c r="AU35" s="15">
        <f t="shared" si="90"/>
        <v>0.52254281199094621</v>
      </c>
      <c r="AV35" s="15">
        <f t="shared" si="91"/>
        <v>2.8768037989925039</v>
      </c>
      <c r="AW35" s="15">
        <f t="shared" si="92"/>
        <v>0.71706772540778785</v>
      </c>
      <c r="AX35" s="27"/>
    </row>
    <row r="36" spans="1:50" ht="14.4" x14ac:dyDescent="0.3">
      <c r="A36" s="2">
        <v>2</v>
      </c>
      <c r="B36" s="15">
        <f t="shared" ref="B36:O39" si="110">(B3-$P3)/$P3*100</f>
        <v>1.4204794545361479</v>
      </c>
      <c r="C36" s="15">
        <f t="shared" si="110"/>
        <v>12.017535922342889</v>
      </c>
      <c r="D36" s="15">
        <f t="shared" si="110"/>
        <v>-8.420027185489011E-2</v>
      </c>
      <c r="E36" s="15">
        <f t="shared" si="110"/>
        <v>-3.8641661727111871</v>
      </c>
      <c r="F36" s="15">
        <f t="shared" si="110"/>
        <v>4.5063150225909716</v>
      </c>
      <c r="G36" s="15">
        <f t="shared" si="110"/>
        <v>-7.9851083819222737</v>
      </c>
      <c r="H36" s="15">
        <f t="shared" si="110"/>
        <v>1.2987022023194887</v>
      </c>
      <c r="I36" s="15">
        <f t="shared" si="110"/>
        <v>4.3455690488057277</v>
      </c>
      <c r="J36" s="15">
        <f t="shared" si="110"/>
        <v>-2.5587140323858621</v>
      </c>
      <c r="K36" s="15">
        <f t="shared" si="110"/>
        <v>4.4127900876041588</v>
      </c>
      <c r="L36" s="15">
        <f t="shared" si="110"/>
        <v>2.2997112147884113</v>
      </c>
      <c r="M36" s="15">
        <f t="shared" si="110"/>
        <v>-11.502035422931385</v>
      </c>
      <c r="N36" s="15">
        <f t="shared" si="110"/>
        <v>-3.5446226622932362</v>
      </c>
      <c r="O36" s="15">
        <f t="shared" si="110"/>
        <v>-0.76225600888896161</v>
      </c>
      <c r="Q36" s="3"/>
      <c r="R36"/>
      <c r="S36"/>
      <c r="T36"/>
      <c r="U36"/>
      <c r="V36"/>
      <c r="W36"/>
      <c r="X36"/>
      <c r="Y36"/>
      <c r="Z36" s="30"/>
      <c r="AA36" s="30" t="s">
        <v>13</v>
      </c>
      <c r="AB36" s="4">
        <f t="shared" ref="AB36:AO36" si="111">AB16/AB$17*100</f>
        <v>1.6004356652343197</v>
      </c>
      <c r="AC36" s="4">
        <f t="shared" si="111"/>
        <v>2.0840380306390549</v>
      </c>
      <c r="AD36" s="4">
        <f t="shared" si="111"/>
        <v>2.1295001200503738</v>
      </c>
      <c r="AE36" s="4">
        <f t="shared" si="111"/>
        <v>2.4483668552010984</v>
      </c>
      <c r="AF36" s="4">
        <f t="shared" si="111"/>
        <v>2.0754667050992008</v>
      </c>
      <c r="AG36" s="4">
        <f t="shared" si="111"/>
        <v>2.3937256750031315</v>
      </c>
      <c r="AH36" s="4">
        <f t="shared" si="111"/>
        <v>1.6929657570321863</v>
      </c>
      <c r="AI36" s="4">
        <f t="shared" si="111"/>
        <v>1.9012958077160598</v>
      </c>
      <c r="AJ36" s="4">
        <f t="shared" si="111"/>
        <v>2.6843967218715603</v>
      </c>
      <c r="AK36" s="4">
        <f t="shared" si="111"/>
        <v>2.1665250738790172</v>
      </c>
      <c r="AL36" s="4">
        <f t="shared" si="111"/>
        <v>1.8523314096413692</v>
      </c>
      <c r="AM36" s="4">
        <f t="shared" si="111"/>
        <v>2.4650369106611496</v>
      </c>
      <c r="AN36" s="4">
        <f t="shared" si="111"/>
        <v>2.1107671581660545</v>
      </c>
      <c r="AO36" s="4">
        <f t="shared" si="111"/>
        <v>2.328790486758523</v>
      </c>
      <c r="AP36" s="15">
        <f t="shared" si="85"/>
        <v>2.1381173126395074</v>
      </c>
      <c r="AQ36" s="15">
        <f t="shared" si="86"/>
        <v>1.6004356652343197</v>
      </c>
      <c r="AR36" s="15">
        <f t="shared" si="87"/>
        <v>2.6843967218715603</v>
      </c>
      <c r="AS36" s="15">
        <f t="shared" si="88"/>
        <v>0.30843808923797311</v>
      </c>
      <c r="AT36" s="15">
        <f t="shared" si="89"/>
        <v>2.1534276019038625</v>
      </c>
      <c r="AU36" s="15">
        <f t="shared" si="90"/>
        <v>1.6929657570321863</v>
      </c>
      <c r="AV36" s="15">
        <f t="shared" si="91"/>
        <v>2.4650369106611496</v>
      </c>
      <c r="AW36" s="15">
        <f t="shared" si="92"/>
        <v>0.27477070918988156</v>
      </c>
      <c r="AX36" s="27"/>
    </row>
    <row r="37" spans="1:50" ht="14.4" x14ac:dyDescent="0.3">
      <c r="A37" s="2">
        <v>3</v>
      </c>
      <c r="B37" s="15">
        <f t="shared" si="110"/>
        <v>-25.673628025137301</v>
      </c>
      <c r="C37" s="15">
        <f t="shared" si="110"/>
        <v>-8.5962115733169604</v>
      </c>
      <c r="D37" s="15">
        <f t="shared" si="110"/>
        <v>19.479233256716945</v>
      </c>
      <c r="E37" s="15">
        <f t="shared" si="110"/>
        <v>3.7871117287904985</v>
      </c>
      <c r="F37" s="15">
        <f t="shared" si="110"/>
        <v>-8.2377416563531813</v>
      </c>
      <c r="G37" s="15">
        <f t="shared" si="110"/>
        <v>-5.1001229082779416</v>
      </c>
      <c r="H37" s="15">
        <f t="shared" si="110"/>
        <v>-13.830778671193606</v>
      </c>
      <c r="I37" s="15">
        <f t="shared" si="110"/>
        <v>11.403338896535058</v>
      </c>
      <c r="J37" s="15">
        <f t="shared" si="110"/>
        <v>-11.711677695242253</v>
      </c>
      <c r="K37" s="15">
        <f t="shared" si="110"/>
        <v>11.020954202612449</v>
      </c>
      <c r="L37" s="15">
        <f t="shared" si="110"/>
        <v>13.524453760710886</v>
      </c>
      <c r="M37" s="15">
        <f t="shared" si="110"/>
        <v>-5.9157426657247605</v>
      </c>
      <c r="N37" s="15">
        <f t="shared" si="110"/>
        <v>9.7481845935812945</v>
      </c>
      <c r="O37" s="15">
        <f t="shared" si="110"/>
        <v>10.102626756299186</v>
      </c>
      <c r="Q37" s="3"/>
      <c r="R37"/>
      <c r="S37"/>
      <c r="T37"/>
      <c r="U37"/>
      <c r="V37"/>
      <c r="W37"/>
      <c r="X37"/>
      <c r="Y37"/>
      <c r="Z37" s="30"/>
      <c r="AB37" s="5">
        <f>SUM(AB22:AB36)</f>
        <v>100</v>
      </c>
      <c r="AC37" s="5">
        <f t="shared" ref="AC37:AO37" si="112">SUM(AC22:AC36)</f>
        <v>100.00000000000001</v>
      </c>
      <c r="AD37" s="5">
        <f t="shared" si="112"/>
        <v>99.999999999999986</v>
      </c>
      <c r="AE37" s="5">
        <f t="shared" si="112"/>
        <v>100</v>
      </c>
      <c r="AF37" s="5">
        <f t="shared" si="112"/>
        <v>100</v>
      </c>
      <c r="AG37" s="5">
        <f t="shared" si="112"/>
        <v>100</v>
      </c>
      <c r="AH37" s="5">
        <f t="shared" si="112"/>
        <v>100.00000000000001</v>
      </c>
      <c r="AI37" s="5">
        <f t="shared" si="112"/>
        <v>99.999999999999986</v>
      </c>
      <c r="AJ37" s="5">
        <f t="shared" si="112"/>
        <v>100.00000000000001</v>
      </c>
      <c r="AK37" s="5">
        <f t="shared" si="112"/>
        <v>99.999999999999986</v>
      </c>
      <c r="AL37" s="5">
        <f t="shared" si="112"/>
        <v>99.999999999999986</v>
      </c>
      <c r="AM37" s="5">
        <f t="shared" si="112"/>
        <v>100.00000000000001</v>
      </c>
      <c r="AN37" s="5">
        <f t="shared" si="112"/>
        <v>100</v>
      </c>
      <c r="AO37" s="5">
        <f t="shared" si="112"/>
        <v>100.00000000000001</v>
      </c>
      <c r="AP37" s="5">
        <f t="shared" ref="AP37" si="113">SUM(AP22:AP36)</f>
        <v>99.999999999999986</v>
      </c>
      <c r="AR37" s="5"/>
      <c r="AS37" s="5"/>
      <c r="AT37" s="5"/>
      <c r="AU37" s="27"/>
      <c r="AV37" s="27"/>
      <c r="AW37" s="34"/>
      <c r="AX37" s="27"/>
    </row>
    <row r="38" spans="1:50" ht="14.4" x14ac:dyDescent="0.3">
      <c r="A38" s="2">
        <v>4</v>
      </c>
      <c r="B38" s="15">
        <f t="shared" si="110"/>
        <v>-16.891138602961206</v>
      </c>
      <c r="C38" s="15">
        <f t="shared" si="110"/>
        <v>-8.7417887094397884</v>
      </c>
      <c r="D38" s="15">
        <f t="shared" si="110"/>
        <v>14.800246569784004</v>
      </c>
      <c r="E38" s="15">
        <f t="shared" si="110"/>
        <v>0.53905998476027162</v>
      </c>
      <c r="F38" s="15">
        <f t="shared" si="110"/>
        <v>-5.5417093452421105</v>
      </c>
      <c r="G38" s="15">
        <f t="shared" si="110"/>
        <v>-9.2394288858376736</v>
      </c>
      <c r="H38" s="15">
        <f t="shared" si="110"/>
        <v>-12.345322119875366</v>
      </c>
      <c r="I38" s="15">
        <f t="shared" si="110"/>
        <v>3.1719138987268405</v>
      </c>
      <c r="J38" s="15">
        <f t="shared" si="110"/>
        <v>-16.66185861753268</v>
      </c>
      <c r="K38" s="15">
        <f t="shared" si="110"/>
        <v>14.476921032146919</v>
      </c>
      <c r="L38" s="15">
        <f t="shared" si="110"/>
        <v>16.056295997163041</v>
      </c>
      <c r="M38" s="15">
        <f t="shared" si="110"/>
        <v>-9.8849553498992329</v>
      </c>
      <c r="N38" s="15">
        <f t="shared" si="110"/>
        <v>12.820931970119066</v>
      </c>
      <c r="O38" s="15">
        <f t="shared" si="110"/>
        <v>17.440832178087874</v>
      </c>
      <c r="Q38" s="10"/>
      <c r="AC38"/>
      <c r="AE38"/>
      <c r="AF38"/>
      <c r="AQ38" s="29"/>
      <c r="AU38" s="5"/>
      <c r="AV38" s="5"/>
      <c r="AW38" s="5"/>
      <c r="AX38" s="5"/>
    </row>
    <row r="39" spans="1:50" ht="14.4" x14ac:dyDescent="0.3">
      <c r="A39" s="2">
        <v>5</v>
      </c>
      <c r="B39" s="15">
        <f t="shared" si="110"/>
        <v>-12.817356670188182</v>
      </c>
      <c r="C39" s="15">
        <f t="shared" si="110"/>
        <v>0.87354810843224828</v>
      </c>
      <c r="D39" s="15">
        <f t="shared" si="110"/>
        <v>17.6921463320061</v>
      </c>
      <c r="E39" s="15">
        <f t="shared" si="110"/>
        <v>1.444166749273512</v>
      </c>
      <c r="F39" s="15">
        <f t="shared" si="110"/>
        <v>5.6076049611814094</v>
      </c>
      <c r="G39" s="15">
        <f t="shared" si="110"/>
        <v>-1.0414075652196439</v>
      </c>
      <c r="H39" s="15">
        <f t="shared" si="110"/>
        <v>-11.656086462975779</v>
      </c>
      <c r="I39" s="15">
        <f t="shared" si="110"/>
        <v>8.1262122855268828</v>
      </c>
      <c r="J39" s="15">
        <f t="shared" si="110"/>
        <v>-12.823537041380211</v>
      </c>
      <c r="K39" s="15">
        <f t="shared" si="110"/>
        <v>7.7169226141218834</v>
      </c>
      <c r="L39" s="15">
        <f t="shared" si="110"/>
        <v>5.3791443880460026</v>
      </c>
      <c r="M39" s="15">
        <f t="shared" si="110"/>
        <v>-5.3968634791464645</v>
      </c>
      <c r="N39" s="15">
        <f t="shared" si="110"/>
        <v>-7.4973368056071994</v>
      </c>
      <c r="O39" s="15">
        <f t="shared" si="110"/>
        <v>4.3928425859289755</v>
      </c>
      <c r="Q39" s="10"/>
      <c r="AA39" s="2" t="s">
        <v>31</v>
      </c>
      <c r="AB39" s="14" t="s">
        <v>16</v>
      </c>
      <c r="AC39" s="14" t="s">
        <v>17</v>
      </c>
      <c r="AD39" s="14" t="s">
        <v>18</v>
      </c>
      <c r="AE39" s="14" t="s">
        <v>19</v>
      </c>
      <c r="AF39" s="14" t="s">
        <v>20</v>
      </c>
      <c r="AG39" s="14" t="s">
        <v>21</v>
      </c>
      <c r="AH39" s="14" t="s">
        <v>22</v>
      </c>
      <c r="AI39" s="14" t="s">
        <v>23</v>
      </c>
      <c r="AJ39" s="14" t="s">
        <v>24</v>
      </c>
      <c r="AK39" s="14" t="s">
        <v>25</v>
      </c>
      <c r="AL39" s="26" t="s">
        <v>26</v>
      </c>
      <c r="AM39" s="26" t="s">
        <v>27</v>
      </c>
      <c r="AN39" s="26" t="s">
        <v>28</v>
      </c>
      <c r="AO39" s="26" t="s">
        <v>29</v>
      </c>
      <c r="AP39" s="12" t="s">
        <v>42</v>
      </c>
      <c r="AQ39" s="12" t="s">
        <v>35</v>
      </c>
      <c r="AR39" s="12" t="s">
        <v>36</v>
      </c>
      <c r="AS39" s="12" t="s">
        <v>37</v>
      </c>
      <c r="AT39" s="12" t="s">
        <v>38</v>
      </c>
      <c r="AU39" s="12" t="s">
        <v>39</v>
      </c>
      <c r="AV39" s="12" t="s">
        <v>40</v>
      </c>
      <c r="AW39" s="12" t="s">
        <v>41</v>
      </c>
    </row>
    <row r="40" spans="1:50" ht="14.4" x14ac:dyDescent="0.3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Q40" s="10"/>
      <c r="AA40" s="30" t="s">
        <v>8</v>
      </c>
      <c r="AB40" s="36">
        <f>AB2/86400</f>
        <v>2.2754052238425926E-4</v>
      </c>
      <c r="AC40" s="36">
        <f t="shared" ref="AC40:AO40" si="114">AC2/86400</f>
        <v>2.6321649030092593E-4</v>
      </c>
      <c r="AD40" s="36">
        <f t="shared" si="114"/>
        <v>2.772318804050926E-4</v>
      </c>
      <c r="AE40" s="36">
        <f t="shared" si="114"/>
        <v>2.5754598135416669E-4</v>
      </c>
      <c r="AF40" s="36">
        <f t="shared" si="114"/>
        <v>3.135802469097222E-4</v>
      </c>
      <c r="AG40" s="36">
        <f t="shared" si="114"/>
        <v>2.8531116150462961E-4</v>
      </c>
      <c r="AH40" s="36">
        <f t="shared" si="114"/>
        <v>2.8447131938657405E-4</v>
      </c>
      <c r="AI40" s="36">
        <f t="shared" si="114"/>
        <v>2.7049634667824075E-4</v>
      </c>
      <c r="AJ40" s="36">
        <f t="shared" si="114"/>
        <v>2.7248677248842593E-4</v>
      </c>
      <c r="AK40" s="36">
        <f t="shared" si="114"/>
        <v>2.9078693206018518E-4</v>
      </c>
      <c r="AL40" s="36">
        <f t="shared" si="114"/>
        <v>2.8761232887731484E-4</v>
      </c>
      <c r="AM40" s="36">
        <f t="shared" si="114"/>
        <v>2.1552028218749998E-4</v>
      </c>
      <c r="AN40" s="36">
        <f t="shared" si="114"/>
        <v>2.8647014361111111E-4</v>
      </c>
      <c r="AO40" s="36">
        <f t="shared" si="114"/>
        <v>2.7830687831018519E-4</v>
      </c>
      <c r="AP40" s="36">
        <f>AP2/86400</f>
        <v>2.7218409188988093E-4</v>
      </c>
      <c r="AQ40" s="36">
        <f t="shared" ref="AQ40:AR40" si="115">AQ2/86400</f>
        <v>2.1552028218749998E-4</v>
      </c>
      <c r="AR40" s="36">
        <f t="shared" si="115"/>
        <v>3.135802469097222E-4</v>
      </c>
      <c r="AS40" s="15">
        <f>AS2</f>
        <v>9.3332998337575646</v>
      </c>
      <c r="AT40" s="36">
        <f>AT2/86400</f>
        <v>2.72616095047743E-4</v>
      </c>
      <c r="AU40" s="36">
        <f t="shared" ref="AU40:AV40" si="116">AU2/86400</f>
        <v>2.1552028218749998E-4</v>
      </c>
      <c r="AV40" s="36">
        <f t="shared" si="116"/>
        <v>3.135802469097222E-4</v>
      </c>
      <c r="AW40" s="15">
        <f>AW2</f>
        <v>10.640233755087076</v>
      </c>
    </row>
    <row r="41" spans="1:50" x14ac:dyDescent="0.3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Q41" s="14"/>
      <c r="AA41" s="30" t="s">
        <v>0</v>
      </c>
      <c r="AB41" s="36">
        <f t="shared" ref="AB41:AP55" si="117">AB3/86400</f>
        <v>3.9571260601851843E-5</v>
      </c>
      <c r="AC41" s="36">
        <f t="shared" si="117"/>
        <v>4.2503359363425922E-5</v>
      </c>
      <c r="AD41" s="36">
        <f t="shared" si="117"/>
        <v>3.9069454942129618E-5</v>
      </c>
      <c r="AE41" s="36">
        <f t="shared" si="117"/>
        <v>3.6376973622685172E-5</v>
      </c>
      <c r="AF41" s="36">
        <f t="shared" si="117"/>
        <v>4.0025825150462929E-5</v>
      </c>
      <c r="AG41" s="36">
        <f t="shared" si="117"/>
        <v>3.8615940196759249E-5</v>
      </c>
      <c r="AH41" s="36">
        <f t="shared" si="117"/>
        <v>3.608644075231484E-5</v>
      </c>
      <c r="AI41" s="36">
        <f t="shared" si="117"/>
        <v>3.9957587974537057E-5</v>
      </c>
      <c r="AJ41" s="36">
        <f t="shared" si="117"/>
        <v>3.692785756944444E-5</v>
      </c>
      <c r="AK41" s="36">
        <f t="shared" si="117"/>
        <v>4.2837196597222222E-5</v>
      </c>
      <c r="AL41" s="36">
        <f t="shared" si="117"/>
        <v>4.1093474432870344E-5</v>
      </c>
      <c r="AM41" s="36">
        <f t="shared" si="117"/>
        <v>3.8817502303240734E-5</v>
      </c>
      <c r="AN41" s="36">
        <f t="shared" si="117"/>
        <v>3.8800705474537046E-5</v>
      </c>
      <c r="AO41" s="36">
        <f t="shared" si="117"/>
        <v>4.1286638113425934E-5</v>
      </c>
      <c r="AP41" s="36">
        <f t="shared" si="117"/>
        <v>3.942644407820767E-5</v>
      </c>
      <c r="AQ41" s="36">
        <f t="shared" ref="AQ41:AR41" si="118">AQ3/86400</f>
        <v>3.608644075231484E-5</v>
      </c>
      <c r="AR41" s="36">
        <f t="shared" si="118"/>
        <v>4.2837196597222222E-5</v>
      </c>
      <c r="AS41" s="15">
        <f t="shared" ref="AS41:AS55" si="119">AS3</f>
        <v>5.2758176451292202</v>
      </c>
      <c r="AT41" s="36">
        <f t="shared" ref="AT41:AV41" si="120">AT3/86400</f>
        <v>3.9402603245081017E-5</v>
      </c>
      <c r="AU41" s="36">
        <f t="shared" si="120"/>
        <v>3.608644075231484E-5</v>
      </c>
      <c r="AV41" s="36">
        <f t="shared" si="120"/>
        <v>4.2837196597222222E-5</v>
      </c>
      <c r="AW41" s="15">
        <f t="shared" ref="AW41:AW55" si="121">AW3</f>
        <v>6.3062163524473229</v>
      </c>
    </row>
    <row r="42" spans="1:50" x14ac:dyDescent="0.35">
      <c r="A42" s="41" t="s">
        <v>51</v>
      </c>
      <c r="B42"/>
      <c r="C42" s="17" t="s">
        <v>17</v>
      </c>
      <c r="D42" s="17"/>
      <c r="E42" s="17" t="s">
        <v>19</v>
      </c>
      <c r="F42" s="17" t="s">
        <v>20</v>
      </c>
      <c r="G42" s="17" t="s">
        <v>21</v>
      </c>
      <c r="H42" s="17" t="s">
        <v>22</v>
      </c>
      <c r="I42" s="17" t="s">
        <v>23</v>
      </c>
      <c r="J42" s="17"/>
      <c r="K42" s="17" t="s">
        <v>25</v>
      </c>
      <c r="L42" s="28"/>
      <c r="M42" s="28" t="s">
        <v>27</v>
      </c>
      <c r="N42" s="28"/>
      <c r="O42" s="28"/>
      <c r="P42" s="12" t="s">
        <v>5</v>
      </c>
      <c r="Q42" s="22"/>
      <c r="AA42" s="30" t="s">
        <v>1</v>
      </c>
      <c r="AB42" s="36">
        <f t="shared" si="117"/>
        <v>4.0999517094907425E-5</v>
      </c>
      <c r="AC42" s="36">
        <f t="shared" si="117"/>
        <v>4.9774029988425942E-5</v>
      </c>
      <c r="AD42" s="36">
        <f t="shared" si="117"/>
        <v>3.3358528599537061E-5</v>
      </c>
      <c r="AE42" s="36">
        <f t="shared" si="117"/>
        <v>3.5899838333333345E-5</v>
      </c>
      <c r="AF42" s="36">
        <f t="shared" si="117"/>
        <v>4.6581842604166711E-5</v>
      </c>
      <c r="AG42" s="36">
        <f t="shared" si="117"/>
        <v>3.5325071388888919E-5</v>
      </c>
      <c r="AH42" s="36">
        <f t="shared" si="117"/>
        <v>3.8049571678240751E-5</v>
      </c>
      <c r="AI42" s="36">
        <f t="shared" si="117"/>
        <v>4.1265379606481474E-5</v>
      </c>
      <c r="AJ42" s="36">
        <f t="shared" si="117"/>
        <v>3.6012429664351834E-5</v>
      </c>
      <c r="AK42" s="36">
        <f t="shared" si="117"/>
        <v>3.9685689097222206E-5</v>
      </c>
      <c r="AL42" s="36">
        <f t="shared" si="117"/>
        <v>3.8454270590277827E-5</v>
      </c>
      <c r="AM42" s="36">
        <f t="shared" si="117"/>
        <v>3.2879818599537068E-5</v>
      </c>
      <c r="AN42" s="36">
        <f t="shared" si="117"/>
        <v>3.6029226504629638E-5</v>
      </c>
      <c r="AO42" s="36">
        <f t="shared" si="117"/>
        <v>3.6785084398148146E-5</v>
      </c>
      <c r="AP42" s="36">
        <f t="shared" si="117"/>
        <v>3.8650021296296308E-5</v>
      </c>
      <c r="AQ42" s="36">
        <f t="shared" ref="AQ42:AR42" si="122">AQ4/86400</f>
        <v>3.2879818599537068E-5</v>
      </c>
      <c r="AR42" s="36">
        <f t="shared" si="122"/>
        <v>4.9774029988425942E-5</v>
      </c>
      <c r="AS42" s="15">
        <f t="shared" si="119"/>
        <v>12.38148382050586</v>
      </c>
      <c r="AT42" s="36">
        <f t="shared" ref="AT42:AV42" si="123">AT4/86400</f>
        <v>3.9932655162037052E-5</v>
      </c>
      <c r="AU42" s="36">
        <f t="shared" si="123"/>
        <v>3.2879818599537068E-5</v>
      </c>
      <c r="AV42" s="36">
        <f t="shared" si="123"/>
        <v>4.9774029988425942E-5</v>
      </c>
      <c r="AW42" s="15">
        <f t="shared" si="121"/>
        <v>14.468941673301538</v>
      </c>
    </row>
    <row r="43" spans="1:50" x14ac:dyDescent="0.35">
      <c r="A43" s="2">
        <v>1</v>
      </c>
      <c r="B43"/>
      <c r="C43" s="27">
        <f>C11-$W11</f>
        <v>-0.87792543608594897</v>
      </c>
      <c r="D43" s="27"/>
      <c r="E43" s="27">
        <f t="shared" ref="E43:M43" si="124">E11-$W11</f>
        <v>-1.2280058332828467</v>
      </c>
      <c r="F43" s="27">
        <f t="shared" si="124"/>
        <v>2.5658761791010711</v>
      </c>
      <c r="G43" s="27">
        <f t="shared" si="124"/>
        <v>1.938186449117655</v>
      </c>
      <c r="H43" s="27">
        <f t="shared" si="124"/>
        <v>2.4955988117694012</v>
      </c>
      <c r="I43" s="27">
        <f t="shared" si="124"/>
        <v>-1.4457629046717457</v>
      </c>
      <c r="J43" s="27"/>
      <c r="K43" s="27">
        <f t="shared" si="124"/>
        <v>-0.53194010173384143</v>
      </c>
      <c r="L43" s="27"/>
      <c r="M43" s="27">
        <f t="shared" si="124"/>
        <v>-2.9160271642137552</v>
      </c>
      <c r="N43" s="27"/>
      <c r="O43" s="27"/>
      <c r="P43" s="15">
        <f>T11-$W11</f>
        <v>8.7579325652207736</v>
      </c>
      <c r="Q43" s="22"/>
      <c r="AA43" s="30" t="s">
        <v>2</v>
      </c>
      <c r="AB43" s="36">
        <f t="shared" si="117"/>
        <v>5.0921201805555545E-5</v>
      </c>
      <c r="AC43" s="36">
        <f t="shared" si="117"/>
        <v>5.656677793981478E-5</v>
      </c>
      <c r="AD43" s="36">
        <f t="shared" si="117"/>
        <v>5.2372553958333272E-5</v>
      </c>
      <c r="AE43" s="36">
        <f t="shared" si="117"/>
        <v>4.9449903425925934E-5</v>
      </c>
      <c r="AF43" s="36">
        <f t="shared" si="117"/>
        <v>5.4085831863425896E-5</v>
      </c>
      <c r="AG43" s="36">
        <f t="shared" si="117"/>
        <v>4.8402987743055562E-5</v>
      </c>
      <c r="AH43" s="36">
        <f t="shared" si="117"/>
        <v>4.901266062499994E-5</v>
      </c>
      <c r="AI43" s="36">
        <f t="shared" si="117"/>
        <v>4.9735712187500011E-5</v>
      </c>
      <c r="AJ43" s="36">
        <f t="shared" si="117"/>
        <v>4.7299907615740738E-5</v>
      </c>
      <c r="AK43" s="36">
        <f t="shared" si="117"/>
        <v>5.8822541365740736E-5</v>
      </c>
      <c r="AL43" s="36">
        <f t="shared" si="117"/>
        <v>5.7634164780092522E-5</v>
      </c>
      <c r="AM43" s="36">
        <f t="shared" si="117"/>
        <v>5.0671873680555552E-5</v>
      </c>
      <c r="AN43" s="36">
        <f t="shared" si="117"/>
        <v>5.1851851851851816E-5</v>
      </c>
      <c r="AO43" s="36">
        <f t="shared" si="117"/>
        <v>5.4505752916666629E-5</v>
      </c>
      <c r="AP43" s="36">
        <f t="shared" si="117"/>
        <v>5.2238122982804201E-5</v>
      </c>
      <c r="AQ43" s="36">
        <f t="shared" ref="AQ43:AR43" si="125">AQ5/86400</f>
        <v>4.7299907615740738E-5</v>
      </c>
      <c r="AR43" s="36">
        <f t="shared" si="125"/>
        <v>5.8822541365740736E-5</v>
      </c>
      <c r="AS43" s="15">
        <f t="shared" si="119"/>
        <v>6.8746050265858756</v>
      </c>
      <c r="AT43" s="36">
        <f t="shared" ref="AT43:AV43" si="126">AT5/86400</f>
        <v>5.2093536103877299E-5</v>
      </c>
      <c r="AU43" s="36">
        <f t="shared" si="126"/>
        <v>4.8402987743055562E-5</v>
      </c>
      <c r="AV43" s="36">
        <f t="shared" si="126"/>
        <v>5.8822541365740736E-5</v>
      </c>
      <c r="AW43" s="15">
        <f t="shared" si="121"/>
        <v>7.5030338325051904</v>
      </c>
    </row>
    <row r="44" spans="1:50" x14ac:dyDescent="0.35">
      <c r="A44" s="2">
        <v>2</v>
      </c>
      <c r="B44"/>
      <c r="C44" s="27">
        <f t="shared" ref="C44:M47" si="127">C12-$W12</f>
        <v>2.4602131712990776</v>
      </c>
      <c r="D44" s="27"/>
      <c r="E44" s="27">
        <f t="shared" si="127"/>
        <v>-0.73340648928490992</v>
      </c>
      <c r="F44" s="27">
        <f t="shared" si="127"/>
        <v>-0.20605957322097979</v>
      </c>
      <c r="G44" s="27">
        <f t="shared" si="127"/>
        <v>-1.3214176035688219</v>
      </c>
      <c r="H44" s="27">
        <f t="shared" si="127"/>
        <v>1.1804766047886801</v>
      </c>
      <c r="I44" s="27">
        <f t="shared" si="127"/>
        <v>-0.2289559029820829</v>
      </c>
      <c r="J44" s="27"/>
      <c r="K44" s="27">
        <f t="shared" si="127"/>
        <v>-0.97510668172481729</v>
      </c>
      <c r="L44" s="27"/>
      <c r="M44" s="27">
        <f t="shared" si="127"/>
        <v>-0.1757435253061459</v>
      </c>
      <c r="N44" s="27"/>
      <c r="O44" s="27"/>
      <c r="P44" s="15">
        <f t="shared" ref="P44:P47" si="128">T12-$W12</f>
        <v>2.0737474063506909</v>
      </c>
      <c r="Q44" s="22"/>
      <c r="AA44" s="30" t="s">
        <v>14</v>
      </c>
      <c r="AB44" s="36">
        <f t="shared" si="117"/>
        <v>8.7086377766203721E-5</v>
      </c>
      <c r="AC44" s="36">
        <f t="shared" si="117"/>
        <v>9.25726463425926E-5</v>
      </c>
      <c r="AD44" s="36">
        <f t="shared" si="117"/>
        <v>9.0534979421296301E-5</v>
      </c>
      <c r="AE44" s="36">
        <f t="shared" si="117"/>
        <v>8.5462333078703727E-5</v>
      </c>
      <c r="AF44" s="36">
        <f t="shared" si="117"/>
        <v>8.4535357361111138E-5</v>
      </c>
      <c r="AG44" s="36">
        <f t="shared" si="117"/>
        <v>7.5963718819444429E-5</v>
      </c>
      <c r="AH44" s="36">
        <f t="shared" si="117"/>
        <v>9.5167233553240731E-5</v>
      </c>
      <c r="AI44" s="36">
        <f t="shared" si="117"/>
        <v>9.3923742337962912E-5</v>
      </c>
      <c r="AJ44" s="36">
        <f t="shared" si="117"/>
        <v>8.9762324675925955E-5</v>
      </c>
      <c r="AK44" s="36">
        <f t="shared" si="117"/>
        <v>8.3681867800925995E-5</v>
      </c>
      <c r="AL44" s="36">
        <f t="shared" si="117"/>
        <v>8.3291341226851868E-5</v>
      </c>
      <c r="AM44" s="36">
        <f t="shared" si="117"/>
        <v>6.8358948518518556E-5</v>
      </c>
      <c r="AN44" s="36">
        <f t="shared" si="117"/>
        <v>8.1195935162037107E-5</v>
      </c>
      <c r="AO44" s="36">
        <f t="shared" si="117"/>
        <v>8.1296716226851904E-5</v>
      </c>
      <c r="AP44" s="36">
        <f t="shared" si="117"/>
        <v>8.5202394449404768E-5</v>
      </c>
      <c r="AQ44" s="36">
        <f t="shared" ref="AQ44:AR44" si="129">AQ6/86400</f>
        <v>6.8358948518518556E-5</v>
      </c>
      <c r="AR44" s="36">
        <f t="shared" si="129"/>
        <v>9.5167233553240731E-5</v>
      </c>
      <c r="AS44" s="15">
        <f t="shared" si="119"/>
        <v>8.5463301140795895</v>
      </c>
      <c r="AT44" s="36">
        <f t="shared" ref="AT44:AV44" si="130">AT6/86400</f>
        <v>8.4958230976562511E-5</v>
      </c>
      <c r="AU44" s="36">
        <f t="shared" si="130"/>
        <v>6.8358948518518556E-5</v>
      </c>
      <c r="AV44" s="36">
        <f t="shared" si="130"/>
        <v>9.5167233553240731E-5</v>
      </c>
      <c r="AW44" s="15">
        <f t="shared" si="121"/>
        <v>10.907185841657832</v>
      </c>
    </row>
    <row r="45" spans="1:50" x14ac:dyDescent="0.35">
      <c r="A45" s="2">
        <v>3</v>
      </c>
      <c r="B45"/>
      <c r="C45" s="27">
        <f t="shared" si="127"/>
        <v>-0.67848495268658304</v>
      </c>
      <c r="D45" s="27"/>
      <c r="E45" s="27">
        <f t="shared" si="127"/>
        <v>0.6755687922079705</v>
      </c>
      <c r="F45" s="27">
        <f t="shared" si="127"/>
        <v>-1.0993852399877291</v>
      </c>
      <c r="G45" s="27">
        <f t="shared" si="127"/>
        <v>-9.6227642168150496E-2</v>
      </c>
      <c r="H45" s="27">
        <f t="shared" si="127"/>
        <v>-0.80768514807020964</v>
      </c>
      <c r="I45" s="27">
        <f t="shared" si="127"/>
        <v>0.81757766826000378</v>
      </c>
      <c r="J45" s="27"/>
      <c r="K45" s="27">
        <f t="shared" si="127"/>
        <v>0.38957725057723458</v>
      </c>
      <c r="L45" s="27"/>
      <c r="M45" s="27">
        <f t="shared" si="127"/>
        <v>0.79905927186745451</v>
      </c>
      <c r="N45" s="27"/>
      <c r="O45" s="27"/>
      <c r="P45" s="15">
        <f t="shared" si="128"/>
        <v>-1.9244348014522004</v>
      </c>
      <c r="Q45" s="22"/>
      <c r="AA45" s="30" t="s">
        <v>15</v>
      </c>
      <c r="AB45" s="36">
        <f t="shared" si="117"/>
        <v>7.7490394305555592E-5</v>
      </c>
      <c r="AC45" s="36">
        <f t="shared" si="117"/>
        <v>9.5294784583333373E-5</v>
      </c>
      <c r="AD45" s="36">
        <f t="shared" si="117"/>
        <v>1.2456538171296298E-4</v>
      </c>
      <c r="AE45" s="36">
        <f t="shared" si="117"/>
        <v>1.0820525740740739E-4</v>
      </c>
      <c r="AF45" s="36">
        <f t="shared" si="117"/>
        <v>9.5668514317129568E-5</v>
      </c>
      <c r="AG45" s="36">
        <f t="shared" si="117"/>
        <v>9.8939699328703693E-5</v>
      </c>
      <c r="AH45" s="36">
        <f t="shared" si="117"/>
        <v>8.9837385578703718E-5</v>
      </c>
      <c r="AI45" s="36">
        <f t="shared" si="117"/>
        <v>1.1614570210648152E-4</v>
      </c>
      <c r="AJ45" s="36">
        <f t="shared" si="117"/>
        <v>9.2046695219907433E-5</v>
      </c>
      <c r="AK45" s="36">
        <f t="shared" si="117"/>
        <v>1.1574703956018513E-4</v>
      </c>
      <c r="AL45" s="36">
        <f t="shared" si="117"/>
        <v>1.1835711136574079E-4</v>
      </c>
      <c r="AM45" s="36">
        <f t="shared" si="117"/>
        <v>9.808935920138885E-5</v>
      </c>
      <c r="AN45" s="36">
        <f t="shared" si="117"/>
        <v>1.1442008902777776E-4</v>
      </c>
      <c r="AO45" s="36">
        <f t="shared" si="117"/>
        <v>1.1478961954861109E-4</v>
      </c>
      <c r="AP45" s="36">
        <f t="shared" si="117"/>
        <v>1.0425693094742061E-4</v>
      </c>
      <c r="AQ45" s="36">
        <f t="shared" ref="AQ45:AR45" si="131">AQ7/86400</f>
        <v>7.7490394305555592E-5</v>
      </c>
      <c r="AR45" s="36">
        <f t="shared" si="131"/>
        <v>1.2456538171296298E-4</v>
      </c>
      <c r="AS45" s="15">
        <f t="shared" si="119"/>
        <v>13.055010378728097</v>
      </c>
      <c r="AT45" s="36">
        <f t="shared" ref="AT45:AV45" si="132">AT7/86400</f>
        <v>1.0224096776041664E-4</v>
      </c>
      <c r="AU45" s="36">
        <f t="shared" si="132"/>
        <v>8.9837385578703718E-5</v>
      </c>
      <c r="AV45" s="36">
        <f t="shared" si="132"/>
        <v>1.1614570210648152E-4</v>
      </c>
      <c r="AW45" s="15">
        <f t="shared" si="121"/>
        <v>9.6737442271123584</v>
      </c>
    </row>
    <row r="46" spans="1:50" x14ac:dyDescent="0.35">
      <c r="A46" s="2">
        <v>4</v>
      </c>
      <c r="B46"/>
      <c r="C46" s="27">
        <f t="shared" si="127"/>
        <v>-0.95152995249895866</v>
      </c>
      <c r="D46" s="27"/>
      <c r="E46" s="27">
        <f t="shared" si="127"/>
        <v>0.89979652448949565</v>
      </c>
      <c r="F46" s="27">
        <f t="shared" si="127"/>
        <v>-1.2085725231826032</v>
      </c>
      <c r="G46" s="27">
        <f t="shared" si="127"/>
        <v>-0.65828506337449966</v>
      </c>
      <c r="H46" s="27">
        <f t="shared" si="127"/>
        <v>-0.87144198613061263</v>
      </c>
      <c r="I46" s="27">
        <f t="shared" si="127"/>
        <v>0.31856735650463364</v>
      </c>
      <c r="J46" s="27"/>
      <c r="K46" s="27">
        <f t="shared" si="127"/>
        <v>1.5687281531234269</v>
      </c>
      <c r="L46" s="27"/>
      <c r="M46" s="27">
        <f t="shared" si="127"/>
        <v>0.90273749106913215</v>
      </c>
      <c r="N46" s="27"/>
      <c r="O46" s="27"/>
      <c r="P46" s="15">
        <f t="shared" si="128"/>
        <v>-3.4862719327706913</v>
      </c>
      <c r="Q46" s="22"/>
      <c r="AA46" s="30" t="s">
        <v>3</v>
      </c>
      <c r="AB46" s="36">
        <f t="shared" si="117"/>
        <v>2.2611174097222188E-5</v>
      </c>
      <c r="AC46" s="36">
        <f t="shared" si="117"/>
        <v>2.7664399097222184E-5</v>
      </c>
      <c r="AD46" s="36">
        <f t="shared" si="117"/>
        <v>3.439993281250002E-5</v>
      </c>
      <c r="AE46" s="36">
        <f t="shared" si="117"/>
        <v>3.0469471736111124E-5</v>
      </c>
      <c r="AF46" s="36">
        <f t="shared" si="117"/>
        <v>2.7607709745370404E-5</v>
      </c>
      <c r="AG46" s="36">
        <f t="shared" si="117"/>
        <v>2.8964054756944458E-5</v>
      </c>
      <c r="AH46" s="36">
        <f t="shared" si="117"/>
        <v>2.552542621527779E-5</v>
      </c>
      <c r="AI46" s="36">
        <f t="shared" si="117"/>
        <v>3.2165165451388851E-5</v>
      </c>
      <c r="AJ46" s="36">
        <f t="shared" si="117"/>
        <v>2.4254640127314791E-5</v>
      </c>
      <c r="AK46" s="36">
        <f t="shared" si="117"/>
        <v>3.397896195601857E-5</v>
      </c>
      <c r="AL46" s="36">
        <f t="shared" si="117"/>
        <v>3.4982310821759225E-5</v>
      </c>
      <c r="AM46" s="36">
        <f t="shared" si="117"/>
        <v>2.7135298564814788E-5</v>
      </c>
      <c r="AN46" s="36">
        <f t="shared" si="117"/>
        <v>3.562610229166662E-5</v>
      </c>
      <c r="AO46" s="36">
        <f t="shared" si="117"/>
        <v>3.8817502303240774E-5</v>
      </c>
      <c r="AP46" s="36">
        <f t="shared" si="117"/>
        <v>3.030015356977513E-5</v>
      </c>
      <c r="AQ46" s="36">
        <f t="shared" ref="AQ46:AR46" si="133">AQ8/86400</f>
        <v>2.2611174097222188E-5</v>
      </c>
      <c r="AR46" s="36">
        <f t="shared" si="133"/>
        <v>3.8817502303240774E-5</v>
      </c>
      <c r="AS46" s="15">
        <f t="shared" si="119"/>
        <v>15.88446859407899</v>
      </c>
      <c r="AT46" s="36">
        <f t="shared" ref="AT46:AV46" si="134">AT8/86400</f>
        <v>2.918881094039352E-5</v>
      </c>
      <c r="AU46" s="36">
        <f t="shared" si="134"/>
        <v>2.552542621527779E-5</v>
      </c>
      <c r="AV46" s="36">
        <f t="shared" si="134"/>
        <v>3.397896195601857E-5</v>
      </c>
      <c r="AW46" s="15">
        <f t="shared" si="121"/>
        <v>9.68628713157179</v>
      </c>
    </row>
    <row r="47" spans="1:50" x14ac:dyDescent="0.35">
      <c r="A47" s="2">
        <v>5</v>
      </c>
      <c r="B47"/>
      <c r="C47" s="27">
        <f t="shared" si="127"/>
        <v>4.7727169972407779E-2</v>
      </c>
      <c r="D47" s="27"/>
      <c r="E47" s="27">
        <f t="shared" si="127"/>
        <v>0.38604700587029939</v>
      </c>
      <c r="F47" s="27">
        <f t="shared" si="127"/>
        <v>-5.1858842709766151E-2</v>
      </c>
      <c r="G47" s="27">
        <f t="shared" si="127"/>
        <v>0.13774385999381877</v>
      </c>
      <c r="H47" s="27">
        <f t="shared" si="127"/>
        <v>-1.9969482823572591</v>
      </c>
      <c r="I47" s="27">
        <f t="shared" si="127"/>
        <v>0.53857378288918412</v>
      </c>
      <c r="J47" s="27"/>
      <c r="K47" s="27">
        <f t="shared" si="127"/>
        <v>-0.45125862024199748</v>
      </c>
      <c r="L47" s="27"/>
      <c r="M47" s="27">
        <f t="shared" si="127"/>
        <v>1.3899739265832984</v>
      </c>
      <c r="N47" s="27"/>
      <c r="O47" s="27"/>
      <c r="P47" s="15">
        <f t="shared" si="128"/>
        <v>-5.4209732373485835</v>
      </c>
      <c r="Q47" s="22"/>
      <c r="AA47" s="30" t="s">
        <v>4</v>
      </c>
      <c r="AB47" s="36">
        <f t="shared" si="117"/>
        <v>4.7757359120370354E-5</v>
      </c>
      <c r="AC47" s="36">
        <f t="shared" si="117"/>
        <v>5.5957629965277778E-5</v>
      </c>
      <c r="AD47" s="36">
        <f t="shared" si="117"/>
        <v>7.2159234062499957E-5</v>
      </c>
      <c r="AE47" s="36">
        <f t="shared" si="117"/>
        <v>6.0233476111111105E-5</v>
      </c>
      <c r="AF47" s="36">
        <f t="shared" si="117"/>
        <v>5.4770303182870369E-5</v>
      </c>
      <c r="AG47" s="36">
        <f t="shared" si="117"/>
        <v>5.3738347199074063E-5</v>
      </c>
      <c r="AH47" s="36">
        <f t="shared" si="117"/>
        <v>5.3051776261574122E-5</v>
      </c>
      <c r="AI47" s="36">
        <f t="shared" si="117"/>
        <v>6.2772423784722282E-5</v>
      </c>
      <c r="AJ47" s="36">
        <f t="shared" si="117"/>
        <v>5.0592088692129608E-5</v>
      </c>
      <c r="AK47" s="36">
        <f t="shared" si="117"/>
        <v>6.8397791215277692E-5</v>
      </c>
      <c r="AL47" s="36">
        <f t="shared" si="117"/>
        <v>6.8935290173611081E-5</v>
      </c>
      <c r="AM47" s="36">
        <f t="shared" si="117"/>
        <v>5.4182413703703711E-5</v>
      </c>
      <c r="AN47" s="36">
        <f t="shared" si="117"/>
        <v>6.547409086805557E-5</v>
      </c>
      <c r="AO47" s="36">
        <f t="shared" si="117"/>
        <v>6.9908457210648108E-5</v>
      </c>
      <c r="AP47" s="36">
        <f t="shared" si="117"/>
        <v>5.9852191539351839E-5</v>
      </c>
      <c r="AQ47" s="36">
        <f t="shared" ref="AQ47:AR47" si="135">AQ9/86400</f>
        <v>4.7757359120370354E-5</v>
      </c>
      <c r="AR47" s="36">
        <f t="shared" si="135"/>
        <v>7.2159234062499957E-5</v>
      </c>
      <c r="AS47" s="15">
        <f t="shared" si="119"/>
        <v>13.407960570655106</v>
      </c>
      <c r="AT47" s="36">
        <f t="shared" ref="AT47:AV47" si="136">AT9/86400</f>
        <v>5.788802017795139E-5</v>
      </c>
      <c r="AU47" s="36">
        <f t="shared" si="136"/>
        <v>5.3051776261574122E-5</v>
      </c>
      <c r="AV47" s="36">
        <f t="shared" si="136"/>
        <v>6.8397791215277692E-5</v>
      </c>
      <c r="AW47" s="15">
        <f t="shared" si="121"/>
        <v>9.4075595975693496</v>
      </c>
    </row>
    <row r="48" spans="1:50" x14ac:dyDescent="0.35">
      <c r="B4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5"/>
      <c r="Q48" s="22"/>
      <c r="AA48" s="30" t="s">
        <v>6</v>
      </c>
      <c r="AB48" s="36">
        <f t="shared" si="117"/>
        <v>2.0252267569444488E-5</v>
      </c>
      <c r="AC48" s="36">
        <f t="shared" si="117"/>
        <v>2.3406399594907425E-5</v>
      </c>
      <c r="AD48" s="36">
        <f t="shared" si="117"/>
        <v>3.0368690682870361E-5</v>
      </c>
      <c r="AE48" s="36">
        <f t="shared" si="117"/>
        <v>3.0503065428240682E-5</v>
      </c>
      <c r="AF48" s="36">
        <f t="shared" si="117"/>
        <v>2.5356932905092518E-5</v>
      </c>
      <c r="AG48" s="36">
        <f t="shared" si="117"/>
        <v>2.3444192488425892E-5</v>
      </c>
      <c r="AH48" s="36">
        <f t="shared" si="117"/>
        <v>2.3259427233796242E-5</v>
      </c>
      <c r="AI48" s="36">
        <f t="shared" si="117"/>
        <v>2.539525069444437E-5</v>
      </c>
      <c r="AJ48" s="36">
        <f t="shared" si="117"/>
        <v>2.2440581168981533E-5</v>
      </c>
      <c r="AK48" s="36">
        <f t="shared" si="117"/>
        <v>2.9672671539351955E-5</v>
      </c>
      <c r="AL48" s="36">
        <f t="shared" si="117"/>
        <v>2.9092130671296278E-5</v>
      </c>
      <c r="AM48" s="36">
        <f t="shared" si="117"/>
        <v>2.3431594861111165E-5</v>
      </c>
      <c r="AN48" s="36">
        <f t="shared" si="117"/>
        <v>2.6228531539351949E-5</v>
      </c>
      <c r="AO48" s="36">
        <f t="shared" si="117"/>
        <v>2.9066935416666654E-5</v>
      </c>
      <c r="AP48" s="36">
        <f t="shared" si="117"/>
        <v>2.5851333699570106E-5</v>
      </c>
      <c r="AQ48" s="36">
        <f t="shared" ref="AQ48:AR48" si="137">AQ10/86400</f>
        <v>2.0252267569444488E-5</v>
      </c>
      <c r="AR48" s="36">
        <f t="shared" si="137"/>
        <v>3.0503065428240682E-5</v>
      </c>
      <c r="AS48" s="15">
        <f t="shared" si="119"/>
        <v>12.93741046290236</v>
      </c>
      <c r="AT48" s="36">
        <f t="shared" ref="AT48:AV48" si="138">AT10/86400</f>
        <v>2.5558691843171282E-5</v>
      </c>
      <c r="AU48" s="36">
        <f t="shared" si="138"/>
        <v>2.3259427233796242E-5</v>
      </c>
      <c r="AV48" s="36">
        <f t="shared" si="138"/>
        <v>3.0503065428240682E-5</v>
      </c>
      <c r="AW48" s="15">
        <f t="shared" si="121"/>
        <v>11.488526627659594</v>
      </c>
    </row>
    <row r="49" spans="1:49" x14ac:dyDescent="0.35">
      <c r="A49" s="31"/>
      <c r="B4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5"/>
      <c r="Q49" s="22"/>
      <c r="AA49" s="2" t="s">
        <v>7</v>
      </c>
      <c r="AB49" s="36">
        <f t="shared" si="117"/>
        <v>6.4540291423611089E-5</v>
      </c>
      <c r="AC49" s="36">
        <f t="shared" si="117"/>
        <v>6.3347190729166715E-5</v>
      </c>
      <c r="AD49" s="36">
        <f t="shared" si="117"/>
        <v>7.7399848831018612E-5</v>
      </c>
      <c r="AE49" s="36">
        <f t="shared" si="117"/>
        <v>6.6496598634259373E-5</v>
      </c>
      <c r="AF49" s="36">
        <f t="shared" si="117"/>
        <v>6.8615100358796353E-5</v>
      </c>
      <c r="AG49" s="36">
        <f t="shared" si="117"/>
        <v>6.3299949606481466E-5</v>
      </c>
      <c r="AH49" s="36">
        <f t="shared" si="117"/>
        <v>6.1811329467592648E-5</v>
      </c>
      <c r="AI49" s="36">
        <f t="shared" si="117"/>
        <v>7.2285210381944453E-5</v>
      </c>
      <c r="AJ49" s="36">
        <f t="shared" si="117"/>
        <v>5.8301839259259151E-5</v>
      </c>
      <c r="AK49" s="36">
        <f t="shared" si="117"/>
        <v>8.1674645162037025E-5</v>
      </c>
      <c r="AL49" s="36">
        <f t="shared" si="117"/>
        <v>8.3662971365740745E-5</v>
      </c>
      <c r="AM49" s="36">
        <f t="shared" si="117"/>
        <v>6.3492063495370333E-5</v>
      </c>
      <c r="AN49" s="36">
        <f t="shared" si="117"/>
        <v>8.3303676400462887E-5</v>
      </c>
      <c r="AO49" s="36">
        <f t="shared" si="117"/>
        <v>8.1464684641203706E-5</v>
      </c>
      <c r="AP49" s="36">
        <f t="shared" si="117"/>
        <v>7.069252855406745E-5</v>
      </c>
      <c r="AQ49" s="36">
        <f t="shared" ref="AQ49:AR49" si="139">AQ11/86400</f>
        <v>5.8301839259259151E-5</v>
      </c>
      <c r="AR49" s="36">
        <f t="shared" si="139"/>
        <v>8.3662971365740745E-5</v>
      </c>
      <c r="AS49" s="15">
        <f t="shared" si="119"/>
        <v>12.797946002860568</v>
      </c>
      <c r="AT49" s="36">
        <f t="shared" ref="AT49:AV49" si="140">AT11/86400</f>
        <v>6.7627760979456039E-5</v>
      </c>
      <c r="AU49" s="36">
        <f t="shared" si="140"/>
        <v>6.1811329467592648E-5</v>
      </c>
      <c r="AV49" s="36">
        <f t="shared" si="140"/>
        <v>8.1674645162037025E-5</v>
      </c>
      <c r="AW49" s="15">
        <f t="shared" si="121"/>
        <v>9.8283430157675244</v>
      </c>
    </row>
    <row r="50" spans="1:49" x14ac:dyDescent="0.35">
      <c r="A50" s="41" t="s">
        <v>52</v>
      </c>
      <c r="B50" s="14" t="s">
        <v>16</v>
      </c>
      <c r="C50" s="14" t="s">
        <v>17</v>
      </c>
      <c r="D50" s="14" t="s">
        <v>18</v>
      </c>
      <c r="E50" s="14" t="s">
        <v>19</v>
      </c>
      <c r="F50" s="14" t="s">
        <v>20</v>
      </c>
      <c r="G50" s="14" t="s">
        <v>21</v>
      </c>
      <c r="H50" s="14" t="s">
        <v>22</v>
      </c>
      <c r="I50" s="14" t="s">
        <v>23</v>
      </c>
      <c r="J50" s="14" t="s">
        <v>24</v>
      </c>
      <c r="K50" s="14" t="s">
        <v>25</v>
      </c>
      <c r="L50" s="26" t="s">
        <v>26</v>
      </c>
      <c r="M50" s="26" t="s">
        <v>27</v>
      </c>
      <c r="N50" s="26" t="s">
        <v>28</v>
      </c>
      <c r="O50" s="26" t="s">
        <v>29</v>
      </c>
      <c r="P50" s="12" t="s">
        <v>5</v>
      </c>
      <c r="Q50" s="22"/>
      <c r="AA50" s="30" t="s">
        <v>9</v>
      </c>
      <c r="AB50" s="36">
        <f t="shared" si="117"/>
        <v>6.1620790289351832E-5</v>
      </c>
      <c r="AC50" s="36">
        <f t="shared" si="117"/>
        <v>7.5135162083333264E-5</v>
      </c>
      <c r="AD50" s="36">
        <f t="shared" si="117"/>
        <v>8.41857730787036E-5</v>
      </c>
      <c r="AE50" s="36">
        <f t="shared" si="117"/>
        <v>7.1059040902777772E-5</v>
      </c>
      <c r="AF50" s="36">
        <f t="shared" si="117"/>
        <v>7.2019085405092669E-5</v>
      </c>
      <c r="AG50" s="36">
        <f t="shared" si="117"/>
        <v>6.8253968252314886E-5</v>
      </c>
      <c r="AH50" s="36">
        <f t="shared" si="117"/>
        <v>6.560846561342588E-5</v>
      </c>
      <c r="AI50" s="36">
        <f t="shared" si="117"/>
        <v>7.7750482905092588E-5</v>
      </c>
      <c r="AJ50" s="36">
        <f t="shared" si="117"/>
        <v>6.0048710844907417E-5</v>
      </c>
      <c r="AK50" s="36">
        <f t="shared" si="117"/>
        <v>8.6296926180555483E-5</v>
      </c>
      <c r="AL50" s="36">
        <f t="shared" si="117"/>
        <v>8.5816116574074049E-5</v>
      </c>
      <c r="AM50" s="36">
        <f t="shared" si="117"/>
        <v>5.8856135046296256E-5</v>
      </c>
      <c r="AN50" s="36">
        <f t="shared" si="117"/>
        <v>7.1151423541666674E-5</v>
      </c>
      <c r="AO50" s="36">
        <f t="shared" si="117"/>
        <v>8.5201982025463023E-5</v>
      </c>
      <c r="AP50" s="36">
        <f t="shared" si="117"/>
        <v>7.3071718767361106E-5</v>
      </c>
      <c r="AQ50" s="36">
        <f t="shared" ref="AQ50:AR50" si="141">AQ12/86400</f>
        <v>5.8856135046296256E-5</v>
      </c>
      <c r="AR50" s="36">
        <f t="shared" si="141"/>
        <v>8.6296926180555483E-5</v>
      </c>
      <c r="AS50" s="15">
        <f t="shared" si="119"/>
        <v>13.282943031176481</v>
      </c>
      <c r="AT50" s="36">
        <f t="shared" ref="AT50:AV50" si="142">AT12/86400</f>
        <v>7.18724082986111E-5</v>
      </c>
      <c r="AU50" s="36">
        <f t="shared" si="142"/>
        <v>5.8856135046296256E-5</v>
      </c>
      <c r="AV50" s="36">
        <f t="shared" si="142"/>
        <v>8.6296926180555483E-5</v>
      </c>
      <c r="AW50" s="15">
        <f t="shared" si="121"/>
        <v>11.469794084519629</v>
      </c>
    </row>
    <row r="51" spans="1:49" x14ac:dyDescent="0.35">
      <c r="A51" s="2">
        <v>1</v>
      </c>
      <c r="B51" s="27">
        <f t="shared" ref="B51:O55" si="143">B11-$P11</f>
        <v>-1.0964577844285124</v>
      </c>
      <c r="C51" s="27">
        <f t="shared" si="143"/>
        <v>-0.72555642532772069</v>
      </c>
      <c r="D51" s="27">
        <f t="shared" si="143"/>
        <v>-1.8392742330499097</v>
      </c>
      <c r="E51" s="27">
        <f t="shared" si="143"/>
        <v>-1.0756368225246185</v>
      </c>
      <c r="F51" s="27">
        <f t="shared" si="143"/>
        <v>2.7182451898592994</v>
      </c>
      <c r="G51" s="27">
        <f t="shared" si="143"/>
        <v>2.0905554598758833</v>
      </c>
      <c r="H51" s="27">
        <f t="shared" si="143"/>
        <v>2.6479678225276295</v>
      </c>
      <c r="I51" s="27">
        <f t="shared" si="143"/>
        <v>-1.2933938939135174</v>
      </c>
      <c r="J51" s="27">
        <f t="shared" si="143"/>
        <v>2.2768159009691225</v>
      </c>
      <c r="K51" s="27">
        <f t="shared" si="143"/>
        <v>-0.37957109097561315</v>
      </c>
      <c r="L51" s="27">
        <f t="shared" si="143"/>
        <v>-0.47922508617449111</v>
      </c>
      <c r="M51" s="27">
        <f t="shared" si="143"/>
        <v>-2.7636581534555269</v>
      </c>
      <c r="N51" s="27">
        <f t="shared" si="143"/>
        <v>0.7922935568758156</v>
      </c>
      <c r="O51" s="27">
        <f t="shared" si="143"/>
        <v>-0.87310444025785827</v>
      </c>
      <c r="P51" s="15">
        <f>T11-$P11</f>
        <v>8.9103015759790019</v>
      </c>
      <c r="Q51" s="22"/>
      <c r="AA51" s="30" t="s">
        <v>10</v>
      </c>
      <c r="AB51" s="36">
        <f t="shared" si="117"/>
        <v>5.427978290509265E-5</v>
      </c>
      <c r="AC51" s="36">
        <f t="shared" si="117"/>
        <v>6.3173185949074064E-5</v>
      </c>
      <c r="AD51" s="36">
        <f t="shared" si="117"/>
        <v>6.8531116145833346E-5</v>
      </c>
      <c r="AE51" s="36">
        <f t="shared" si="117"/>
        <v>5.7492441423611054E-5</v>
      </c>
      <c r="AF51" s="36">
        <f t="shared" si="117"/>
        <v>6.1442848749999941E-5</v>
      </c>
      <c r="AG51" s="36">
        <f t="shared" si="117"/>
        <v>5.7928109525462869E-5</v>
      </c>
      <c r="AH51" s="36">
        <f t="shared" si="117"/>
        <v>5.2137398159722314E-5</v>
      </c>
      <c r="AI51" s="36">
        <f t="shared" si="117"/>
        <v>6.328000335648156E-5</v>
      </c>
      <c r="AJ51" s="36">
        <f t="shared" si="117"/>
        <v>5.0491307627314892E-5</v>
      </c>
      <c r="AK51" s="36">
        <f t="shared" si="117"/>
        <v>6.6150163773148182E-5</v>
      </c>
      <c r="AL51" s="36">
        <f t="shared" si="117"/>
        <v>6.4131393298611235E-5</v>
      </c>
      <c r="AM51" s="36">
        <f t="shared" si="117"/>
        <v>5.2204585532407476E-5</v>
      </c>
      <c r="AN51" s="36">
        <f t="shared" si="117"/>
        <v>5.8839338194444458E-5</v>
      </c>
      <c r="AO51" s="36">
        <f t="shared" si="117"/>
        <v>6.3828000335648148E-5</v>
      </c>
      <c r="AP51" s="36">
        <f t="shared" si="117"/>
        <v>5.9564976784060877E-5</v>
      </c>
      <c r="AQ51" s="36">
        <f t="shared" ref="AQ51:AR51" si="144">AQ13/86400</f>
        <v>5.0491307627314892E-5</v>
      </c>
      <c r="AR51" s="36">
        <f t="shared" si="144"/>
        <v>6.8531116145833346E-5</v>
      </c>
      <c r="AS51" s="15">
        <f t="shared" si="119"/>
        <v>9.5452129598256636</v>
      </c>
      <c r="AT51" s="36">
        <f t="shared" ref="AT51:AV51" si="145">AT13/86400</f>
        <v>5.9226092058738432E-5</v>
      </c>
      <c r="AU51" s="36">
        <f t="shared" si="145"/>
        <v>5.2137398159722314E-5</v>
      </c>
      <c r="AV51" s="36">
        <f t="shared" si="145"/>
        <v>6.6150163773148182E-5</v>
      </c>
      <c r="AW51" s="15">
        <f t="shared" si="121"/>
        <v>8.7760159892780152</v>
      </c>
    </row>
    <row r="52" spans="1:49" x14ac:dyDescent="0.35">
      <c r="A52" s="2">
        <v>2</v>
      </c>
      <c r="B52" s="27">
        <f t="shared" si="143"/>
        <v>3.3648664587435668</v>
      </c>
      <c r="C52" s="27">
        <f t="shared" si="143"/>
        <v>2.5989701501426694</v>
      </c>
      <c r="D52" s="27">
        <f t="shared" si="143"/>
        <v>-1.8947952689299186</v>
      </c>
      <c r="E52" s="27">
        <f t="shared" si="143"/>
        <v>-0.59464951044131809</v>
      </c>
      <c r="F52" s="27">
        <f t="shared" si="143"/>
        <v>-6.7302594377387948E-2</v>
      </c>
      <c r="G52" s="27">
        <f t="shared" si="143"/>
        <v>-1.18266062472523</v>
      </c>
      <c r="H52" s="27">
        <f t="shared" si="143"/>
        <v>1.3192335836322719</v>
      </c>
      <c r="I52" s="27">
        <f t="shared" si="143"/>
        <v>-9.0198924138491066E-2</v>
      </c>
      <c r="J52" s="27">
        <f t="shared" si="143"/>
        <v>1.1279651070762533</v>
      </c>
      <c r="K52" s="27">
        <f t="shared" si="143"/>
        <v>-0.83634970288122545</v>
      </c>
      <c r="L52" s="27">
        <f t="shared" si="143"/>
        <v>-1.1036760540225181</v>
      </c>
      <c r="M52" s="27">
        <f t="shared" si="143"/>
        <v>-3.698654646255406E-2</v>
      </c>
      <c r="N52" s="27">
        <f t="shared" si="143"/>
        <v>-1.2481131521948221</v>
      </c>
      <c r="O52" s="27">
        <f t="shared" si="143"/>
        <v>-1.3563029214212925</v>
      </c>
      <c r="P52" s="15">
        <f t="shared" ref="P52:P55" si="146">T12-$P12</f>
        <v>2.2125043851942827</v>
      </c>
      <c r="Q52" s="22"/>
      <c r="AA52" s="30" t="s">
        <v>11</v>
      </c>
      <c r="AB52" s="36">
        <f t="shared" si="117"/>
        <v>6.4361562523148087E-5</v>
      </c>
      <c r="AC52" s="36">
        <f t="shared" si="117"/>
        <v>7.8206097245370451E-5</v>
      </c>
      <c r="AD52" s="36">
        <f t="shared" si="117"/>
        <v>8.8327244479166685E-5</v>
      </c>
      <c r="AE52" s="36">
        <f t="shared" si="117"/>
        <v>7.7579102627314846E-5</v>
      </c>
      <c r="AF52" s="36">
        <f t="shared" si="117"/>
        <v>8.0879419664351863E-5</v>
      </c>
      <c r="AG52" s="36">
        <f t="shared" si="117"/>
        <v>7.2929789189814917E-5</v>
      </c>
      <c r="AH52" s="36">
        <f t="shared" si="117"/>
        <v>6.599899219907396E-5</v>
      </c>
      <c r="AI52" s="36">
        <f t="shared" si="117"/>
        <v>8.519358361111108E-5</v>
      </c>
      <c r="AJ52" s="36">
        <f t="shared" si="117"/>
        <v>6.6633072986111035E-5</v>
      </c>
      <c r="AK52" s="36">
        <f t="shared" si="117"/>
        <v>8.2993197268518493E-5</v>
      </c>
      <c r="AL52" s="36">
        <f t="shared" si="117"/>
        <v>7.5324126562499968E-5</v>
      </c>
      <c r="AM52" s="36">
        <f t="shared" si="117"/>
        <v>7.3570168807870408E-5</v>
      </c>
      <c r="AN52" s="36">
        <f t="shared" si="117"/>
        <v>7.0007926018518575E-5</v>
      </c>
      <c r="AO52" s="36">
        <f t="shared" si="117"/>
        <v>7.2438744016203641E-5</v>
      </c>
      <c r="AP52" s="36">
        <f t="shared" si="117"/>
        <v>7.5317359085648136E-5</v>
      </c>
      <c r="AQ52" s="36">
        <f t="shared" ref="AQ52:AR52" si="147">AQ14/86400</f>
        <v>6.4361562523148087E-5</v>
      </c>
      <c r="AR52" s="36">
        <f t="shared" si="147"/>
        <v>8.8327244479166685E-5</v>
      </c>
      <c r="AS52" s="15">
        <f t="shared" si="119"/>
        <v>9.7261903941433516</v>
      </c>
      <c r="AT52" s="36">
        <f t="shared" ref="AT52:AV52" si="148">AT14/86400</f>
        <v>7.7168793826678251E-5</v>
      </c>
      <c r="AU52" s="36">
        <f t="shared" si="148"/>
        <v>6.599899219907396E-5</v>
      </c>
      <c r="AV52" s="36">
        <f t="shared" si="148"/>
        <v>8.519358361111108E-5</v>
      </c>
      <c r="AW52" s="15">
        <f t="shared" si="121"/>
        <v>8.033406407764339</v>
      </c>
    </row>
    <row r="53" spans="1:49" x14ac:dyDescent="0.35">
      <c r="A53" s="2">
        <v>3</v>
      </c>
      <c r="B53" s="27">
        <f t="shared" si="143"/>
        <v>-1.4729807803272319</v>
      </c>
      <c r="C53" s="27">
        <f t="shared" si="143"/>
        <v>-0.79160632452522073</v>
      </c>
      <c r="D53" s="27">
        <f t="shared" si="143"/>
        <v>0.96301268774267967</v>
      </c>
      <c r="E53" s="27">
        <f t="shared" si="143"/>
        <v>0.56244742036933282</v>
      </c>
      <c r="F53" s="27">
        <f t="shared" si="143"/>
        <v>-1.2125066118263668</v>
      </c>
      <c r="G53" s="27">
        <f t="shared" si="143"/>
        <v>-0.20934901400678818</v>
      </c>
      <c r="H53" s="27">
        <f t="shared" si="143"/>
        <v>-0.92080651990884732</v>
      </c>
      <c r="I53" s="27">
        <f t="shared" si="143"/>
        <v>0.70445629642136609</v>
      </c>
      <c r="J53" s="27">
        <f t="shared" si="143"/>
        <v>-0.40361525137949528</v>
      </c>
      <c r="K53" s="27">
        <f t="shared" si="143"/>
        <v>0.27645587873859689</v>
      </c>
      <c r="L53" s="27">
        <f t="shared" si="143"/>
        <v>0.58809449682385662</v>
      </c>
      <c r="M53" s="27">
        <f t="shared" si="143"/>
        <v>0.68593790002881683</v>
      </c>
      <c r="N53" s="27">
        <f t="shared" si="143"/>
        <v>0.7802824365337262</v>
      </c>
      <c r="O53" s="27">
        <f t="shared" si="143"/>
        <v>0.45017738531557683</v>
      </c>
      <c r="P53" s="15">
        <f t="shared" si="146"/>
        <v>-2.037556173290838</v>
      </c>
      <c r="AA53" s="30" t="s">
        <v>12</v>
      </c>
      <c r="AB53" s="36">
        <f t="shared" si="117"/>
        <v>2.0167233564814884E-5</v>
      </c>
      <c r="AC53" s="36">
        <f t="shared" si="117"/>
        <v>1.0704050138888824E-5</v>
      </c>
      <c r="AD53" s="36">
        <f t="shared" si="117"/>
        <v>2.4950659282407476E-5</v>
      </c>
      <c r="AE53" s="36">
        <f t="shared" si="117"/>
        <v>1.8983843530092514E-5</v>
      </c>
      <c r="AF53" s="36">
        <f t="shared" si="117"/>
        <v>2.3541299236111127E-5</v>
      </c>
      <c r="AG53" s="36">
        <f t="shared" si="117"/>
        <v>2.078609222222225E-5</v>
      </c>
      <c r="AH53" s="36">
        <f t="shared" si="117"/>
        <v>1.7357436793981545E-5</v>
      </c>
      <c r="AI53" s="36">
        <f t="shared" si="117"/>
        <v>1.9736289571759239E-5</v>
      </c>
      <c r="AJ53" s="36">
        <f t="shared" si="117"/>
        <v>1.2177710590277777E-5</v>
      </c>
      <c r="AK53" s="36">
        <f t="shared" si="117"/>
        <v>5.80330898148158E-6</v>
      </c>
      <c r="AL53" s="36">
        <f t="shared" si="117"/>
        <v>1.3850308634259244E-5</v>
      </c>
      <c r="AM53" s="36">
        <f t="shared" si="117"/>
        <v>2.6051902245370289E-5</v>
      </c>
      <c r="AN53" s="36">
        <f t="shared" si="117"/>
        <v>5.729035439814783E-6</v>
      </c>
      <c r="AO53" s="36">
        <f t="shared" si="117"/>
        <v>1.042007853009259E-5</v>
      </c>
      <c r="AP53" s="36">
        <f t="shared" si="117"/>
        <v>1.6447089197255295E-5</v>
      </c>
      <c r="AQ53" s="36">
        <f t="shared" ref="AQ53:AR53" si="149">AQ15/86400</f>
        <v>5.729035439814783E-6</v>
      </c>
      <c r="AR53" s="36">
        <f t="shared" si="149"/>
        <v>2.6051902245370289E-5</v>
      </c>
      <c r="AS53" s="15">
        <f t="shared" si="119"/>
        <v>40.893975755065838</v>
      </c>
      <c r="AT53" s="36">
        <f t="shared" ref="AT53:AV53" si="150">AT15/86400</f>
        <v>1.787052783998842E-5</v>
      </c>
      <c r="AU53" s="36">
        <f t="shared" si="150"/>
        <v>5.80330898148158E-6</v>
      </c>
      <c r="AV53" s="36">
        <f t="shared" si="150"/>
        <v>2.6051902245370289E-5</v>
      </c>
      <c r="AW53" s="15">
        <f t="shared" si="121"/>
        <v>37.211838402060408</v>
      </c>
    </row>
    <row r="54" spans="1:49" x14ac:dyDescent="0.35">
      <c r="A54" s="2">
        <v>4</v>
      </c>
      <c r="B54" s="27">
        <f t="shared" si="143"/>
        <v>-0.80247184704747099</v>
      </c>
      <c r="C54" s="27">
        <f t="shared" si="143"/>
        <v>-1.4440871621923073</v>
      </c>
      <c r="D54" s="27">
        <f t="shared" si="143"/>
        <v>0.94561679770815488</v>
      </c>
      <c r="E54" s="27">
        <f t="shared" si="143"/>
        <v>0.40723931479614706</v>
      </c>
      <c r="F54" s="27">
        <f t="shared" si="143"/>
        <v>-1.7011297328759518</v>
      </c>
      <c r="G54" s="27">
        <f t="shared" si="143"/>
        <v>-1.1508422730678483</v>
      </c>
      <c r="H54" s="27">
        <f t="shared" si="143"/>
        <v>-1.3639991958239612</v>
      </c>
      <c r="I54" s="27">
        <f t="shared" si="143"/>
        <v>-0.17398985318871496</v>
      </c>
      <c r="J54" s="27">
        <f t="shared" si="143"/>
        <v>-1.7007555267400427</v>
      </c>
      <c r="K54" s="27">
        <f t="shared" si="143"/>
        <v>1.0761709434300784</v>
      </c>
      <c r="L54" s="27">
        <f t="shared" si="143"/>
        <v>1.4819418721622633</v>
      </c>
      <c r="M54" s="27">
        <f t="shared" si="143"/>
        <v>0.41018028137578355</v>
      </c>
      <c r="N54" s="27">
        <f t="shared" si="143"/>
        <v>1.9452188720432666</v>
      </c>
      <c r="O54" s="27">
        <f t="shared" si="143"/>
        <v>2.070907509420632</v>
      </c>
      <c r="P54" s="15">
        <f t="shared" si="146"/>
        <v>-3.9788291424640398</v>
      </c>
      <c r="AA54" s="30" t="s">
        <v>13</v>
      </c>
      <c r="AB54" s="36">
        <f t="shared" si="117"/>
        <v>1.4299886620370295E-5</v>
      </c>
      <c r="AC54" s="36">
        <f t="shared" si="117"/>
        <v>2.1231208541666724E-5</v>
      </c>
      <c r="AD54" s="36">
        <f t="shared" si="117"/>
        <v>2.3878810775462874E-5</v>
      </c>
      <c r="AE54" s="36">
        <f t="shared" si="117"/>
        <v>2.4740698750000051E-5</v>
      </c>
      <c r="AF54" s="36">
        <f t="shared" si="117"/>
        <v>2.2226946342592526E-5</v>
      </c>
      <c r="AG54" s="36">
        <f t="shared" si="117"/>
        <v>2.3835243969907439E-5</v>
      </c>
      <c r="AH54" s="36">
        <f t="shared" si="117"/>
        <v>1.6487150416666701E-5</v>
      </c>
      <c r="AI54" s="36">
        <f t="shared" si="117"/>
        <v>2.0352523726851869E-5</v>
      </c>
      <c r="AJ54" s="36">
        <f t="shared" si="117"/>
        <v>2.536323171296303E-5</v>
      </c>
      <c r="AK54" s="36">
        <f t="shared" si="117"/>
        <v>2.4061213993055534E-5</v>
      </c>
      <c r="AL54" s="36">
        <f t="shared" si="117"/>
        <v>2.0424960115740776E-5</v>
      </c>
      <c r="AM54" s="36">
        <f t="shared" si="117"/>
        <v>2.2323003275462925E-5</v>
      </c>
      <c r="AN54" s="36">
        <f t="shared" si="117"/>
        <v>2.2104644328703717E-5</v>
      </c>
      <c r="AO54" s="36">
        <f t="shared" si="117"/>
        <v>2.5228856979166663E-5</v>
      </c>
      <c r="AP54" s="36">
        <f t="shared" si="117"/>
        <v>2.1897027110615081E-5</v>
      </c>
      <c r="AQ54" s="36">
        <f t="shared" ref="AQ54:AR54" si="151">AQ16/86400</f>
        <v>1.4299886620370295E-5</v>
      </c>
      <c r="AR54" s="36">
        <f t="shared" si="151"/>
        <v>2.536323171296303E-5</v>
      </c>
      <c r="AS54" s="15">
        <f t="shared" si="119"/>
        <v>14.764709935547286</v>
      </c>
      <c r="AT54" s="36">
        <f t="shared" ref="AT54:AV54" si="152">AT16/86400</f>
        <v>2.1907248627025471E-5</v>
      </c>
      <c r="AU54" s="36">
        <f t="shared" si="152"/>
        <v>1.6487150416666701E-5</v>
      </c>
      <c r="AV54" s="36">
        <f t="shared" si="152"/>
        <v>2.4740698750000051E-5</v>
      </c>
      <c r="AW54" s="15">
        <f t="shared" si="121"/>
        <v>12.066196367594349</v>
      </c>
    </row>
    <row r="55" spans="1:49" x14ac:dyDescent="0.35">
      <c r="A55" s="2">
        <v>5</v>
      </c>
      <c r="B55" s="27">
        <f t="shared" si="143"/>
        <v>7.0439530596395628E-3</v>
      </c>
      <c r="C55" s="27">
        <f t="shared" si="143"/>
        <v>0.36227976190257749</v>
      </c>
      <c r="D55" s="27">
        <f t="shared" si="143"/>
        <v>1.8254400165289901</v>
      </c>
      <c r="E55" s="27">
        <f t="shared" si="143"/>
        <v>0.7005995978004691</v>
      </c>
      <c r="F55" s="27">
        <f t="shared" si="143"/>
        <v>0.26269374922040356</v>
      </c>
      <c r="G55" s="27">
        <f t="shared" si="143"/>
        <v>0.45229645192398849</v>
      </c>
      <c r="H55" s="27">
        <f t="shared" si="143"/>
        <v>-1.6823956904270894</v>
      </c>
      <c r="I55" s="27">
        <f t="shared" si="143"/>
        <v>0.85312637481935383</v>
      </c>
      <c r="J55" s="27">
        <f t="shared" si="143"/>
        <v>-1.3004102299258555</v>
      </c>
      <c r="K55" s="27">
        <f t="shared" si="143"/>
        <v>-0.13670602831182777</v>
      </c>
      <c r="L55" s="27">
        <f t="shared" si="143"/>
        <v>-0.48713522878910709</v>
      </c>
      <c r="M55" s="27">
        <f t="shared" si="143"/>
        <v>1.7045265185134681</v>
      </c>
      <c r="N55" s="27">
        <f t="shared" si="143"/>
        <v>-2.269681713257981</v>
      </c>
      <c r="O55" s="27">
        <f t="shared" si="143"/>
        <v>-0.29167753305706157</v>
      </c>
      <c r="P55" s="15">
        <f t="shared" si="146"/>
        <v>-5.1064206454184138</v>
      </c>
      <c r="AA55" s="18" t="s">
        <v>30</v>
      </c>
      <c r="AB55" s="36">
        <f t="shared" si="117"/>
        <v>8.934996220717593E-4</v>
      </c>
      <c r="AC55" s="36">
        <f t="shared" si="117"/>
        <v>1.018753411863426E-3</v>
      </c>
      <c r="AD55" s="36">
        <f t="shared" si="117"/>
        <v>1.1213340891898147E-3</v>
      </c>
      <c r="AE55" s="36">
        <f t="shared" si="117"/>
        <v>1.0104980263657408E-3</v>
      </c>
      <c r="AF55" s="36">
        <f t="shared" si="117"/>
        <v>1.0709372637962963E-3</v>
      </c>
      <c r="AG55" s="36">
        <f t="shared" si="117"/>
        <v>9.9573832619212965E-4</v>
      </c>
      <c r="AH55" s="36">
        <f t="shared" si="117"/>
        <v>9.7386201393518518E-4</v>
      </c>
      <c r="AI55" s="36">
        <f t="shared" si="117"/>
        <v>1.070455404375E-3</v>
      </c>
      <c r="AJ55" s="36">
        <f t="shared" si="117"/>
        <v>9.4483917024305549E-4</v>
      </c>
      <c r="AK55" s="36">
        <f t="shared" si="117"/>
        <v>1.110590146550926E-3</v>
      </c>
      <c r="AL55" s="36">
        <f t="shared" si="117"/>
        <v>1.1026622994907409E-3</v>
      </c>
      <c r="AM55" s="36">
        <f t="shared" si="117"/>
        <v>9.0558495002314801E-4</v>
      </c>
      <c r="AN55" s="36">
        <f t="shared" si="117"/>
        <v>1.0472327202546295E-3</v>
      </c>
      <c r="AO55" s="36">
        <f t="shared" si="117"/>
        <v>1.0833459309722222E-3</v>
      </c>
      <c r="AP55" s="36">
        <f t="shared" si="117"/>
        <v>1.0249523839517196E-3</v>
      </c>
      <c r="AQ55" s="36">
        <f t="shared" ref="AQ55:AR55" si="153">AQ17/86400</f>
        <v>8.934996220717593E-4</v>
      </c>
      <c r="AR55" s="36">
        <f t="shared" si="153"/>
        <v>1.1213340891898147E-3</v>
      </c>
      <c r="AS55" s="15">
        <f t="shared" si="119"/>
        <v>7.2816028342737678</v>
      </c>
      <c r="AT55" s="36">
        <f t="shared" ref="AT55:AV55" si="154">AT17/86400</f>
        <v>1.0195524428877314E-3</v>
      </c>
      <c r="AU55" s="36">
        <f t="shared" si="154"/>
        <v>9.0558495002314801E-4</v>
      </c>
      <c r="AV55" s="36">
        <f t="shared" si="154"/>
        <v>1.110590146550926E-3</v>
      </c>
      <c r="AW55" s="15">
        <f t="shared" si="121"/>
        <v>6.3397122193543556</v>
      </c>
    </row>
    <row r="56" spans="1:49" x14ac:dyDescent="0.35">
      <c r="AC56"/>
      <c r="AE56"/>
      <c r="AF56"/>
    </row>
    <row r="57" spans="1:49" x14ac:dyDescent="0.35">
      <c r="AA57" s="18" t="s">
        <v>33</v>
      </c>
      <c r="AB57" s="14" t="s">
        <v>16</v>
      </c>
      <c r="AC57" s="14" t="s">
        <v>17</v>
      </c>
      <c r="AD57" s="14" t="s">
        <v>18</v>
      </c>
      <c r="AE57" s="14" t="s">
        <v>19</v>
      </c>
      <c r="AF57" s="14" t="s">
        <v>20</v>
      </c>
      <c r="AG57" s="14" t="s">
        <v>21</v>
      </c>
      <c r="AH57" s="14" t="s">
        <v>22</v>
      </c>
      <c r="AI57" s="14" t="s">
        <v>23</v>
      </c>
      <c r="AJ57" s="14" t="s">
        <v>24</v>
      </c>
      <c r="AK57" s="14" t="s">
        <v>25</v>
      </c>
      <c r="AL57" s="26" t="s">
        <v>26</v>
      </c>
      <c r="AM57" s="26" t="s">
        <v>27</v>
      </c>
      <c r="AN57" s="26" t="s">
        <v>28</v>
      </c>
      <c r="AO57" s="26" t="s">
        <v>29</v>
      </c>
    </row>
    <row r="58" spans="1:49" x14ac:dyDescent="0.35">
      <c r="AA58" s="30" t="s">
        <v>8</v>
      </c>
      <c r="AB58" s="27">
        <f t="shared" ref="AB58:AO58" si="155">AB2-$AP2</f>
        <v>-3.8572044052857137</v>
      </c>
      <c r="AC58" s="27">
        <f t="shared" si="155"/>
        <v>-0.77480077728571217</v>
      </c>
      <c r="AD58" s="27">
        <f t="shared" si="155"/>
        <v>0.43612892771428591</v>
      </c>
      <c r="AE58" s="27">
        <f t="shared" si="155"/>
        <v>-1.2647327502857131</v>
      </c>
      <c r="AF58" s="27">
        <f t="shared" si="155"/>
        <v>3.5766277937142874</v>
      </c>
      <c r="AG58" s="27">
        <f t="shared" si="155"/>
        <v>1.1341788147142857</v>
      </c>
      <c r="AH58" s="27">
        <f t="shared" si="155"/>
        <v>1.0616164557142866</v>
      </c>
      <c r="AI58" s="27">
        <f t="shared" si="155"/>
        <v>-0.14582118628571195</v>
      </c>
      <c r="AJ58" s="27">
        <f t="shared" si="155"/>
        <v>2.6151603714286153E-2</v>
      </c>
      <c r="AK58" s="27">
        <f t="shared" si="155"/>
        <v>1.607285390714285</v>
      </c>
      <c r="AL58" s="27">
        <f t="shared" si="155"/>
        <v>1.3329996757142872</v>
      </c>
      <c r="AM58" s="27">
        <f t="shared" si="155"/>
        <v>-4.8957531582857143</v>
      </c>
      <c r="AN58" s="27">
        <f t="shared" si="155"/>
        <v>1.2343148687142858</v>
      </c>
      <c r="AO58" s="27">
        <f t="shared" si="155"/>
        <v>0.5290087467142861</v>
      </c>
    </row>
    <row r="59" spans="1:49" x14ac:dyDescent="0.35">
      <c r="B59" s="42" t="s">
        <v>53</v>
      </c>
      <c r="C59" s="43">
        <v>1</v>
      </c>
      <c r="D59" s="43">
        <v>2</v>
      </c>
      <c r="E59" s="43">
        <v>3</v>
      </c>
      <c r="F59" s="43">
        <v>4</v>
      </c>
      <c r="G59" s="43">
        <v>5</v>
      </c>
      <c r="H59" s="43" t="s">
        <v>30</v>
      </c>
      <c r="J59" s="54" t="s">
        <v>57</v>
      </c>
      <c r="K59" s="52" t="s">
        <v>8</v>
      </c>
      <c r="L59" s="52" t="s">
        <v>0</v>
      </c>
      <c r="M59" s="52" t="s">
        <v>1</v>
      </c>
      <c r="N59" s="52" t="s">
        <v>2</v>
      </c>
      <c r="O59" s="52" t="s">
        <v>14</v>
      </c>
      <c r="P59" s="52" t="s">
        <v>15</v>
      </c>
      <c r="Q59" s="52" t="s">
        <v>3</v>
      </c>
      <c r="R59" s="52" t="s">
        <v>4</v>
      </c>
      <c r="S59" s="52" t="s">
        <v>6</v>
      </c>
      <c r="T59" s="43" t="s">
        <v>7</v>
      </c>
      <c r="U59" s="52" t="s">
        <v>9</v>
      </c>
      <c r="V59" s="52" t="s">
        <v>10</v>
      </c>
      <c r="W59" s="52" t="s">
        <v>11</v>
      </c>
      <c r="X59" s="52" t="s">
        <v>12</v>
      </c>
      <c r="Y59" s="52" t="s">
        <v>13</v>
      </c>
      <c r="Z59" s="53" t="s">
        <v>30</v>
      </c>
      <c r="AA59" s="30" t="s">
        <v>0</v>
      </c>
      <c r="AB59" s="27">
        <f t="shared" ref="AB59:AO59" si="156">AB3-$AP3</f>
        <v>1.2512147642856686E-2</v>
      </c>
      <c r="AC59" s="27">
        <f t="shared" si="156"/>
        <v>0.26584548064285718</v>
      </c>
      <c r="AD59" s="27">
        <f t="shared" si="156"/>
        <v>-3.0843861357143343E-2</v>
      </c>
      <c r="AE59" s="27">
        <f t="shared" si="156"/>
        <v>-0.26347424735714364</v>
      </c>
      <c r="AF59" s="27">
        <f t="shared" si="156"/>
        <v>5.1786524642854825E-2</v>
      </c>
      <c r="AG59" s="27">
        <f t="shared" si="156"/>
        <v>-7.0027535357143567E-2</v>
      </c>
      <c r="AH59" s="27">
        <f t="shared" si="156"/>
        <v>-0.28857628735714025</v>
      </c>
      <c r="AI59" s="27">
        <f t="shared" si="156"/>
        <v>4.5890832642859092E-2</v>
      </c>
      <c r="AJ59" s="27">
        <f t="shared" si="156"/>
        <v>-0.21587787435714256</v>
      </c>
      <c r="AK59" s="27">
        <f t="shared" si="156"/>
        <v>0.29468901764285738</v>
      </c>
      <c r="AL59" s="27">
        <f t="shared" si="156"/>
        <v>0.1440314226428554</v>
      </c>
      <c r="AM59" s="27">
        <f t="shared" si="156"/>
        <v>-5.2612569357143091E-2</v>
      </c>
      <c r="AN59" s="27">
        <f t="shared" si="156"/>
        <v>-5.4063815357141554E-2</v>
      </c>
      <c r="AO59" s="27">
        <f t="shared" si="156"/>
        <v>0.16072076464285834</v>
      </c>
    </row>
    <row r="60" spans="1:49" x14ac:dyDescent="0.35">
      <c r="B60" s="44" t="s">
        <v>16</v>
      </c>
      <c r="C60" s="45">
        <v>2.2754052238425926E-4</v>
      </c>
      <c r="D60" s="45">
        <v>2.1857835726851851E-4</v>
      </c>
      <c r="E60" s="45">
        <v>7.7490394305555592E-5</v>
      </c>
      <c r="F60" s="45">
        <v>1.5516109221064812E-4</v>
      </c>
      <c r="G60" s="45">
        <v>2.1472925590277774E-4</v>
      </c>
      <c r="H60" s="55">
        <v>8.934996220717593E-4</v>
      </c>
      <c r="J60" s="44" t="s">
        <v>16</v>
      </c>
      <c r="K60" s="45">
        <v>2.2754052238425926E-4</v>
      </c>
      <c r="L60" s="45">
        <v>3.9571260601851843E-5</v>
      </c>
      <c r="M60" s="45">
        <v>4.0999517094907425E-5</v>
      </c>
      <c r="N60" s="45">
        <v>5.0921201805555545E-5</v>
      </c>
      <c r="O60" s="45">
        <v>8.7086377766203721E-5</v>
      </c>
      <c r="P60" s="45">
        <v>7.7490394305555592E-5</v>
      </c>
      <c r="Q60" s="45">
        <v>2.2611174097222188E-5</v>
      </c>
      <c r="R60" s="45">
        <v>4.7757359120370354E-5</v>
      </c>
      <c r="S60" s="45">
        <v>2.0252267569444488E-5</v>
      </c>
      <c r="T60" s="45">
        <v>6.4540291423611089E-5</v>
      </c>
      <c r="U60" s="45">
        <v>6.1620790289351832E-5</v>
      </c>
      <c r="V60" s="45">
        <v>5.427978290509265E-5</v>
      </c>
      <c r="W60" s="45">
        <v>6.4361562523148087E-5</v>
      </c>
      <c r="X60" s="45">
        <v>2.0167233564814884E-5</v>
      </c>
      <c r="Y60" s="45">
        <v>1.4299886620370295E-5</v>
      </c>
      <c r="Z60" s="55">
        <v>8.934996220717593E-4</v>
      </c>
      <c r="AA60" s="30" t="s">
        <v>1</v>
      </c>
      <c r="AB60" s="27">
        <f t="shared" ref="AB60:AO60" si="157">AB4-$AP4</f>
        <v>0.20299643700000081</v>
      </c>
      <c r="AC60" s="27">
        <f t="shared" si="157"/>
        <v>0.96111435100000042</v>
      </c>
      <c r="AD60" s="27">
        <f t="shared" si="157"/>
        <v>-0.45718496899999872</v>
      </c>
      <c r="AE60" s="27">
        <f t="shared" si="157"/>
        <v>-0.23761580799999971</v>
      </c>
      <c r="AF60" s="27">
        <f t="shared" si="157"/>
        <v>0.68530936100000295</v>
      </c>
      <c r="AG60" s="27">
        <f t="shared" si="157"/>
        <v>-0.28727567199999848</v>
      </c>
      <c r="AH60" s="27">
        <f t="shared" si="157"/>
        <v>-5.1878846999999784E-2</v>
      </c>
      <c r="AI60" s="27">
        <f t="shared" si="157"/>
        <v>0.22596695799999855</v>
      </c>
      <c r="AJ60" s="27">
        <f t="shared" si="157"/>
        <v>-0.22788791700000255</v>
      </c>
      <c r="AK60" s="27">
        <f t="shared" si="157"/>
        <v>8.9481697999997944E-2</v>
      </c>
      <c r="AL60" s="27">
        <f t="shared" si="157"/>
        <v>-1.6912860999996671E-2</v>
      </c>
      <c r="AM60" s="27">
        <f t="shared" si="157"/>
        <v>-0.4985455129999985</v>
      </c>
      <c r="AN60" s="27">
        <f t="shared" si="157"/>
        <v>-0.22643667000000045</v>
      </c>
      <c r="AO60" s="27">
        <f t="shared" si="157"/>
        <v>-0.16113054800000137</v>
      </c>
    </row>
    <row r="61" spans="1:49" x14ac:dyDescent="0.35">
      <c r="B61" s="44" t="s">
        <v>17</v>
      </c>
      <c r="C61" s="45">
        <v>2.6321649030092593E-4</v>
      </c>
      <c r="D61" s="45">
        <v>2.4141681363425924E-4</v>
      </c>
      <c r="E61" s="45">
        <v>9.5294784583333373E-5</v>
      </c>
      <c r="F61" s="45">
        <v>1.703756193865741E-4</v>
      </c>
      <c r="G61" s="45">
        <v>2.4844970395833334E-4</v>
      </c>
      <c r="H61" s="55">
        <v>1.018753411863426E-3</v>
      </c>
      <c r="J61" s="44" t="s">
        <v>17</v>
      </c>
      <c r="K61" s="45">
        <v>2.6321649030092593E-4</v>
      </c>
      <c r="L61" s="45">
        <v>4.2503359363425922E-5</v>
      </c>
      <c r="M61" s="45">
        <v>4.9774029988425942E-5</v>
      </c>
      <c r="N61" s="45">
        <v>5.656677793981478E-5</v>
      </c>
      <c r="O61" s="45">
        <v>9.25726463425926E-5</v>
      </c>
      <c r="P61" s="45">
        <v>9.5294784583333373E-5</v>
      </c>
      <c r="Q61" s="45">
        <v>2.7664399097222184E-5</v>
      </c>
      <c r="R61" s="45">
        <v>5.5957629965277778E-5</v>
      </c>
      <c r="S61" s="45">
        <v>2.3406399594907425E-5</v>
      </c>
      <c r="T61" s="45">
        <v>6.3347190729166715E-5</v>
      </c>
      <c r="U61" s="45">
        <v>7.5135162083333264E-5</v>
      </c>
      <c r="V61" s="45">
        <v>6.3173185949074064E-5</v>
      </c>
      <c r="W61" s="45">
        <v>7.8206097245370451E-5</v>
      </c>
      <c r="X61" s="45">
        <v>1.0704050138888824E-5</v>
      </c>
      <c r="Y61" s="45">
        <v>2.1231208541666724E-5</v>
      </c>
      <c r="Z61" s="55">
        <v>1.018753411863426E-3</v>
      </c>
      <c r="AA61" s="30" t="s">
        <v>2</v>
      </c>
      <c r="AB61" s="27">
        <f t="shared" ref="AB61:AO61" si="158">AB5-$AP5</f>
        <v>-0.11378198971428422</v>
      </c>
      <c r="AC61" s="27">
        <f t="shared" si="158"/>
        <v>0.37399578828571389</v>
      </c>
      <c r="AD61" s="27">
        <f t="shared" si="158"/>
        <v>1.1614836285711583E-2</v>
      </c>
      <c r="AE61" s="27">
        <f t="shared" si="158"/>
        <v>-0.2409021697142828</v>
      </c>
      <c r="AF61" s="27">
        <f t="shared" si="158"/>
        <v>0.15964204728571385</v>
      </c>
      <c r="AG61" s="27">
        <f t="shared" si="158"/>
        <v>-0.33135568471428289</v>
      </c>
      <c r="AH61" s="27">
        <f t="shared" si="158"/>
        <v>-0.27867994771428872</v>
      </c>
      <c r="AI61" s="27">
        <f t="shared" si="158"/>
        <v>-0.2162082927142821</v>
      </c>
      <c r="AJ61" s="27">
        <f t="shared" si="158"/>
        <v>-0.42666180771428319</v>
      </c>
      <c r="AK61" s="27">
        <f t="shared" si="158"/>
        <v>0.56889374828571615</v>
      </c>
      <c r="AL61" s="27">
        <f t="shared" si="158"/>
        <v>0.46621801128571061</v>
      </c>
      <c r="AM61" s="27">
        <f t="shared" si="158"/>
        <v>-0.1353239397142838</v>
      </c>
      <c r="AN61" s="27">
        <f t="shared" si="158"/>
        <v>-3.3373825714286376E-2</v>
      </c>
      <c r="AO61" s="27">
        <f t="shared" si="158"/>
        <v>0.19592322628571335</v>
      </c>
    </row>
    <row r="62" spans="1:49" x14ac:dyDescent="0.35">
      <c r="B62" s="44" t="s">
        <v>18</v>
      </c>
      <c r="C62" s="45">
        <v>2.772318804050926E-4</v>
      </c>
      <c r="D62" s="45">
        <v>2.1533551692129625E-4</v>
      </c>
      <c r="E62" s="45">
        <v>1.2456538171296298E-4</v>
      </c>
      <c r="F62" s="45">
        <v>2.1432770638888895E-4</v>
      </c>
      <c r="G62" s="45">
        <v>2.89873603761574E-4</v>
      </c>
      <c r="H62" s="55">
        <v>1.1213340891898147E-3</v>
      </c>
      <c r="J62" s="44" t="s">
        <v>18</v>
      </c>
      <c r="K62" s="45">
        <v>2.772318804050926E-4</v>
      </c>
      <c r="L62" s="45">
        <v>3.9069454942129618E-5</v>
      </c>
      <c r="M62" s="45">
        <v>3.3358528599537061E-5</v>
      </c>
      <c r="N62" s="45">
        <v>5.2372553958333272E-5</v>
      </c>
      <c r="O62" s="45">
        <v>9.0534979421296301E-5</v>
      </c>
      <c r="P62" s="45">
        <v>1.2456538171296298E-4</v>
      </c>
      <c r="Q62" s="45">
        <v>3.439993281250002E-5</v>
      </c>
      <c r="R62" s="45">
        <v>7.2159234062499957E-5</v>
      </c>
      <c r="S62" s="45">
        <v>3.0368690682870361E-5</v>
      </c>
      <c r="T62" s="45">
        <v>7.7399848831018612E-5</v>
      </c>
      <c r="U62" s="45">
        <v>8.41857730787036E-5</v>
      </c>
      <c r="V62" s="45">
        <v>6.8531116145833346E-5</v>
      </c>
      <c r="W62" s="45">
        <v>8.8327244479166685E-5</v>
      </c>
      <c r="X62" s="45">
        <v>2.4950659282407476E-5</v>
      </c>
      <c r="Y62" s="45">
        <v>2.3878810775462874E-5</v>
      </c>
      <c r="Z62" s="55">
        <v>1.1213340891898147E-3</v>
      </c>
      <c r="AA62" s="30" t="s">
        <v>14</v>
      </c>
      <c r="AB62" s="27">
        <f t="shared" ref="AB62:AO62" si="159">AB6-$AP6</f>
        <v>0.16277615857142891</v>
      </c>
      <c r="AC62" s="27">
        <f t="shared" si="159"/>
        <v>0.63678976357142858</v>
      </c>
      <c r="AD62" s="27">
        <f t="shared" si="159"/>
        <v>0.46073534157142859</v>
      </c>
      <c r="AE62" s="27">
        <f t="shared" si="159"/>
        <v>2.2458697571430264E-2</v>
      </c>
      <c r="AF62" s="27">
        <f t="shared" si="159"/>
        <v>-5.7632004428569417E-2</v>
      </c>
      <c r="AG62" s="27">
        <f t="shared" si="159"/>
        <v>-0.79822157442857389</v>
      </c>
      <c r="AH62" s="27">
        <f t="shared" si="159"/>
        <v>0.86096209857142725</v>
      </c>
      <c r="AI62" s="27">
        <f t="shared" si="159"/>
        <v>0.75352445757142306</v>
      </c>
      <c r="AJ62" s="27">
        <f t="shared" si="159"/>
        <v>0.39397797157143088</v>
      </c>
      <c r="AK62" s="27">
        <f t="shared" si="159"/>
        <v>-0.13137350242856627</v>
      </c>
      <c r="AL62" s="27">
        <f t="shared" si="159"/>
        <v>-0.16511499842857091</v>
      </c>
      <c r="AM62" s="27">
        <f t="shared" si="159"/>
        <v>-1.4552737284285691</v>
      </c>
      <c r="AN62" s="27">
        <f t="shared" si="159"/>
        <v>-0.34615808242856616</v>
      </c>
      <c r="AO62" s="27">
        <f t="shared" si="159"/>
        <v>-0.33745059842856762</v>
      </c>
    </row>
    <row r="63" spans="1:49" x14ac:dyDescent="0.35">
      <c r="B63" s="44" t="s">
        <v>19</v>
      </c>
      <c r="C63" s="45">
        <v>2.5754598135416669E-4</v>
      </c>
      <c r="D63" s="45">
        <v>2.0718904846064818E-4</v>
      </c>
      <c r="E63" s="45">
        <v>1.0820525740740739E-4</v>
      </c>
      <c r="F63" s="45">
        <v>1.8770261190972229E-4</v>
      </c>
      <c r="G63" s="45">
        <v>2.4985512723379625E-4</v>
      </c>
      <c r="H63" s="55">
        <v>1.0104980263657406E-3</v>
      </c>
      <c r="J63" s="44" t="s">
        <v>19</v>
      </c>
      <c r="K63" s="45">
        <v>2.5754598135416669E-4</v>
      </c>
      <c r="L63" s="45">
        <v>3.6376973622685172E-5</v>
      </c>
      <c r="M63" s="45">
        <v>3.5899838333333345E-5</v>
      </c>
      <c r="N63" s="45">
        <v>4.9449903425925934E-5</v>
      </c>
      <c r="O63" s="45">
        <v>8.5462333078703727E-5</v>
      </c>
      <c r="P63" s="45">
        <v>1.0820525740740739E-4</v>
      </c>
      <c r="Q63" s="45">
        <v>3.0469471736111124E-5</v>
      </c>
      <c r="R63" s="45">
        <v>6.0233476111111105E-5</v>
      </c>
      <c r="S63" s="45">
        <v>3.0503065428240682E-5</v>
      </c>
      <c r="T63" s="45">
        <v>6.6496598634259373E-5</v>
      </c>
      <c r="U63" s="45">
        <v>7.1059040902777772E-5</v>
      </c>
      <c r="V63" s="45">
        <v>5.7492441423611054E-5</v>
      </c>
      <c r="W63" s="45">
        <v>7.7579102627314846E-5</v>
      </c>
      <c r="X63" s="45">
        <v>1.8983843530092514E-5</v>
      </c>
      <c r="Y63" s="45">
        <v>2.4740698750000051E-5</v>
      </c>
      <c r="Z63" s="55">
        <v>1.0104980263657408E-3</v>
      </c>
      <c r="AA63" s="30" t="s">
        <v>15</v>
      </c>
      <c r="AB63" s="27">
        <f t="shared" ref="AB63:AO63" si="160">AB7-$AP7</f>
        <v>-2.3126287658571378</v>
      </c>
      <c r="AC63" s="27">
        <f t="shared" si="160"/>
        <v>-0.7743294458571377</v>
      </c>
      <c r="AD63" s="27">
        <f t="shared" si="160"/>
        <v>1.7546501461428612</v>
      </c>
      <c r="AE63" s="27">
        <f t="shared" si="160"/>
        <v>0.34113540614285753</v>
      </c>
      <c r="AF63" s="27">
        <f t="shared" si="160"/>
        <v>-0.74203919685714581</v>
      </c>
      <c r="AG63" s="27">
        <f t="shared" si="160"/>
        <v>-0.45940881185714133</v>
      </c>
      <c r="AH63" s="27">
        <f t="shared" si="160"/>
        <v>-1.2458487198571397</v>
      </c>
      <c r="AI63" s="27">
        <f t="shared" si="160"/>
        <v>1.0271898281428626</v>
      </c>
      <c r="AJ63" s="27">
        <f t="shared" si="160"/>
        <v>-1.0549643668571385</v>
      </c>
      <c r="AK63" s="27">
        <f t="shared" si="160"/>
        <v>0.99274538414285374</v>
      </c>
      <c r="AL63" s="27">
        <f t="shared" si="160"/>
        <v>1.2182555881428634</v>
      </c>
      <c r="AM63" s="27">
        <f t="shared" si="160"/>
        <v>-0.53287819885714427</v>
      </c>
      <c r="AN63" s="27">
        <f t="shared" si="160"/>
        <v>0.87809685814285743</v>
      </c>
      <c r="AO63" s="27">
        <f t="shared" si="160"/>
        <v>0.91002429514285765</v>
      </c>
    </row>
    <row r="64" spans="1:49" x14ac:dyDescent="0.35">
      <c r="B64" s="44" t="s">
        <v>20</v>
      </c>
      <c r="C64" s="45">
        <v>3.135802469097222E-4</v>
      </c>
      <c r="D64" s="45">
        <v>2.2522885697916667E-4</v>
      </c>
      <c r="E64" s="45">
        <v>9.5668514317129568E-5</v>
      </c>
      <c r="F64" s="45">
        <v>1.7635004619212963E-4</v>
      </c>
      <c r="G64" s="45">
        <v>2.601095993981481E-4</v>
      </c>
      <c r="H64" s="55">
        <v>1.0709372637962963E-3</v>
      </c>
      <c r="J64" s="44" t="s">
        <v>20</v>
      </c>
      <c r="K64" s="45">
        <v>3.135802469097222E-4</v>
      </c>
      <c r="L64" s="45">
        <v>4.0025825150462929E-5</v>
      </c>
      <c r="M64" s="45">
        <v>4.6581842604166711E-5</v>
      </c>
      <c r="N64" s="45">
        <v>5.4085831863425896E-5</v>
      </c>
      <c r="O64" s="45">
        <v>8.4535357361111138E-5</v>
      </c>
      <c r="P64" s="45">
        <v>9.5668514317129568E-5</v>
      </c>
      <c r="Q64" s="45">
        <v>2.7607709745370404E-5</v>
      </c>
      <c r="R64" s="45">
        <v>5.4770303182870369E-5</v>
      </c>
      <c r="S64" s="45">
        <v>2.5356932905092518E-5</v>
      </c>
      <c r="T64" s="45">
        <v>6.8615100358796353E-5</v>
      </c>
      <c r="U64" s="45">
        <v>7.2019085405092669E-5</v>
      </c>
      <c r="V64" s="45">
        <v>6.1442848749999941E-5</v>
      </c>
      <c r="W64" s="45">
        <v>8.0879419664351863E-5</v>
      </c>
      <c r="X64" s="45">
        <v>2.3541299236111127E-5</v>
      </c>
      <c r="Y64" s="45">
        <v>2.2226946342592526E-5</v>
      </c>
      <c r="Z64" s="55">
        <v>1.0709372637962963E-3</v>
      </c>
      <c r="AA64" s="30" t="s">
        <v>3</v>
      </c>
      <c r="AB64" s="27">
        <f t="shared" ref="AB64:AO64" si="161">AB8-$AP8</f>
        <v>-0.66432782642857413</v>
      </c>
      <c r="AC64" s="27">
        <f t="shared" si="161"/>
        <v>-0.22772918642857443</v>
      </c>
      <c r="AD64" s="27">
        <f t="shared" si="161"/>
        <v>0.35422092657143045</v>
      </c>
      <c r="AE64" s="27">
        <f t="shared" si="161"/>
        <v>1.4629089571430054E-2</v>
      </c>
      <c r="AF64" s="27">
        <f t="shared" si="161"/>
        <v>-0.2326271464285683</v>
      </c>
      <c r="AG64" s="27">
        <f t="shared" si="161"/>
        <v>-0.11543893742857003</v>
      </c>
      <c r="AH64" s="27">
        <f t="shared" si="161"/>
        <v>-0.4125364434285701</v>
      </c>
      <c r="AI64" s="27">
        <f t="shared" si="161"/>
        <v>0.16113702657142559</v>
      </c>
      <c r="AJ64" s="27">
        <f t="shared" si="161"/>
        <v>-0.52233236142857331</v>
      </c>
      <c r="AK64" s="27">
        <f t="shared" si="161"/>
        <v>0.31784904457143304</v>
      </c>
      <c r="AL64" s="27">
        <f t="shared" si="161"/>
        <v>0.4045383865714256</v>
      </c>
      <c r="AM64" s="27">
        <f t="shared" si="161"/>
        <v>-0.27344347242857348</v>
      </c>
      <c r="AN64" s="27">
        <f t="shared" si="161"/>
        <v>0.46016196957142474</v>
      </c>
      <c r="AO64" s="27">
        <f t="shared" si="161"/>
        <v>0.73589893057143163</v>
      </c>
    </row>
    <row r="65" spans="2:42" x14ac:dyDescent="0.35">
      <c r="B65" s="44" t="s">
        <v>21</v>
      </c>
      <c r="C65" s="45">
        <v>2.8531116150462961E-4</v>
      </c>
      <c r="D65" s="45">
        <v>1.9830771814814815E-4</v>
      </c>
      <c r="E65" s="45">
        <v>9.8939699328703693E-5</v>
      </c>
      <c r="F65" s="45">
        <v>1.6944654405092588E-4</v>
      </c>
      <c r="G65" s="45">
        <v>2.4373320315972235E-4</v>
      </c>
      <c r="H65" s="55">
        <v>9.9573832619212965E-4</v>
      </c>
      <c r="J65" s="44" t="s">
        <v>21</v>
      </c>
      <c r="K65" s="45">
        <v>2.8531116150462961E-4</v>
      </c>
      <c r="L65" s="45">
        <v>3.8615940196759249E-5</v>
      </c>
      <c r="M65" s="45">
        <v>3.5325071388888919E-5</v>
      </c>
      <c r="N65" s="45">
        <v>4.8402987743055562E-5</v>
      </c>
      <c r="O65" s="45">
        <v>7.5963718819444429E-5</v>
      </c>
      <c r="P65" s="45">
        <v>9.8939699328703693E-5</v>
      </c>
      <c r="Q65" s="45">
        <v>2.8964054756944458E-5</v>
      </c>
      <c r="R65" s="45">
        <v>5.3738347199074063E-5</v>
      </c>
      <c r="S65" s="45">
        <v>2.3444192488425892E-5</v>
      </c>
      <c r="T65" s="45">
        <v>6.3299949606481466E-5</v>
      </c>
      <c r="U65" s="45">
        <v>6.8253968252314886E-5</v>
      </c>
      <c r="V65" s="45">
        <v>5.7928109525462869E-5</v>
      </c>
      <c r="W65" s="45">
        <v>7.2929789189814917E-5</v>
      </c>
      <c r="X65" s="45">
        <v>2.078609222222225E-5</v>
      </c>
      <c r="Y65" s="45">
        <v>2.3835243969907439E-5</v>
      </c>
      <c r="Z65" s="55">
        <v>9.9573832619212965E-4</v>
      </c>
      <c r="AA65" s="30" t="s">
        <v>4</v>
      </c>
      <c r="AB65" s="27">
        <f t="shared" ref="AB65:AO65" si="162">AB9-$AP9</f>
        <v>-1.0449935210000003</v>
      </c>
      <c r="AC65" s="27">
        <f t="shared" si="162"/>
        <v>-0.33649011999999878</v>
      </c>
      <c r="AD65" s="27">
        <f t="shared" si="162"/>
        <v>1.0633284739999969</v>
      </c>
      <c r="AE65" s="27">
        <f t="shared" si="162"/>
        <v>3.2942987000000201E-2</v>
      </c>
      <c r="AF65" s="27">
        <f t="shared" si="162"/>
        <v>-0.4390751539999993</v>
      </c>
      <c r="AG65" s="27">
        <f t="shared" si="162"/>
        <v>-0.52823615099999977</v>
      </c>
      <c r="AH65" s="27">
        <f t="shared" si="162"/>
        <v>-0.5875558799999947</v>
      </c>
      <c r="AI65" s="27">
        <f t="shared" si="162"/>
        <v>0.25230806600000655</v>
      </c>
      <c r="AJ65" s="27">
        <f t="shared" si="162"/>
        <v>-0.80007288600000059</v>
      </c>
      <c r="AK65" s="27">
        <f t="shared" si="162"/>
        <v>0.73833981199999421</v>
      </c>
      <c r="AL65" s="27">
        <f t="shared" si="162"/>
        <v>0.7847797219999979</v>
      </c>
      <c r="AM65" s="27">
        <f t="shared" si="162"/>
        <v>-0.48986880499999863</v>
      </c>
      <c r="AN65" s="27">
        <f t="shared" si="162"/>
        <v>0.48573210200000183</v>
      </c>
      <c r="AO65" s="27">
        <f t="shared" si="162"/>
        <v>0.86886135399999809</v>
      </c>
    </row>
    <row r="66" spans="2:42" x14ac:dyDescent="0.35">
      <c r="B66" s="44" t="s">
        <v>22</v>
      </c>
      <c r="C66" s="45">
        <v>2.8447131938657405E-4</v>
      </c>
      <c r="D66" s="45">
        <v>2.1831590660879627E-4</v>
      </c>
      <c r="E66" s="45">
        <v>8.9837385578703718E-5</v>
      </c>
      <c r="F66" s="45">
        <v>1.6364795917824079E-4</v>
      </c>
      <c r="G66" s="45">
        <v>2.1758944318287041E-4</v>
      </c>
      <c r="H66" s="55">
        <v>9.7386201393518518E-4</v>
      </c>
      <c r="J66" s="44" t="s">
        <v>22</v>
      </c>
      <c r="K66" s="45">
        <v>2.8447131938657405E-4</v>
      </c>
      <c r="L66" s="45">
        <v>3.608644075231484E-5</v>
      </c>
      <c r="M66" s="45">
        <v>3.8049571678240751E-5</v>
      </c>
      <c r="N66" s="45">
        <v>4.901266062499994E-5</v>
      </c>
      <c r="O66" s="45">
        <v>9.5167233553240731E-5</v>
      </c>
      <c r="P66" s="45">
        <v>8.9837385578703718E-5</v>
      </c>
      <c r="Q66" s="45">
        <v>2.552542621527779E-5</v>
      </c>
      <c r="R66" s="45">
        <v>5.3051776261574122E-5</v>
      </c>
      <c r="S66" s="45">
        <v>2.3259427233796242E-5</v>
      </c>
      <c r="T66" s="45">
        <v>6.1811329467592648E-5</v>
      </c>
      <c r="U66" s="45">
        <v>6.560846561342588E-5</v>
      </c>
      <c r="V66" s="45">
        <v>5.2137398159722314E-5</v>
      </c>
      <c r="W66" s="45">
        <v>6.599899219907396E-5</v>
      </c>
      <c r="X66" s="45">
        <v>1.7357436793981545E-5</v>
      </c>
      <c r="Y66" s="45">
        <v>1.6487150416666701E-5</v>
      </c>
      <c r="Z66" s="55">
        <v>9.7386201393518518E-4</v>
      </c>
      <c r="AA66" s="30" t="s">
        <v>6</v>
      </c>
      <c r="AB66" s="27">
        <f t="shared" ref="AB66:AO66" si="163">AB10-$AP10</f>
        <v>-0.48375931364285352</v>
      </c>
      <c r="AC66" s="27">
        <f t="shared" si="163"/>
        <v>-0.21124230664285593</v>
      </c>
      <c r="AD66" s="27">
        <f t="shared" si="163"/>
        <v>0.39029964335714196</v>
      </c>
      <c r="AE66" s="27">
        <f t="shared" si="163"/>
        <v>0.40190962135713759</v>
      </c>
      <c r="AF66" s="27">
        <f t="shared" si="163"/>
        <v>-4.2716228642863729E-2</v>
      </c>
      <c r="AG66" s="27">
        <f t="shared" si="163"/>
        <v>-0.20797700064286007</v>
      </c>
      <c r="AH66" s="27">
        <f t="shared" si="163"/>
        <v>-0.22394071864286191</v>
      </c>
      <c r="AI66" s="27">
        <f t="shared" si="163"/>
        <v>-3.9405571642863624E-2</v>
      </c>
      <c r="AJ66" s="27">
        <f t="shared" si="163"/>
        <v>-0.29468901864285302</v>
      </c>
      <c r="AK66" s="27">
        <f t="shared" si="163"/>
        <v>0.33016358935715173</v>
      </c>
      <c r="AL66" s="27">
        <f t="shared" si="163"/>
        <v>0.28000485835714128</v>
      </c>
      <c r="AM66" s="27">
        <f t="shared" si="163"/>
        <v>-0.20906543564285274</v>
      </c>
      <c r="AN66" s="27">
        <f t="shared" si="163"/>
        <v>3.2589893357151123E-2</v>
      </c>
      <c r="AO66" s="27">
        <f t="shared" si="163"/>
        <v>0.27782798835714173</v>
      </c>
    </row>
    <row r="67" spans="2:42" x14ac:dyDescent="0.35">
      <c r="B67" s="44" t="s">
        <v>23</v>
      </c>
      <c r="C67" s="45">
        <v>2.7049634667824075E-4</v>
      </c>
      <c r="D67" s="45">
        <v>2.2488242210648145E-4</v>
      </c>
      <c r="E67" s="45">
        <v>1.1614570210648152E-4</v>
      </c>
      <c r="F67" s="45">
        <v>1.9261805031249997E-4</v>
      </c>
      <c r="G67" s="45">
        <v>2.6631288317129634E-4</v>
      </c>
      <c r="H67" s="55">
        <v>1.070455404375E-3</v>
      </c>
      <c r="J67" s="44" t="s">
        <v>23</v>
      </c>
      <c r="K67" s="45">
        <v>2.7049634667824075E-4</v>
      </c>
      <c r="L67" s="45">
        <v>3.9957587974537057E-5</v>
      </c>
      <c r="M67" s="45">
        <v>4.1265379606481474E-5</v>
      </c>
      <c r="N67" s="45">
        <v>4.9735712187500011E-5</v>
      </c>
      <c r="O67" s="45">
        <v>9.3923742337962912E-5</v>
      </c>
      <c r="P67" s="45">
        <v>1.1614570210648152E-4</v>
      </c>
      <c r="Q67" s="45">
        <v>3.2165165451388851E-5</v>
      </c>
      <c r="R67" s="45">
        <v>6.2772423784722282E-5</v>
      </c>
      <c r="S67" s="45">
        <v>2.539525069444437E-5</v>
      </c>
      <c r="T67" s="45">
        <v>7.2285210381944453E-5</v>
      </c>
      <c r="U67" s="45">
        <v>7.7750482905092588E-5</v>
      </c>
      <c r="V67" s="45">
        <v>6.328000335648156E-5</v>
      </c>
      <c r="W67" s="45">
        <v>8.519358361111108E-5</v>
      </c>
      <c r="X67" s="45">
        <v>1.9736289571759239E-5</v>
      </c>
      <c r="Y67" s="45">
        <v>2.0352523726851869E-5</v>
      </c>
      <c r="Z67" s="55">
        <v>1.070455404375E-3</v>
      </c>
      <c r="AA67" s="2" t="s">
        <v>7</v>
      </c>
      <c r="AB67" s="27">
        <f t="shared" ref="AB67:AO67" si="164">AB11-$AP11</f>
        <v>-0.53155328807142954</v>
      </c>
      <c r="AC67" s="27">
        <f t="shared" si="164"/>
        <v>-0.63463718807142389</v>
      </c>
      <c r="AD67" s="27">
        <f t="shared" si="164"/>
        <v>0.57951247192858002</v>
      </c>
      <c r="AE67" s="27">
        <f t="shared" si="164"/>
        <v>-0.36252834507141873</v>
      </c>
      <c r="AF67" s="27">
        <f t="shared" si="164"/>
        <v>-0.17948979607142324</v>
      </c>
      <c r="AG67" s="27">
        <f t="shared" si="164"/>
        <v>-0.63871882107142941</v>
      </c>
      <c r="AH67" s="27">
        <f t="shared" si="164"/>
        <v>-0.76733560107142385</v>
      </c>
      <c r="AI67" s="27">
        <f t="shared" si="164"/>
        <v>0.13760770992857285</v>
      </c>
      <c r="AJ67" s="27">
        <f t="shared" si="164"/>
        <v>-1.0705555550714374</v>
      </c>
      <c r="AK67" s="27">
        <f t="shared" si="164"/>
        <v>0.94885487492857035</v>
      </c>
      <c r="AL67" s="27">
        <f t="shared" si="164"/>
        <v>1.1206462589285726</v>
      </c>
      <c r="AM67" s="27">
        <f t="shared" si="164"/>
        <v>-0.62212018107143141</v>
      </c>
      <c r="AN67" s="27">
        <f t="shared" si="164"/>
        <v>1.0896031739285652</v>
      </c>
      <c r="AO67" s="27">
        <f t="shared" si="164"/>
        <v>0.93071428592857242</v>
      </c>
    </row>
    <row r="68" spans="2:42" x14ac:dyDescent="0.35">
      <c r="B68" s="44" t="s">
        <v>24</v>
      </c>
      <c r="C68" s="45">
        <v>2.7248677248842593E-4</v>
      </c>
      <c r="D68" s="45">
        <v>2.1000251952546297E-4</v>
      </c>
      <c r="E68" s="45">
        <v>9.2046695219907433E-5</v>
      </c>
      <c r="F68" s="45">
        <v>1.555891492476851E-4</v>
      </c>
      <c r="G68" s="45">
        <v>2.1471403376157415E-4</v>
      </c>
      <c r="H68" s="55">
        <v>9.4483917024305571E-4</v>
      </c>
      <c r="J68" s="44" t="s">
        <v>24</v>
      </c>
      <c r="K68" s="45">
        <v>2.7248677248842593E-4</v>
      </c>
      <c r="L68" s="45">
        <v>3.692785756944444E-5</v>
      </c>
      <c r="M68" s="45">
        <v>3.6012429664351834E-5</v>
      </c>
      <c r="N68" s="45">
        <v>4.7299907615740738E-5</v>
      </c>
      <c r="O68" s="45">
        <v>8.9762324675925955E-5</v>
      </c>
      <c r="P68" s="45">
        <v>9.2046695219907433E-5</v>
      </c>
      <c r="Q68" s="45">
        <v>2.4254640127314791E-5</v>
      </c>
      <c r="R68" s="45">
        <v>5.0592088692129608E-5</v>
      </c>
      <c r="S68" s="45">
        <v>2.2440581168981533E-5</v>
      </c>
      <c r="T68" s="45">
        <v>5.8301839259259151E-5</v>
      </c>
      <c r="U68" s="45">
        <v>6.0048710844907417E-5</v>
      </c>
      <c r="V68" s="45">
        <v>5.0491307627314892E-5</v>
      </c>
      <c r="W68" s="45">
        <v>6.6633072986111035E-5</v>
      </c>
      <c r="X68" s="45">
        <v>1.2177710590277777E-5</v>
      </c>
      <c r="Y68" s="45">
        <v>2.536323171296303E-5</v>
      </c>
      <c r="Z68" s="55">
        <v>9.4483917024305549E-4</v>
      </c>
      <c r="AA68" s="30" t="s">
        <v>9</v>
      </c>
      <c r="AB68" s="27">
        <f t="shared" ref="AB68:AO68" si="165">AB12-$AP12</f>
        <v>-0.98936022050000183</v>
      </c>
      <c r="AC68" s="27">
        <f t="shared" si="165"/>
        <v>0.17828150249999375</v>
      </c>
      <c r="AD68" s="27">
        <f t="shared" si="165"/>
        <v>0.96025429249999128</v>
      </c>
      <c r="AE68" s="27">
        <f t="shared" si="165"/>
        <v>-0.17389536750000012</v>
      </c>
      <c r="AF68" s="27">
        <f t="shared" si="165"/>
        <v>-9.0947522499993383E-2</v>
      </c>
      <c r="AG68" s="27">
        <f t="shared" si="165"/>
        <v>-0.41625364449999402</v>
      </c>
      <c r="AH68" s="27">
        <f t="shared" si="165"/>
        <v>-0.64482507250000332</v>
      </c>
      <c r="AI68" s="27">
        <f t="shared" si="165"/>
        <v>0.40424522150000008</v>
      </c>
      <c r="AJ68" s="27">
        <f t="shared" si="165"/>
        <v>-1.125187884499999</v>
      </c>
      <c r="AK68" s="27">
        <f t="shared" si="165"/>
        <v>1.1426579204999943</v>
      </c>
      <c r="AL68" s="27">
        <f t="shared" si="165"/>
        <v>1.1011159704999987</v>
      </c>
      <c r="AM68" s="27">
        <f t="shared" si="165"/>
        <v>-1.2282264335000033</v>
      </c>
      <c r="AN68" s="27">
        <f t="shared" si="165"/>
        <v>-0.16591350749999911</v>
      </c>
      <c r="AO68" s="27">
        <f t="shared" si="165"/>
        <v>1.0480547455000053</v>
      </c>
    </row>
    <row r="69" spans="2:42" x14ac:dyDescent="0.35">
      <c r="B69" s="44" t="s">
        <v>25</v>
      </c>
      <c r="C69" s="45">
        <v>2.9078693206018518E-4</v>
      </c>
      <c r="D69" s="45">
        <v>2.2502729486111115E-4</v>
      </c>
      <c r="E69" s="45">
        <v>1.1574703956018513E-4</v>
      </c>
      <c r="F69" s="45">
        <v>2.1372406987268524E-4</v>
      </c>
      <c r="G69" s="45">
        <v>2.6530481019675924E-4</v>
      </c>
      <c r="H69" s="55">
        <v>1.1105901465509257E-3</v>
      </c>
      <c r="J69" s="44" t="s">
        <v>25</v>
      </c>
      <c r="K69" s="45">
        <v>2.9078693206018518E-4</v>
      </c>
      <c r="L69" s="45">
        <v>4.2837196597222222E-5</v>
      </c>
      <c r="M69" s="45">
        <v>3.9685689097222206E-5</v>
      </c>
      <c r="N69" s="45">
        <v>5.8822541365740736E-5</v>
      </c>
      <c r="O69" s="45">
        <v>8.3681867800925995E-5</v>
      </c>
      <c r="P69" s="45">
        <v>1.1574703956018513E-4</v>
      </c>
      <c r="Q69" s="45">
        <v>3.397896195601857E-5</v>
      </c>
      <c r="R69" s="45">
        <v>6.8397791215277692E-5</v>
      </c>
      <c r="S69" s="45">
        <v>2.9672671539351955E-5</v>
      </c>
      <c r="T69" s="45">
        <v>8.1674645162037025E-5</v>
      </c>
      <c r="U69" s="45">
        <v>8.6296926180555483E-5</v>
      </c>
      <c r="V69" s="45">
        <v>6.6150163773148182E-5</v>
      </c>
      <c r="W69" s="45">
        <v>8.2993197268518493E-5</v>
      </c>
      <c r="X69" s="45">
        <v>5.80330898148158E-6</v>
      </c>
      <c r="Y69" s="45">
        <v>2.4061213993055534E-5</v>
      </c>
      <c r="Z69" s="55">
        <v>1.110590146550926E-3</v>
      </c>
      <c r="AA69" s="30" t="s">
        <v>10</v>
      </c>
      <c r="AB69" s="27">
        <f t="shared" ref="AB69:AO69" si="166">AB13-$AP13</f>
        <v>-0.45664075114285474</v>
      </c>
      <c r="AC69" s="27">
        <f t="shared" si="166"/>
        <v>0.31174927185714019</v>
      </c>
      <c r="AD69" s="27">
        <f t="shared" si="166"/>
        <v>0.77467444085714199</v>
      </c>
      <c r="AE69" s="27">
        <f t="shared" si="166"/>
        <v>-0.17906705514286436</v>
      </c>
      <c r="AF69" s="27">
        <f t="shared" si="166"/>
        <v>0.16224813785713543</v>
      </c>
      <c r="AG69" s="27">
        <f t="shared" si="166"/>
        <v>-0.14142533114286771</v>
      </c>
      <c r="AH69" s="27">
        <f t="shared" si="166"/>
        <v>-0.64174279314285165</v>
      </c>
      <c r="AI69" s="27">
        <f t="shared" si="166"/>
        <v>0.32097829585714699</v>
      </c>
      <c r="AJ69" s="27">
        <f t="shared" si="166"/>
        <v>-0.78396501514285255</v>
      </c>
      <c r="AK69" s="27">
        <f t="shared" si="166"/>
        <v>0.56896015585714288</v>
      </c>
      <c r="AL69" s="27">
        <f t="shared" si="166"/>
        <v>0.39453838685715148</v>
      </c>
      <c r="AM69" s="27">
        <f t="shared" si="166"/>
        <v>-0.63593780414285384</v>
      </c>
      <c r="AN69" s="27">
        <f t="shared" si="166"/>
        <v>-6.2695174142858079E-2</v>
      </c>
      <c r="AO69" s="27">
        <f t="shared" si="166"/>
        <v>0.36832523485714042</v>
      </c>
    </row>
    <row r="70" spans="2:42" x14ac:dyDescent="0.35">
      <c r="B70" s="46" t="s">
        <v>26</v>
      </c>
      <c r="C70" s="45">
        <v>2.8761232887731484E-4</v>
      </c>
      <c r="D70" s="45">
        <v>2.2047325103009255E-4</v>
      </c>
      <c r="E70" s="45">
        <v>1.1835711136574079E-4</v>
      </c>
      <c r="F70" s="45">
        <v>2.1667270303240733E-4</v>
      </c>
      <c r="G70" s="45">
        <v>2.5954690518518531E-4</v>
      </c>
      <c r="H70" s="55">
        <v>1.1026622994907407E-3</v>
      </c>
      <c r="J70" s="46" t="s">
        <v>26</v>
      </c>
      <c r="K70" s="45">
        <v>2.8761232887731484E-4</v>
      </c>
      <c r="L70" s="45">
        <v>4.1093474432870344E-5</v>
      </c>
      <c r="M70" s="45">
        <v>3.8454270590277827E-5</v>
      </c>
      <c r="N70" s="45">
        <v>5.7634164780092522E-5</v>
      </c>
      <c r="O70" s="45">
        <v>8.3291341226851868E-5</v>
      </c>
      <c r="P70" s="45">
        <v>1.1835711136574079E-4</v>
      </c>
      <c r="Q70" s="45">
        <v>3.4982310821759225E-5</v>
      </c>
      <c r="R70" s="45">
        <v>6.8935290173611081E-5</v>
      </c>
      <c r="S70" s="45">
        <v>2.9092130671296278E-5</v>
      </c>
      <c r="T70" s="45">
        <v>8.3662971365740745E-5</v>
      </c>
      <c r="U70" s="45">
        <v>8.5816116574074049E-5</v>
      </c>
      <c r="V70" s="45">
        <v>6.4131393298611235E-5</v>
      </c>
      <c r="W70" s="45">
        <v>7.5324126562499968E-5</v>
      </c>
      <c r="X70" s="45">
        <v>1.3850308634259244E-5</v>
      </c>
      <c r="Y70" s="45">
        <v>2.0424960115740776E-5</v>
      </c>
      <c r="Z70" s="55">
        <v>1.1026622994907409E-3</v>
      </c>
      <c r="AA70" s="30" t="s">
        <v>11</v>
      </c>
      <c r="AB70" s="27">
        <f t="shared" ref="AB70:AO70" si="167">AB14-$AP14</f>
        <v>-0.94658082300000501</v>
      </c>
      <c r="AC70" s="27">
        <f t="shared" si="167"/>
        <v>0.24958697700000698</v>
      </c>
      <c r="AD70" s="27">
        <f t="shared" si="167"/>
        <v>1.124054098000002</v>
      </c>
      <c r="AE70" s="27">
        <f t="shared" si="167"/>
        <v>0.19541464200000291</v>
      </c>
      <c r="AF70" s="27">
        <f t="shared" si="167"/>
        <v>0.48056203400000186</v>
      </c>
      <c r="AG70" s="27">
        <f t="shared" si="167"/>
        <v>-0.20628603899999121</v>
      </c>
      <c r="AH70" s="27">
        <f t="shared" si="167"/>
        <v>-0.80510689900000898</v>
      </c>
      <c r="AI70" s="27">
        <f t="shared" si="167"/>
        <v>0.85330579899999748</v>
      </c>
      <c r="AJ70" s="27">
        <f t="shared" si="167"/>
        <v>-0.75032231900000568</v>
      </c>
      <c r="AK70" s="27">
        <f t="shared" si="167"/>
        <v>0.66319241899999781</v>
      </c>
      <c r="AL70" s="27">
        <f t="shared" si="167"/>
        <v>5.8470999999826745E-4</v>
      </c>
      <c r="AM70" s="27">
        <f t="shared" si="167"/>
        <v>-0.15095723999999677</v>
      </c>
      <c r="AN70" s="27">
        <f t="shared" si="167"/>
        <v>-0.45873501699999508</v>
      </c>
      <c r="AO70" s="27">
        <f t="shared" si="167"/>
        <v>-0.24871234200000458</v>
      </c>
    </row>
    <row r="71" spans="2:42" x14ac:dyDescent="0.35">
      <c r="B71" s="46" t="s">
        <v>27</v>
      </c>
      <c r="C71" s="45">
        <v>2.1552028218749998E-4</v>
      </c>
      <c r="D71" s="45">
        <v>1.9072814310185191E-4</v>
      </c>
      <c r="E71" s="45">
        <v>9.808935920138885E-5</v>
      </c>
      <c r="F71" s="45">
        <v>1.68241370625E-4</v>
      </c>
      <c r="G71" s="45">
        <v>2.3300579490740734E-4</v>
      </c>
      <c r="H71" s="55">
        <v>9.0558495002314812E-4</v>
      </c>
      <c r="J71" s="46" t="s">
        <v>27</v>
      </c>
      <c r="K71" s="45">
        <v>2.1552028218749998E-4</v>
      </c>
      <c r="L71" s="45">
        <v>3.8817502303240734E-5</v>
      </c>
      <c r="M71" s="45">
        <v>3.2879818599537068E-5</v>
      </c>
      <c r="N71" s="45">
        <v>5.0671873680555552E-5</v>
      </c>
      <c r="O71" s="45">
        <v>6.8358948518518556E-5</v>
      </c>
      <c r="P71" s="45">
        <v>9.808935920138885E-5</v>
      </c>
      <c r="Q71" s="45">
        <v>2.7135298564814788E-5</v>
      </c>
      <c r="R71" s="45">
        <v>5.4182413703703711E-5</v>
      </c>
      <c r="S71" s="45">
        <v>2.3431594861111165E-5</v>
      </c>
      <c r="T71" s="45">
        <v>6.3492063495370333E-5</v>
      </c>
      <c r="U71" s="45">
        <v>5.8856135046296256E-5</v>
      </c>
      <c r="V71" s="45">
        <v>5.2204585532407476E-5</v>
      </c>
      <c r="W71" s="45">
        <v>7.3570168807870408E-5</v>
      </c>
      <c r="X71" s="45">
        <v>2.6051902245370289E-5</v>
      </c>
      <c r="Y71" s="45">
        <v>2.2323003275462925E-5</v>
      </c>
      <c r="Z71" s="55">
        <v>9.0558495002314801E-4</v>
      </c>
      <c r="AA71" s="30" t="s">
        <v>12</v>
      </c>
      <c r="AB71" s="27">
        <f t="shared" ref="AB71:AO71" si="168">AB15-$AP15</f>
        <v>0.32142047335714863</v>
      </c>
      <c r="AC71" s="27">
        <f t="shared" si="168"/>
        <v>-0.49619857464286299</v>
      </c>
      <c r="AD71" s="27">
        <f t="shared" si="168"/>
        <v>0.73470845535714857</v>
      </c>
      <c r="AE71" s="27">
        <f t="shared" si="168"/>
        <v>0.21917557435713575</v>
      </c>
      <c r="AF71" s="27">
        <f t="shared" si="168"/>
        <v>0.61293974735714385</v>
      </c>
      <c r="AG71" s="27">
        <f t="shared" si="168"/>
        <v>0.37488986135714497</v>
      </c>
      <c r="AH71" s="27">
        <f t="shared" si="168"/>
        <v>7.8654032357148074E-2</v>
      </c>
      <c r="AI71" s="27">
        <f t="shared" si="168"/>
        <v>0.28418691235714078</v>
      </c>
      <c r="AJ71" s="27">
        <f t="shared" si="168"/>
        <v>-0.36887431164285744</v>
      </c>
      <c r="AK71" s="27">
        <f t="shared" si="168"/>
        <v>-0.91962261064284889</v>
      </c>
      <c r="AL71" s="27">
        <f t="shared" si="168"/>
        <v>-0.22436184064285869</v>
      </c>
      <c r="AM71" s="27">
        <f t="shared" si="168"/>
        <v>0.82985584735713558</v>
      </c>
      <c r="AN71" s="27">
        <f t="shared" si="168"/>
        <v>-0.92603984464286015</v>
      </c>
      <c r="AO71" s="27">
        <f t="shared" si="168"/>
        <v>-0.52073372164285758</v>
      </c>
    </row>
    <row r="72" spans="2:42" x14ac:dyDescent="0.35">
      <c r="B72" s="46" t="s">
        <v>28</v>
      </c>
      <c r="C72" s="45">
        <v>2.8647014361111111E-4</v>
      </c>
      <c r="D72" s="45">
        <v>2.0787771899305561E-4</v>
      </c>
      <c r="E72" s="45">
        <v>1.1442008902777776E-4</v>
      </c>
      <c r="F72" s="45">
        <v>2.1063240109953703E-4</v>
      </c>
      <c r="G72" s="45">
        <v>2.278323675231482E-4</v>
      </c>
      <c r="H72" s="55">
        <v>1.0472327202546295E-3</v>
      </c>
      <c r="J72" s="46" t="s">
        <v>28</v>
      </c>
      <c r="K72" s="45">
        <v>2.8647014361111111E-4</v>
      </c>
      <c r="L72" s="45">
        <v>3.8800705474537046E-5</v>
      </c>
      <c r="M72" s="45">
        <v>3.6029226504629638E-5</v>
      </c>
      <c r="N72" s="45">
        <v>5.1851851851851816E-5</v>
      </c>
      <c r="O72" s="45">
        <v>8.1195935162037107E-5</v>
      </c>
      <c r="P72" s="45">
        <v>1.1442008902777776E-4</v>
      </c>
      <c r="Q72" s="45">
        <v>3.562610229166662E-5</v>
      </c>
      <c r="R72" s="45">
        <v>6.547409086805557E-5</v>
      </c>
      <c r="S72" s="45">
        <v>2.6228531539351949E-5</v>
      </c>
      <c r="T72" s="45">
        <v>8.3303676400462887E-5</v>
      </c>
      <c r="U72" s="45">
        <v>7.1151423541666674E-5</v>
      </c>
      <c r="V72" s="45">
        <v>5.8839338194444458E-5</v>
      </c>
      <c r="W72" s="45">
        <v>7.0007926018518575E-5</v>
      </c>
      <c r="X72" s="45">
        <v>5.729035439814783E-6</v>
      </c>
      <c r="Y72" s="45">
        <v>2.2104644328703717E-5</v>
      </c>
      <c r="Z72" s="55">
        <v>1.0472327202546295E-3</v>
      </c>
      <c r="AA72" s="30" t="s">
        <v>13</v>
      </c>
      <c r="AB72" s="27">
        <f t="shared" ref="AB72:AO72" si="169">AB16-$AP16</f>
        <v>-0.6563929383571494</v>
      </c>
      <c r="AC72" s="27">
        <f t="shared" si="169"/>
        <v>-5.7526724357137793E-2</v>
      </c>
      <c r="AD72" s="27">
        <f t="shared" si="169"/>
        <v>0.17122610864284948</v>
      </c>
      <c r="AE72" s="27">
        <f t="shared" si="169"/>
        <v>0.24569322964286155</v>
      </c>
      <c r="AF72" s="27">
        <f t="shared" si="169"/>
        <v>2.8505021642851291E-2</v>
      </c>
      <c r="AG72" s="27">
        <f t="shared" si="169"/>
        <v>0.1674619366428598</v>
      </c>
      <c r="AH72" s="27">
        <f t="shared" si="169"/>
        <v>-0.46741334635713971</v>
      </c>
      <c r="AI72" s="27">
        <f t="shared" si="169"/>
        <v>-0.1334450923571413</v>
      </c>
      <c r="AJ72" s="27">
        <f t="shared" si="169"/>
        <v>0.299480077642863</v>
      </c>
      <c r="AK72" s="27">
        <f t="shared" si="169"/>
        <v>0.18698574664285528</v>
      </c>
      <c r="AL72" s="27">
        <f t="shared" si="169"/>
        <v>-0.1271865883571397</v>
      </c>
      <c r="AM72" s="27">
        <f t="shared" si="169"/>
        <v>3.6804340642853761E-2</v>
      </c>
      <c r="AN72" s="27">
        <f t="shared" si="169"/>
        <v>1.7938127642858293E-2</v>
      </c>
      <c r="AO72" s="27">
        <f t="shared" si="169"/>
        <v>0.28787010064285679</v>
      </c>
    </row>
    <row r="73" spans="2:42" x14ac:dyDescent="0.35">
      <c r="B73" s="46" t="s">
        <v>29</v>
      </c>
      <c r="C73" s="45">
        <v>2.7830687831018519E-4</v>
      </c>
      <c r="D73" s="45">
        <v>2.1387419165509261E-4</v>
      </c>
      <c r="E73" s="45">
        <v>1.1478961954861109E-4</v>
      </c>
      <c r="F73" s="45">
        <v>2.1925757957175926E-4</v>
      </c>
      <c r="G73" s="45">
        <v>2.5711766188657404E-4</v>
      </c>
      <c r="H73" s="55">
        <v>1.0833459309722222E-3</v>
      </c>
      <c r="J73" s="46" t="s">
        <v>29</v>
      </c>
      <c r="K73" s="45">
        <v>2.7830687831018519E-4</v>
      </c>
      <c r="L73" s="45">
        <v>4.1286638113425934E-5</v>
      </c>
      <c r="M73" s="45">
        <v>3.6785084398148146E-5</v>
      </c>
      <c r="N73" s="45">
        <v>5.4505752916666629E-5</v>
      </c>
      <c r="O73" s="45">
        <v>8.1296716226851904E-5</v>
      </c>
      <c r="P73" s="45">
        <v>1.1478961954861109E-4</v>
      </c>
      <c r="Q73" s="45">
        <v>3.8817502303240774E-5</v>
      </c>
      <c r="R73" s="45">
        <v>6.9908457210648108E-5</v>
      </c>
      <c r="S73" s="45">
        <v>2.9066935416666654E-5</v>
      </c>
      <c r="T73" s="45">
        <v>8.1464684641203706E-5</v>
      </c>
      <c r="U73" s="45">
        <v>8.5201982025463023E-5</v>
      </c>
      <c r="V73" s="45">
        <v>6.3828000335648148E-5</v>
      </c>
      <c r="W73" s="45">
        <v>7.2438744016203641E-5</v>
      </c>
      <c r="X73" s="45">
        <v>1.042007853009259E-5</v>
      </c>
      <c r="Y73" s="45">
        <v>2.5228856979166663E-5</v>
      </c>
      <c r="Z73" s="55">
        <v>1.0833459309722222E-3</v>
      </c>
      <c r="AA73" s="18" t="s">
        <v>30</v>
      </c>
      <c r="AB73" s="27">
        <f t="shared" ref="AB73:AO73" si="170">AB17-$AP17</f>
        <v>-11.357518626428572</v>
      </c>
      <c r="AC73" s="27">
        <f t="shared" si="170"/>
        <v>-0.5355911884285689</v>
      </c>
      <c r="AD73" s="27">
        <f t="shared" si="170"/>
        <v>8.3273793325714252</v>
      </c>
      <c r="AE73" s="27">
        <f t="shared" si="170"/>
        <v>-1.2488564954285692</v>
      </c>
      <c r="AF73" s="27">
        <f t="shared" si="170"/>
        <v>3.9730936185714256</v>
      </c>
      <c r="AG73" s="27">
        <f t="shared" si="170"/>
        <v>-2.5240945904285752</v>
      </c>
      <c r="AH73" s="27">
        <f t="shared" si="170"/>
        <v>-4.4142079694285741</v>
      </c>
      <c r="AI73" s="27">
        <f t="shared" si="170"/>
        <v>3.9314609645714285</v>
      </c>
      <c r="AJ73" s="27">
        <f t="shared" si="170"/>
        <v>-6.921781664428579</v>
      </c>
      <c r="AK73" s="27">
        <f t="shared" si="170"/>
        <v>7.3991026885714319</v>
      </c>
      <c r="AL73" s="27">
        <f t="shared" si="170"/>
        <v>6.7141367025714374</v>
      </c>
      <c r="AM73" s="27">
        <f t="shared" si="170"/>
        <v>-10.313346291428587</v>
      </c>
      <c r="AN73" s="27">
        <f t="shared" si="170"/>
        <v>1.9250210565714241</v>
      </c>
      <c r="AO73" s="27">
        <f t="shared" si="170"/>
        <v>5.0452024625714245</v>
      </c>
    </row>
    <row r="74" spans="2:42" x14ac:dyDescent="0.35">
      <c r="B74" s="47" t="s">
        <v>42</v>
      </c>
      <c r="C74" s="48">
        <v>2.7218409188988093E-4</v>
      </c>
      <c r="D74" s="48">
        <v>2.1551698280671298E-4</v>
      </c>
      <c r="E74" s="48">
        <v>1.0425693094742061E-4</v>
      </c>
      <c r="F74" s="48">
        <v>1.8669620736276455E-4</v>
      </c>
      <c r="G74" s="48">
        <v>2.462981709449406E-4</v>
      </c>
      <c r="H74" s="56">
        <v>1.0249523839517196E-3</v>
      </c>
      <c r="J74" s="47" t="s">
        <v>42</v>
      </c>
      <c r="K74" s="48">
        <v>2.7218409188988093E-4</v>
      </c>
      <c r="L74" s="48">
        <v>3.942644407820767E-5</v>
      </c>
      <c r="M74" s="48">
        <v>3.8650021296296308E-5</v>
      </c>
      <c r="N74" s="48">
        <v>5.2238122982804201E-5</v>
      </c>
      <c r="O74" s="48">
        <v>8.5202394449404768E-5</v>
      </c>
      <c r="P74" s="48">
        <v>1.0425693094742061E-4</v>
      </c>
      <c r="Q74" s="48">
        <v>3.030015356977513E-5</v>
      </c>
      <c r="R74" s="48">
        <v>5.9852191539351839E-5</v>
      </c>
      <c r="S74" s="48">
        <v>2.5851333699570106E-5</v>
      </c>
      <c r="T74" s="48">
        <v>7.069252855406745E-5</v>
      </c>
      <c r="U74" s="48">
        <v>7.3071718767361106E-5</v>
      </c>
      <c r="V74" s="48">
        <v>5.9564976784060877E-5</v>
      </c>
      <c r="W74" s="48">
        <v>7.5317359085648136E-5</v>
      </c>
      <c r="X74" s="48">
        <v>1.6447089197255295E-5</v>
      </c>
      <c r="Y74" s="48">
        <v>2.1897027110615081E-5</v>
      </c>
      <c r="Z74" s="56">
        <v>1.0249523839517196E-3</v>
      </c>
      <c r="AA74" s="12"/>
      <c r="AC74"/>
      <c r="AE74"/>
      <c r="AF74"/>
    </row>
    <row r="75" spans="2:42" x14ac:dyDescent="0.35">
      <c r="B75" s="47" t="s">
        <v>35</v>
      </c>
      <c r="C75" s="48">
        <v>2.1552028218749998E-4</v>
      </c>
      <c r="D75" s="48">
        <v>1.9072814310185191E-4</v>
      </c>
      <c r="E75" s="48">
        <v>7.7490394305555592E-5</v>
      </c>
      <c r="F75" s="48">
        <v>1.5516109221064812E-4</v>
      </c>
      <c r="G75" s="48">
        <v>2.1471403376157415E-4</v>
      </c>
      <c r="H75" s="56">
        <v>8.934996220717593E-4</v>
      </c>
      <c r="I75" s="1" t="s">
        <v>61</v>
      </c>
      <c r="J75" s="47" t="s">
        <v>35</v>
      </c>
      <c r="K75" s="48">
        <v>2.1552028218749998E-4</v>
      </c>
      <c r="L75" s="48">
        <v>3.608644075231484E-5</v>
      </c>
      <c r="M75" s="48">
        <v>3.2879818599537068E-5</v>
      </c>
      <c r="N75" s="48">
        <v>4.7299907615740738E-5</v>
      </c>
      <c r="O75" s="48">
        <v>6.8358948518518556E-5</v>
      </c>
      <c r="P75" s="48">
        <v>7.7490394305555592E-5</v>
      </c>
      <c r="Q75" s="48">
        <v>2.2611174097222188E-5</v>
      </c>
      <c r="R75" s="48">
        <v>4.7757359120370354E-5</v>
      </c>
      <c r="S75" s="48">
        <v>2.0252267569444488E-5</v>
      </c>
      <c r="T75" s="48">
        <v>5.8301839259259151E-5</v>
      </c>
      <c r="U75" s="48">
        <v>5.8856135046296256E-5</v>
      </c>
      <c r="V75" s="48">
        <v>5.0491307627314892E-5</v>
      </c>
      <c r="W75" s="48">
        <v>6.4361562523148087E-5</v>
      </c>
      <c r="X75" s="48">
        <v>5.729035439814783E-6</v>
      </c>
      <c r="Y75" s="48">
        <v>1.4299886620370295E-5</v>
      </c>
      <c r="Z75" s="56">
        <v>8.934996220717593E-4</v>
      </c>
      <c r="AC75"/>
      <c r="AE75"/>
      <c r="AF75"/>
    </row>
    <row r="76" spans="2:42" x14ac:dyDescent="0.35">
      <c r="B76" s="47" t="s">
        <v>36</v>
      </c>
      <c r="C76" s="48">
        <v>3.135802469097222E-4</v>
      </c>
      <c r="D76" s="48">
        <v>2.4141681363425924E-4</v>
      </c>
      <c r="E76" s="48">
        <v>1.2456538171296298E-4</v>
      </c>
      <c r="F76" s="48">
        <v>2.1925757957175926E-4</v>
      </c>
      <c r="G76" s="48">
        <v>2.89873603761574E-4</v>
      </c>
      <c r="H76" s="56">
        <v>1.1213340891898147E-3</v>
      </c>
      <c r="I76" s="1" t="s">
        <v>62</v>
      </c>
      <c r="J76" s="47" t="s">
        <v>36</v>
      </c>
      <c r="K76" s="48">
        <v>3.135802469097222E-4</v>
      </c>
      <c r="L76" s="48">
        <v>4.2837196597222222E-5</v>
      </c>
      <c r="M76" s="48">
        <v>4.9774029988425942E-5</v>
      </c>
      <c r="N76" s="48">
        <v>5.8822541365740736E-5</v>
      </c>
      <c r="O76" s="48">
        <v>9.5167233553240731E-5</v>
      </c>
      <c r="P76" s="48">
        <v>1.2456538171296298E-4</v>
      </c>
      <c r="Q76" s="48">
        <v>3.8817502303240774E-5</v>
      </c>
      <c r="R76" s="48">
        <v>7.2159234062499957E-5</v>
      </c>
      <c r="S76" s="48">
        <v>3.0503065428240682E-5</v>
      </c>
      <c r="T76" s="48">
        <v>8.3662971365740745E-5</v>
      </c>
      <c r="U76" s="48">
        <v>8.6296926180555483E-5</v>
      </c>
      <c r="V76" s="48">
        <v>6.8531116145833346E-5</v>
      </c>
      <c r="W76" s="48">
        <v>8.8327244479166685E-5</v>
      </c>
      <c r="X76" s="48">
        <v>2.6051902245370289E-5</v>
      </c>
      <c r="Y76" s="48">
        <v>2.536323171296303E-5</v>
      </c>
      <c r="Z76" s="56">
        <v>1.1213340891898147E-3</v>
      </c>
      <c r="AA76" s="12" t="s">
        <v>34</v>
      </c>
      <c r="AB76" s="14" t="s">
        <v>16</v>
      </c>
      <c r="AC76" s="14" t="s">
        <v>17</v>
      </c>
      <c r="AD76" s="14" t="s">
        <v>18</v>
      </c>
      <c r="AE76" s="14" t="s">
        <v>19</v>
      </c>
      <c r="AF76" s="14" t="s">
        <v>20</v>
      </c>
      <c r="AG76" s="14" t="s">
        <v>21</v>
      </c>
      <c r="AH76" s="14" t="s">
        <v>22</v>
      </c>
      <c r="AI76" s="14" t="s">
        <v>23</v>
      </c>
      <c r="AJ76" s="14" t="s">
        <v>24</v>
      </c>
      <c r="AK76" s="14" t="s">
        <v>25</v>
      </c>
      <c r="AL76" s="26" t="s">
        <v>26</v>
      </c>
      <c r="AM76" s="26" t="s">
        <v>27</v>
      </c>
      <c r="AN76" s="26" t="s">
        <v>28</v>
      </c>
      <c r="AO76" s="26" t="s">
        <v>29</v>
      </c>
      <c r="AP76" s="33">
        <f t="shared" ref="AP76:AP90" si="171">AW23-AP22</f>
        <v>-26.323228714096434</v>
      </c>
    </row>
    <row r="77" spans="2:42" x14ac:dyDescent="0.35">
      <c r="B77" s="47" t="s">
        <v>45</v>
      </c>
      <c r="C77" s="49">
        <v>9.3332998337575646</v>
      </c>
      <c r="D77" s="49">
        <v>5.8360144367901325</v>
      </c>
      <c r="E77" s="49">
        <v>13.055010378728097</v>
      </c>
      <c r="F77" s="49">
        <v>12.922513461733342</v>
      </c>
      <c r="G77" s="49">
        <v>9.0814149626341329</v>
      </c>
      <c r="H77" s="50">
        <v>7.2816028342737606</v>
      </c>
      <c r="J77" s="47" t="s">
        <v>37</v>
      </c>
      <c r="K77" s="49">
        <v>9.3332998337575646</v>
      </c>
      <c r="L77" s="49">
        <v>5.2758176451292202</v>
      </c>
      <c r="M77" s="49">
        <v>12.38148382050586</v>
      </c>
      <c r="N77" s="49">
        <v>6.8746050265858756</v>
      </c>
      <c r="O77" s="49">
        <v>8.5463301140795895</v>
      </c>
      <c r="P77" s="49">
        <v>13.055010378728097</v>
      </c>
      <c r="Q77" s="49">
        <v>15.88446859407899</v>
      </c>
      <c r="R77" s="49">
        <v>13.407960570655106</v>
      </c>
      <c r="S77" s="49">
        <v>12.93741046290236</v>
      </c>
      <c r="T77" s="49">
        <v>12.797946002860568</v>
      </c>
      <c r="U77" s="49">
        <v>13.282943031176481</v>
      </c>
      <c r="V77" s="49">
        <v>9.5452129598256636</v>
      </c>
      <c r="W77" s="49">
        <v>9.7261903941433516</v>
      </c>
      <c r="X77" s="49">
        <v>40.893975755065838</v>
      </c>
      <c r="Y77" s="49">
        <v>14.764709935547286</v>
      </c>
      <c r="Z77" s="49">
        <v>7.2816028342737678</v>
      </c>
      <c r="AA77" s="30" t="s">
        <v>8</v>
      </c>
      <c r="AB77" s="19">
        <v>0.88163265300000004</v>
      </c>
      <c r="AC77" s="7">
        <v>0.27551020399999998</v>
      </c>
      <c r="AD77" s="7">
        <v>0.35265306099999999</v>
      </c>
      <c r="AE77" s="7">
        <v>0.29605442199999998</v>
      </c>
      <c r="AF77" s="7">
        <v>0.41795918399999998</v>
      </c>
      <c r="AG77" s="7">
        <v>0.28879818600000001</v>
      </c>
      <c r="AH77" s="7">
        <v>1.6040816330000001</v>
      </c>
      <c r="AI77" s="7">
        <v>0.84081632699999997</v>
      </c>
      <c r="AJ77" s="7">
        <v>2.755918367</v>
      </c>
      <c r="AK77" s="7">
        <v>2.0244897960000001</v>
      </c>
      <c r="AL77" s="7">
        <v>0.95492063500000002</v>
      </c>
      <c r="AM77" s="7">
        <v>2.2146031750000001</v>
      </c>
      <c r="AN77" s="7">
        <v>0.48326530600000001</v>
      </c>
      <c r="AO77" s="7">
        <v>0.90412698400000002</v>
      </c>
      <c r="AP77" s="33">
        <f t="shared" si="171"/>
        <v>-3.381656887140279</v>
      </c>
    </row>
    <row r="78" spans="2:42" x14ac:dyDescent="0.35">
      <c r="AA78" s="30" t="s">
        <v>0</v>
      </c>
      <c r="AB78" s="19">
        <v>20.541133787</v>
      </c>
      <c r="AC78" s="7">
        <v>23.017414966</v>
      </c>
      <c r="AD78" s="7">
        <v>24.305487528</v>
      </c>
      <c r="AE78" s="7">
        <v>22.548027211000001</v>
      </c>
      <c r="AF78" s="7">
        <v>27.511292517000001</v>
      </c>
      <c r="AG78" s="7">
        <v>24.93968254</v>
      </c>
      <c r="AH78" s="7">
        <v>26.182403627999999</v>
      </c>
      <c r="AI78" s="7">
        <v>24.21170068</v>
      </c>
      <c r="AJ78" s="7">
        <v>26.298775509999999</v>
      </c>
      <c r="AK78" s="7">
        <v>27.148480725999999</v>
      </c>
      <c r="AL78" s="7">
        <v>25.804625850000001</v>
      </c>
      <c r="AM78" s="7">
        <v>20.835555555999999</v>
      </c>
      <c r="AN78" s="7">
        <v>25.234285713999999</v>
      </c>
      <c r="AO78" s="7">
        <v>24.94984127</v>
      </c>
      <c r="AP78" s="33">
        <f t="shared" si="171"/>
        <v>-3.4477853721310443</v>
      </c>
    </row>
    <row r="79" spans="2:42" x14ac:dyDescent="0.35">
      <c r="B79" s="42" t="s">
        <v>54</v>
      </c>
      <c r="C79" s="43">
        <v>1</v>
      </c>
      <c r="D79" s="43">
        <v>2</v>
      </c>
      <c r="E79" s="43">
        <v>3</v>
      </c>
      <c r="F79" s="43">
        <v>4</v>
      </c>
      <c r="G79" s="43">
        <v>5</v>
      </c>
      <c r="H79" s="43" t="s">
        <v>30</v>
      </c>
      <c r="J79" s="54" t="s">
        <v>58</v>
      </c>
      <c r="K79" s="52" t="s">
        <v>8</v>
      </c>
      <c r="L79" s="52" t="s">
        <v>0</v>
      </c>
      <c r="M79" s="52" t="s">
        <v>1</v>
      </c>
      <c r="N79" s="52" t="s">
        <v>2</v>
      </c>
      <c r="O79" s="52" t="s">
        <v>14</v>
      </c>
      <c r="P79" s="52" t="s">
        <v>15</v>
      </c>
      <c r="Q79" s="52" t="s">
        <v>3</v>
      </c>
      <c r="R79" s="52" t="s">
        <v>4</v>
      </c>
      <c r="S79" s="52" t="s">
        <v>6</v>
      </c>
      <c r="T79" s="43" t="s">
        <v>7</v>
      </c>
      <c r="U79" s="52" t="s">
        <v>9</v>
      </c>
      <c r="V79" s="52" t="s">
        <v>10</v>
      </c>
      <c r="W79" s="52" t="s">
        <v>11</v>
      </c>
      <c r="X79" s="52" t="s">
        <v>12</v>
      </c>
      <c r="Y79" s="52" t="s">
        <v>13</v>
      </c>
      <c r="Z79" s="53" t="s">
        <v>30</v>
      </c>
      <c r="AA79" s="30" t="s">
        <v>1</v>
      </c>
      <c r="AB79" s="19">
        <v>23.960090702999999</v>
      </c>
      <c r="AC79" s="7">
        <v>26.689705215</v>
      </c>
      <c r="AD79" s="7">
        <v>27.681088434999999</v>
      </c>
      <c r="AE79" s="7">
        <v>25.690997732</v>
      </c>
      <c r="AF79" s="7">
        <v>30.969523809999998</v>
      </c>
      <c r="AG79" s="7">
        <v>28.276099772999999</v>
      </c>
      <c r="AH79" s="7">
        <v>29.300272109000002</v>
      </c>
      <c r="AI79" s="7">
        <v>27.664036281000001</v>
      </c>
      <c r="AJ79" s="7">
        <v>29.489342403999999</v>
      </c>
      <c r="AK79" s="7">
        <v>30.849614511999999</v>
      </c>
      <c r="AL79" s="7">
        <v>29.355102040999999</v>
      </c>
      <c r="AM79" s="7">
        <v>24.189387754999998</v>
      </c>
      <c r="AN79" s="7">
        <v>28.586666666999999</v>
      </c>
      <c r="AO79" s="7">
        <v>28.517006803000001</v>
      </c>
      <c r="AP79" s="33">
        <f t="shared" si="171"/>
        <v>-4.2808564988568323</v>
      </c>
    </row>
    <row r="80" spans="2:42" x14ac:dyDescent="0.35">
      <c r="B80" s="44" t="s">
        <v>17</v>
      </c>
      <c r="C80" s="45">
        <v>2.6321649030092593E-4</v>
      </c>
      <c r="D80" s="45">
        <v>2.4141681363425924E-4</v>
      </c>
      <c r="E80" s="45">
        <v>9.5294784583333373E-5</v>
      </c>
      <c r="F80" s="45">
        <v>1.703756193865741E-4</v>
      </c>
      <c r="G80" s="45">
        <v>2.4844970395833334E-4</v>
      </c>
      <c r="H80" s="55">
        <v>1.018753411863426E-3</v>
      </c>
      <c r="J80" s="44" t="s">
        <v>17</v>
      </c>
      <c r="K80" s="45">
        <v>2.6321649030092593E-4</v>
      </c>
      <c r="L80" s="45">
        <v>4.2503359363425922E-5</v>
      </c>
      <c r="M80" s="45">
        <v>4.9774029988425942E-5</v>
      </c>
      <c r="N80" s="45">
        <v>5.656677793981478E-5</v>
      </c>
      <c r="O80" s="45">
        <v>9.25726463425926E-5</v>
      </c>
      <c r="P80" s="45">
        <v>9.5294784583333373E-5</v>
      </c>
      <c r="Q80" s="45">
        <v>2.7664399097222184E-5</v>
      </c>
      <c r="R80" s="45">
        <v>5.5957629965277778E-5</v>
      </c>
      <c r="S80" s="45">
        <v>2.3406399594907425E-5</v>
      </c>
      <c r="T80" s="45">
        <v>6.3347190729166715E-5</v>
      </c>
      <c r="U80" s="45">
        <v>7.5135162083333264E-5</v>
      </c>
      <c r="V80" s="45">
        <v>6.3173185949074064E-5</v>
      </c>
      <c r="W80" s="45">
        <v>7.8206097245370451E-5</v>
      </c>
      <c r="X80" s="45">
        <v>1.0704050138888824E-5</v>
      </c>
      <c r="Y80" s="45">
        <v>2.1231208541666724E-5</v>
      </c>
      <c r="Z80" s="55">
        <v>1.018753411863426E-3</v>
      </c>
      <c r="AA80" s="30" t="s">
        <v>2</v>
      </c>
      <c r="AB80" s="19">
        <v>27.50244898</v>
      </c>
      <c r="AC80" s="7">
        <v>30.990181406000001</v>
      </c>
      <c r="AD80" s="7">
        <v>30.563265306000002</v>
      </c>
      <c r="AE80" s="7">
        <v>28.792743764000001</v>
      </c>
      <c r="AF80" s="7">
        <v>34.994195011000002</v>
      </c>
      <c r="AG80" s="7">
        <v>31.328185941000001</v>
      </c>
      <c r="AH80" s="7">
        <v>32.587755102000003</v>
      </c>
      <c r="AI80" s="7">
        <v>31.229365079000001</v>
      </c>
      <c r="AJ80" s="7">
        <v>32.600816326999997</v>
      </c>
      <c r="AK80" s="7">
        <v>34.278458049999998</v>
      </c>
      <c r="AL80" s="7">
        <v>32.677551020000003</v>
      </c>
      <c r="AM80" s="7">
        <v>27.030204082000001</v>
      </c>
      <c r="AN80" s="7">
        <v>31.699591837</v>
      </c>
      <c r="AO80" s="7">
        <v>31.695238095000001</v>
      </c>
      <c r="AP80" s="33">
        <f t="shared" si="171"/>
        <v>-7.5661054303057798</v>
      </c>
    </row>
    <row r="81" spans="2:42" x14ac:dyDescent="0.35">
      <c r="B81" s="44" t="s">
        <v>19</v>
      </c>
      <c r="C81" s="45">
        <v>2.5754598135416669E-4</v>
      </c>
      <c r="D81" s="45">
        <v>2.0718904846064818E-4</v>
      </c>
      <c r="E81" s="45">
        <v>1.0820525740740739E-4</v>
      </c>
      <c r="F81" s="45">
        <v>1.8770261190972229E-4</v>
      </c>
      <c r="G81" s="45">
        <v>2.4985512723379625E-4</v>
      </c>
      <c r="H81" s="55">
        <v>1.0104980263657406E-3</v>
      </c>
      <c r="J81" s="44" t="s">
        <v>19</v>
      </c>
      <c r="K81" s="45">
        <v>2.5754598135416669E-4</v>
      </c>
      <c r="L81" s="45">
        <v>3.6376973622685172E-5</v>
      </c>
      <c r="M81" s="45">
        <v>3.5899838333333345E-5</v>
      </c>
      <c r="N81" s="45">
        <v>4.9449903425925934E-5</v>
      </c>
      <c r="O81" s="45">
        <v>8.5462333078703727E-5</v>
      </c>
      <c r="P81" s="45">
        <v>1.0820525740740739E-4</v>
      </c>
      <c r="Q81" s="45">
        <v>3.0469471736111124E-5</v>
      </c>
      <c r="R81" s="45">
        <v>6.0233476111111105E-5</v>
      </c>
      <c r="S81" s="45">
        <v>3.0503065428240682E-5</v>
      </c>
      <c r="T81" s="45">
        <v>6.6496598634259373E-5</v>
      </c>
      <c r="U81" s="45">
        <v>7.1059040902777772E-5</v>
      </c>
      <c r="V81" s="45">
        <v>5.7492441423611054E-5</v>
      </c>
      <c r="W81" s="45">
        <v>7.7579102627314846E-5</v>
      </c>
      <c r="X81" s="45">
        <v>1.8983843530092514E-5</v>
      </c>
      <c r="Y81" s="45">
        <v>2.4740698750000051E-5</v>
      </c>
      <c r="Z81" s="55">
        <v>1.0104980263657408E-3</v>
      </c>
      <c r="AA81" s="30" t="s">
        <v>14</v>
      </c>
      <c r="AB81" s="19">
        <v>31.902040816</v>
      </c>
      <c r="AC81" s="7">
        <v>35.877551019999999</v>
      </c>
      <c r="AD81" s="7">
        <v>35.088253967999997</v>
      </c>
      <c r="AE81" s="7">
        <v>33.065215420000001</v>
      </c>
      <c r="AF81" s="7">
        <v>39.667210883999999</v>
      </c>
      <c r="AG81" s="7">
        <v>35.510204082000001</v>
      </c>
      <c r="AH81" s="7">
        <v>36.822448979999997</v>
      </c>
      <c r="AI81" s="7">
        <v>35.526530612000002</v>
      </c>
      <c r="AJ81" s="7">
        <v>36.687528344999997</v>
      </c>
      <c r="AK81" s="7">
        <v>39.360725623999997</v>
      </c>
      <c r="AL81" s="7">
        <v>37.657142856999997</v>
      </c>
      <c r="AM81" s="7">
        <v>31.408253968</v>
      </c>
      <c r="AN81" s="7">
        <v>36.179591836999997</v>
      </c>
      <c r="AO81" s="7">
        <v>36.404535146999997</v>
      </c>
      <c r="AP81" s="33">
        <f t="shared" si="171"/>
        <v>-9.9516816375957546</v>
      </c>
    </row>
    <row r="82" spans="2:42" x14ac:dyDescent="0.35">
      <c r="B82" s="44" t="s">
        <v>20</v>
      </c>
      <c r="C82" s="45">
        <v>3.135802469097222E-4</v>
      </c>
      <c r="D82" s="45">
        <v>2.2522885697916667E-4</v>
      </c>
      <c r="E82" s="45">
        <v>9.5668514317129568E-5</v>
      </c>
      <c r="F82" s="45">
        <v>1.7635004619212963E-4</v>
      </c>
      <c r="G82" s="45">
        <v>2.601095993981481E-4</v>
      </c>
      <c r="H82" s="55">
        <v>1.0709372637962963E-3</v>
      </c>
      <c r="J82" s="44" t="s">
        <v>20</v>
      </c>
      <c r="K82" s="45">
        <v>3.135802469097222E-4</v>
      </c>
      <c r="L82" s="45">
        <v>4.0025825150462929E-5</v>
      </c>
      <c r="M82" s="45">
        <v>4.6581842604166711E-5</v>
      </c>
      <c r="N82" s="45">
        <v>5.4085831863425896E-5</v>
      </c>
      <c r="O82" s="45">
        <v>8.4535357361111138E-5</v>
      </c>
      <c r="P82" s="45">
        <v>9.5668514317129568E-5</v>
      </c>
      <c r="Q82" s="45">
        <v>2.7607709745370404E-5</v>
      </c>
      <c r="R82" s="45">
        <v>5.4770303182870369E-5</v>
      </c>
      <c r="S82" s="45">
        <v>2.5356932905092518E-5</v>
      </c>
      <c r="T82" s="45">
        <v>6.8615100358796353E-5</v>
      </c>
      <c r="U82" s="45">
        <v>7.2019085405092669E-5</v>
      </c>
      <c r="V82" s="45">
        <v>6.1442848749999941E-5</v>
      </c>
      <c r="W82" s="45">
        <v>8.0879419664351863E-5</v>
      </c>
      <c r="X82" s="45">
        <v>2.3541299236111127E-5</v>
      </c>
      <c r="Y82" s="45">
        <v>2.2226946342592526E-5</v>
      </c>
      <c r="Z82" s="55">
        <v>1.0709372637962963E-3</v>
      </c>
      <c r="AA82" s="30" t="s">
        <v>15</v>
      </c>
      <c r="AB82" s="19">
        <v>39.426303855</v>
      </c>
      <c r="AC82" s="7">
        <v>43.875827663999999</v>
      </c>
      <c r="AD82" s="7">
        <v>42.910476189999997</v>
      </c>
      <c r="AE82" s="7">
        <v>40.449160998000004</v>
      </c>
      <c r="AF82" s="7">
        <v>46.971065760000002</v>
      </c>
      <c r="AG82" s="7">
        <v>42.073469387999999</v>
      </c>
      <c r="AH82" s="7">
        <v>45.044897958999996</v>
      </c>
      <c r="AI82" s="7">
        <v>43.641541949999997</v>
      </c>
      <c r="AJ82" s="7">
        <v>44.442993197</v>
      </c>
      <c r="AK82" s="7">
        <v>46.590839002000003</v>
      </c>
      <c r="AL82" s="7">
        <v>44.853514738999998</v>
      </c>
      <c r="AM82" s="7">
        <v>37.314467120000003</v>
      </c>
      <c r="AN82" s="7">
        <v>43.194920635000003</v>
      </c>
      <c r="AO82" s="7">
        <v>43.428571429000002</v>
      </c>
      <c r="AP82" s="33">
        <f t="shared" si="171"/>
        <v>-2.581325195100221</v>
      </c>
    </row>
    <row r="83" spans="2:42" x14ac:dyDescent="0.35">
      <c r="B83" s="44" t="s">
        <v>21</v>
      </c>
      <c r="C83" s="45">
        <v>2.8531116150462961E-4</v>
      </c>
      <c r="D83" s="45">
        <v>1.9830771814814815E-4</v>
      </c>
      <c r="E83" s="45">
        <v>9.8939699328703693E-5</v>
      </c>
      <c r="F83" s="45">
        <v>1.6944654405092588E-4</v>
      </c>
      <c r="G83" s="45">
        <v>2.4373320315972235E-4</v>
      </c>
      <c r="H83" s="55">
        <v>9.9573832619212965E-4</v>
      </c>
      <c r="J83" s="44" t="s">
        <v>21</v>
      </c>
      <c r="K83" s="45">
        <v>2.8531116150462961E-4</v>
      </c>
      <c r="L83" s="45">
        <v>3.8615940196759249E-5</v>
      </c>
      <c r="M83" s="45">
        <v>3.5325071388888919E-5</v>
      </c>
      <c r="N83" s="45">
        <v>4.8402987743055562E-5</v>
      </c>
      <c r="O83" s="45">
        <v>7.5963718819444429E-5</v>
      </c>
      <c r="P83" s="45">
        <v>9.8939699328703693E-5</v>
      </c>
      <c r="Q83" s="45">
        <v>2.8964054756944458E-5</v>
      </c>
      <c r="R83" s="45">
        <v>5.3738347199074063E-5</v>
      </c>
      <c r="S83" s="45">
        <v>2.3444192488425892E-5</v>
      </c>
      <c r="T83" s="45">
        <v>6.3299949606481466E-5</v>
      </c>
      <c r="U83" s="45">
        <v>6.8253968252314886E-5</v>
      </c>
      <c r="V83" s="45">
        <v>5.7928109525462869E-5</v>
      </c>
      <c r="W83" s="45">
        <v>7.2929789189814917E-5</v>
      </c>
      <c r="X83" s="45">
        <v>2.078609222222225E-5</v>
      </c>
      <c r="Y83" s="45">
        <v>2.3835243969907439E-5</v>
      </c>
      <c r="Z83" s="55">
        <v>9.9573832619212965E-4</v>
      </c>
      <c r="AA83" s="30" t="s">
        <v>3</v>
      </c>
      <c r="AB83" s="19">
        <v>46.121473923000003</v>
      </c>
      <c r="AC83" s="7">
        <v>52.109297052000002</v>
      </c>
      <c r="AD83" s="7">
        <v>53.672925169999999</v>
      </c>
      <c r="AE83" s="7">
        <v>49.798095238000002</v>
      </c>
      <c r="AF83" s="7">
        <v>55.236825396999997</v>
      </c>
      <c r="AG83" s="7">
        <v>50.621859409999999</v>
      </c>
      <c r="AH83" s="7">
        <v>52.806848072999998</v>
      </c>
      <c r="AI83" s="7">
        <v>53.676530612000001</v>
      </c>
      <c r="AJ83" s="7">
        <v>52.395827664000002</v>
      </c>
      <c r="AK83" s="7">
        <v>56.591383219999997</v>
      </c>
      <c r="AL83" s="7">
        <v>55.079569161000002</v>
      </c>
      <c r="AM83" s="7">
        <v>45.789387755</v>
      </c>
      <c r="AN83" s="7">
        <v>53.080816327000001</v>
      </c>
      <c r="AO83" s="7">
        <v>53.346394558</v>
      </c>
      <c r="AP83" s="33">
        <f t="shared" si="171"/>
        <v>-5.578887683612054</v>
      </c>
    </row>
    <row r="84" spans="2:42" x14ac:dyDescent="0.35">
      <c r="B84" s="44" t="s">
        <v>22</v>
      </c>
      <c r="C84" s="45">
        <v>2.8447131938657405E-4</v>
      </c>
      <c r="D84" s="45">
        <v>2.1831590660879627E-4</v>
      </c>
      <c r="E84" s="45">
        <v>8.9837385578703718E-5</v>
      </c>
      <c r="F84" s="45">
        <v>1.6364795917824079E-4</v>
      </c>
      <c r="G84" s="45">
        <v>2.1758944318287041E-4</v>
      </c>
      <c r="H84" s="55">
        <v>9.7386201393518518E-4</v>
      </c>
      <c r="J84" s="44" t="s">
        <v>22</v>
      </c>
      <c r="K84" s="45">
        <v>2.8447131938657405E-4</v>
      </c>
      <c r="L84" s="45">
        <v>3.608644075231484E-5</v>
      </c>
      <c r="M84" s="45">
        <v>3.8049571678240751E-5</v>
      </c>
      <c r="N84" s="45">
        <v>4.901266062499994E-5</v>
      </c>
      <c r="O84" s="45">
        <v>9.5167233553240731E-5</v>
      </c>
      <c r="P84" s="45">
        <v>8.9837385578703718E-5</v>
      </c>
      <c r="Q84" s="45">
        <v>2.552542621527779E-5</v>
      </c>
      <c r="R84" s="45">
        <v>5.3051776261574122E-5</v>
      </c>
      <c r="S84" s="45">
        <v>2.3259427233796242E-5</v>
      </c>
      <c r="T84" s="45">
        <v>6.1811329467592648E-5</v>
      </c>
      <c r="U84" s="45">
        <v>6.560846561342588E-5</v>
      </c>
      <c r="V84" s="45">
        <v>5.2137398159722314E-5</v>
      </c>
      <c r="W84" s="45">
        <v>6.599899219907396E-5</v>
      </c>
      <c r="X84" s="45">
        <v>1.7357436793981545E-5</v>
      </c>
      <c r="Y84" s="45">
        <v>1.6487150416666701E-5</v>
      </c>
      <c r="Z84" s="55">
        <v>9.7386201393518518E-4</v>
      </c>
      <c r="AA84" s="30" t="s">
        <v>4</v>
      </c>
      <c r="AB84" s="19">
        <v>48.075079365000001</v>
      </c>
      <c r="AC84" s="7">
        <v>54.499501133999999</v>
      </c>
      <c r="AD84" s="7">
        <v>56.645079365000001</v>
      </c>
      <c r="AE84" s="7">
        <v>52.430657596000003</v>
      </c>
      <c r="AF84" s="7">
        <v>57.622131519</v>
      </c>
      <c r="AG84" s="7">
        <v>53.124353741</v>
      </c>
      <c r="AH84" s="7">
        <v>55.012244897999999</v>
      </c>
      <c r="AI84" s="7">
        <v>56.455600906999997</v>
      </c>
      <c r="AJ84" s="7">
        <v>54.491428571</v>
      </c>
      <c r="AK84" s="7">
        <v>59.527165533000002</v>
      </c>
      <c r="AL84" s="7">
        <v>58.102040815999999</v>
      </c>
      <c r="AM84" s="7">
        <v>48.133877550999998</v>
      </c>
      <c r="AN84" s="7">
        <v>56.158911564999997</v>
      </c>
      <c r="AO84" s="7">
        <v>56.700226757000003</v>
      </c>
      <c r="AP84" s="33">
        <f t="shared" si="171"/>
        <v>-2.1273897699313427</v>
      </c>
    </row>
    <row r="85" spans="2:42" x14ac:dyDescent="0.35">
      <c r="B85" s="44" t="s">
        <v>23</v>
      </c>
      <c r="C85" s="45">
        <v>2.7049634667824075E-4</v>
      </c>
      <c r="D85" s="45">
        <v>2.2488242210648145E-4</v>
      </c>
      <c r="E85" s="45">
        <v>1.1614570210648152E-4</v>
      </c>
      <c r="F85" s="45">
        <v>1.9261805031249997E-4</v>
      </c>
      <c r="G85" s="45">
        <v>2.6631288317129634E-4</v>
      </c>
      <c r="H85" s="55">
        <v>1.070455404375E-3</v>
      </c>
      <c r="J85" s="44" t="s">
        <v>23</v>
      </c>
      <c r="K85" s="45">
        <v>2.7049634667824075E-4</v>
      </c>
      <c r="L85" s="45">
        <v>3.9957587974537057E-5</v>
      </c>
      <c r="M85" s="45">
        <v>4.1265379606481474E-5</v>
      </c>
      <c r="N85" s="45">
        <v>4.9735712187500011E-5</v>
      </c>
      <c r="O85" s="45">
        <v>9.3923742337962912E-5</v>
      </c>
      <c r="P85" s="45">
        <v>1.1614570210648152E-4</v>
      </c>
      <c r="Q85" s="45">
        <v>3.2165165451388851E-5</v>
      </c>
      <c r="R85" s="45">
        <v>6.2772423784722282E-5</v>
      </c>
      <c r="S85" s="45">
        <v>2.539525069444437E-5</v>
      </c>
      <c r="T85" s="45">
        <v>7.2285210381944453E-5</v>
      </c>
      <c r="U85" s="45">
        <v>7.7750482905092588E-5</v>
      </c>
      <c r="V85" s="45">
        <v>6.328000335648156E-5</v>
      </c>
      <c r="W85" s="45">
        <v>8.519358361111108E-5</v>
      </c>
      <c r="X85" s="45">
        <v>1.9736289571759239E-5</v>
      </c>
      <c r="Y85" s="45">
        <v>2.0352523726851869E-5</v>
      </c>
      <c r="Z85" s="55">
        <v>1.070455404375E-3</v>
      </c>
      <c r="AA85" s="30" t="s">
        <v>6</v>
      </c>
      <c r="AB85" s="19">
        <v>52.201315192999999</v>
      </c>
      <c r="AC85" s="7">
        <v>59.334240362999999</v>
      </c>
      <c r="AD85" s="7">
        <v>62.879637187999997</v>
      </c>
      <c r="AE85" s="7">
        <v>57.634829932000002</v>
      </c>
      <c r="AF85" s="7">
        <v>62.354285714</v>
      </c>
      <c r="AG85" s="7">
        <v>57.767346938999999</v>
      </c>
      <c r="AH85" s="7">
        <v>59.595918367000003</v>
      </c>
      <c r="AI85" s="7">
        <v>61.879138322000003</v>
      </c>
      <c r="AJ85" s="7">
        <v>58.862585033999999</v>
      </c>
      <c r="AK85" s="7">
        <v>65.436734693999995</v>
      </c>
      <c r="AL85" s="7">
        <v>64.058049886999996</v>
      </c>
      <c r="AM85" s="7">
        <v>52.815238094999998</v>
      </c>
      <c r="AN85" s="7">
        <v>61.815873015999998</v>
      </c>
      <c r="AO85" s="7">
        <v>62.74031746</v>
      </c>
      <c r="AP85" s="33">
        <f t="shared" si="171"/>
        <v>-6.4684076889739881</v>
      </c>
    </row>
    <row r="86" spans="2:42" x14ac:dyDescent="0.35">
      <c r="B86" s="44" t="s">
        <v>25</v>
      </c>
      <c r="C86" s="45">
        <v>2.9078693206018518E-4</v>
      </c>
      <c r="D86" s="45">
        <v>2.2502729486111115E-4</v>
      </c>
      <c r="E86" s="45">
        <v>1.1574703956018513E-4</v>
      </c>
      <c r="F86" s="45">
        <v>2.1372406987268524E-4</v>
      </c>
      <c r="G86" s="45">
        <v>2.6530481019675924E-4</v>
      </c>
      <c r="H86" s="55">
        <v>1.1105901465509257E-3</v>
      </c>
      <c r="J86" s="44" t="s">
        <v>25</v>
      </c>
      <c r="K86" s="45">
        <v>2.9078693206018518E-4</v>
      </c>
      <c r="L86" s="45">
        <v>4.2837196597222222E-5</v>
      </c>
      <c r="M86" s="45">
        <v>3.9685689097222206E-5</v>
      </c>
      <c r="N86" s="45">
        <v>5.8822541365740736E-5</v>
      </c>
      <c r="O86" s="45">
        <v>8.3681867800925995E-5</v>
      </c>
      <c r="P86" s="45">
        <v>1.1574703956018513E-4</v>
      </c>
      <c r="Q86" s="45">
        <v>3.397896195601857E-5</v>
      </c>
      <c r="R86" s="45">
        <v>6.8397791215277692E-5</v>
      </c>
      <c r="S86" s="45">
        <v>2.9672671539351955E-5</v>
      </c>
      <c r="T86" s="45">
        <v>8.1674645162037025E-5</v>
      </c>
      <c r="U86" s="45">
        <v>8.6296926180555483E-5</v>
      </c>
      <c r="V86" s="45">
        <v>6.6150163773148182E-5</v>
      </c>
      <c r="W86" s="45">
        <v>8.2993197268518493E-5</v>
      </c>
      <c r="X86" s="45">
        <v>5.80330898148158E-6</v>
      </c>
      <c r="Y86" s="45">
        <v>2.4061213993055534E-5</v>
      </c>
      <c r="Z86" s="55">
        <v>1.110590146550926E-3</v>
      </c>
      <c r="AA86" s="2" t="s">
        <v>7</v>
      </c>
      <c r="AB86" s="19">
        <v>53.951111111000003</v>
      </c>
      <c r="AC86" s="7">
        <v>61.356553288000001</v>
      </c>
      <c r="AD86" s="7">
        <v>65.503492062999996</v>
      </c>
      <c r="AE86" s="7">
        <v>60.270294784999997</v>
      </c>
      <c r="AF86" s="7">
        <v>64.545124716999993</v>
      </c>
      <c r="AG86" s="7">
        <v>59.792925169999997</v>
      </c>
      <c r="AH86" s="7">
        <v>61.605532879999998</v>
      </c>
      <c r="AI86" s="7">
        <v>64.073287981999997</v>
      </c>
      <c r="AJ86" s="7">
        <v>60.801451247000003</v>
      </c>
      <c r="AK86" s="7">
        <v>68.000453515000004</v>
      </c>
      <c r="AL86" s="7">
        <v>66.571609976999994</v>
      </c>
      <c r="AM86" s="7">
        <v>54.839727891000003</v>
      </c>
      <c r="AN86" s="7">
        <v>64.082018141000006</v>
      </c>
      <c r="AO86" s="7">
        <v>65.251700679999999</v>
      </c>
      <c r="AP86" s="33">
        <f t="shared" si="171"/>
        <v>-6.8608022686758314</v>
      </c>
    </row>
    <row r="87" spans="2:42" x14ac:dyDescent="0.35">
      <c r="B87" s="46" t="s">
        <v>27</v>
      </c>
      <c r="C87" s="45">
        <v>2.1552028218749998E-4</v>
      </c>
      <c r="D87" s="45">
        <v>1.9072814310185191E-4</v>
      </c>
      <c r="E87" s="45">
        <v>9.808935920138885E-5</v>
      </c>
      <c r="F87" s="45">
        <v>1.68241370625E-4</v>
      </c>
      <c r="G87" s="45">
        <v>2.3300579490740734E-4</v>
      </c>
      <c r="H87" s="55">
        <v>9.0558495002314812E-4</v>
      </c>
      <c r="J87" s="46" t="s">
        <v>27</v>
      </c>
      <c r="K87" s="45">
        <v>2.1552028218749998E-4</v>
      </c>
      <c r="L87" s="45">
        <v>3.8817502303240734E-5</v>
      </c>
      <c r="M87" s="45">
        <v>3.2879818599537068E-5</v>
      </c>
      <c r="N87" s="45">
        <v>5.0671873680555552E-5</v>
      </c>
      <c r="O87" s="45">
        <v>6.8358948518518556E-5</v>
      </c>
      <c r="P87" s="45">
        <v>9.808935920138885E-5</v>
      </c>
      <c r="Q87" s="45">
        <v>2.7135298564814788E-5</v>
      </c>
      <c r="R87" s="45">
        <v>5.4182413703703711E-5</v>
      </c>
      <c r="S87" s="45">
        <v>2.3431594861111165E-5</v>
      </c>
      <c r="T87" s="45">
        <v>6.3492063495370333E-5</v>
      </c>
      <c r="U87" s="45">
        <v>5.8856135046296256E-5</v>
      </c>
      <c r="V87" s="45">
        <v>5.2204585532407476E-5</v>
      </c>
      <c r="W87" s="45">
        <v>7.3570168807870408E-5</v>
      </c>
      <c r="X87" s="45">
        <v>2.6051902245370289E-5</v>
      </c>
      <c r="Y87" s="45">
        <v>2.2323003275462925E-5</v>
      </c>
      <c r="Z87" s="55">
        <v>9.0558495002314801E-4</v>
      </c>
      <c r="AA87" s="30" t="s">
        <v>9</v>
      </c>
      <c r="AB87" s="19">
        <v>59.527392290000002</v>
      </c>
      <c r="AC87" s="7">
        <v>66.829750567000005</v>
      </c>
      <c r="AD87" s="7">
        <v>72.190839002000004</v>
      </c>
      <c r="AE87" s="7">
        <v>66.015600907000007</v>
      </c>
      <c r="AF87" s="7">
        <v>70.473469387999998</v>
      </c>
      <c r="AG87" s="7">
        <v>65.262040815999995</v>
      </c>
      <c r="AH87" s="7">
        <v>66.946031746000003</v>
      </c>
      <c r="AI87" s="7">
        <v>70.318730158999998</v>
      </c>
      <c r="AJ87" s="7">
        <v>65.838730158999994</v>
      </c>
      <c r="AK87" s="7">
        <v>75.057142857000002</v>
      </c>
      <c r="AL87" s="7">
        <v>73.800090702999995</v>
      </c>
      <c r="AM87" s="7">
        <v>60.325442176999999</v>
      </c>
      <c r="AN87" s="7">
        <v>71.279455781999999</v>
      </c>
      <c r="AO87" s="7">
        <v>72.290249433</v>
      </c>
      <c r="AP87" s="33">
        <f t="shared" si="171"/>
        <v>-5.3957697795205437</v>
      </c>
    </row>
    <row r="88" spans="2:42" x14ac:dyDescent="0.35">
      <c r="B88" s="47" t="s">
        <v>38</v>
      </c>
      <c r="C88" s="48">
        <v>2.72616095047743E-4</v>
      </c>
      <c r="D88" s="48">
        <v>2.1638702548755788E-4</v>
      </c>
      <c r="E88" s="48">
        <v>1.0224096776041664E-4</v>
      </c>
      <c r="F88" s="48">
        <v>1.8026328394097222E-4</v>
      </c>
      <c r="G88" s="48">
        <v>2.4804507065104167E-4</v>
      </c>
      <c r="H88" s="56">
        <v>1.0195524428877314E-3</v>
      </c>
      <c r="J88" s="47" t="s">
        <v>38</v>
      </c>
      <c r="K88" s="48">
        <v>2.72616095047743E-4</v>
      </c>
      <c r="L88" s="48">
        <v>3.9402603245081017E-5</v>
      </c>
      <c r="M88" s="48">
        <v>3.9932655162037052E-5</v>
      </c>
      <c r="N88" s="48">
        <v>5.2093536103877299E-5</v>
      </c>
      <c r="O88" s="48">
        <v>8.4958230976562511E-5</v>
      </c>
      <c r="P88" s="48">
        <v>1.0224096776041664E-4</v>
      </c>
      <c r="Q88" s="48">
        <v>2.918881094039352E-5</v>
      </c>
      <c r="R88" s="48">
        <v>5.788802017795139E-5</v>
      </c>
      <c r="S88" s="48">
        <v>2.5558691843171282E-5</v>
      </c>
      <c r="T88" s="48">
        <v>6.7627760979456039E-5</v>
      </c>
      <c r="U88" s="48">
        <v>7.18724082986111E-5</v>
      </c>
      <c r="V88" s="48">
        <v>5.9226092058738432E-5</v>
      </c>
      <c r="W88" s="48">
        <v>7.7168793826678251E-5</v>
      </c>
      <c r="X88" s="48">
        <v>1.787052783998842E-5</v>
      </c>
      <c r="Y88" s="48">
        <v>2.1907248627025471E-5</v>
      </c>
      <c r="Z88" s="56">
        <v>1.0195524428877314E-3</v>
      </c>
      <c r="AA88" s="30" t="s">
        <v>10</v>
      </c>
      <c r="AB88" s="19">
        <v>64.851428571</v>
      </c>
      <c r="AC88" s="7">
        <v>73.321428570999998</v>
      </c>
      <c r="AD88" s="7">
        <v>79.464489795999995</v>
      </c>
      <c r="AE88" s="7">
        <v>72.155102041000006</v>
      </c>
      <c r="AF88" s="7">
        <v>76.695918367000004</v>
      </c>
      <c r="AG88" s="7">
        <v>71.159183673000001</v>
      </c>
      <c r="AH88" s="7">
        <v>72.614603174999999</v>
      </c>
      <c r="AI88" s="7">
        <v>77.036371881999997</v>
      </c>
      <c r="AJ88" s="7">
        <v>71.026938775999994</v>
      </c>
      <c r="AK88" s="7">
        <v>82.513197278999996</v>
      </c>
      <c r="AL88" s="7">
        <v>81.214603174999993</v>
      </c>
      <c r="AM88" s="7">
        <v>65.410612244999996</v>
      </c>
      <c r="AN88" s="7">
        <v>77.426938776</v>
      </c>
      <c r="AO88" s="7">
        <v>79.651700680000005</v>
      </c>
      <c r="AP88" s="33">
        <f t="shared" si="171"/>
        <v>-6.6328114731068997</v>
      </c>
    </row>
    <row r="89" spans="2:42" x14ac:dyDescent="0.35">
      <c r="B89" s="47" t="s">
        <v>39</v>
      </c>
      <c r="C89" s="48">
        <v>2.1552028218749998E-4</v>
      </c>
      <c r="D89" s="48">
        <v>1.9072814310185191E-4</v>
      </c>
      <c r="E89" s="48">
        <v>8.9837385578703718E-5</v>
      </c>
      <c r="F89" s="48">
        <v>1.6364795917824079E-4</v>
      </c>
      <c r="G89" s="48">
        <v>2.1758944318287041E-4</v>
      </c>
      <c r="H89" s="56">
        <v>9.0558495002314812E-4</v>
      </c>
      <c r="I89" s="1" t="s">
        <v>63</v>
      </c>
      <c r="J89" s="47" t="s">
        <v>39</v>
      </c>
      <c r="K89" s="48">
        <v>2.1552028218749998E-4</v>
      </c>
      <c r="L89" s="48">
        <v>3.608644075231484E-5</v>
      </c>
      <c r="M89" s="48">
        <v>3.2879818599537068E-5</v>
      </c>
      <c r="N89" s="48">
        <v>4.8402987743055562E-5</v>
      </c>
      <c r="O89" s="48">
        <v>6.8358948518518556E-5</v>
      </c>
      <c r="P89" s="48">
        <v>8.9837385578703718E-5</v>
      </c>
      <c r="Q89" s="48">
        <v>2.552542621527779E-5</v>
      </c>
      <c r="R89" s="48">
        <v>5.3051776261574122E-5</v>
      </c>
      <c r="S89" s="48">
        <v>2.3259427233796242E-5</v>
      </c>
      <c r="T89" s="48">
        <v>6.1811329467592648E-5</v>
      </c>
      <c r="U89" s="48">
        <v>5.8856135046296256E-5</v>
      </c>
      <c r="V89" s="48">
        <v>5.2137398159722314E-5</v>
      </c>
      <c r="W89" s="48">
        <v>6.599899219907396E-5</v>
      </c>
      <c r="X89" s="48">
        <v>5.80330898148158E-6</v>
      </c>
      <c r="Y89" s="48">
        <v>1.6487150416666701E-5</v>
      </c>
      <c r="Z89" s="56">
        <v>9.0558495002314801E-4</v>
      </c>
      <c r="AA89" s="30" t="s">
        <v>11</v>
      </c>
      <c r="AB89" s="19">
        <v>69.541201814000004</v>
      </c>
      <c r="AC89" s="7">
        <v>78.779591836999998</v>
      </c>
      <c r="AD89" s="7">
        <v>85.385578230999997</v>
      </c>
      <c r="AE89" s="7">
        <v>77.122448980000001</v>
      </c>
      <c r="AF89" s="7">
        <v>82.004580498999999</v>
      </c>
      <c r="AG89" s="7">
        <v>76.164172335999993</v>
      </c>
      <c r="AH89" s="7">
        <v>77.119274376000007</v>
      </c>
      <c r="AI89" s="7">
        <v>82.503764172000004</v>
      </c>
      <c r="AJ89" s="7">
        <v>75.389387755000001</v>
      </c>
      <c r="AK89" s="7">
        <v>88.228571428999999</v>
      </c>
      <c r="AL89" s="7">
        <v>86.755555556000004</v>
      </c>
      <c r="AM89" s="7">
        <v>69.921088435000001</v>
      </c>
      <c r="AN89" s="7">
        <v>82.510657596000001</v>
      </c>
      <c r="AO89" s="7">
        <v>85.166439909000005</v>
      </c>
      <c r="AP89" s="33">
        <f t="shared" si="171"/>
        <v>-1.3521231330696435</v>
      </c>
    </row>
    <row r="90" spans="2:42" x14ac:dyDescent="0.35">
      <c r="B90" s="47" t="s">
        <v>40</v>
      </c>
      <c r="C90" s="48">
        <v>3.135802469097222E-4</v>
      </c>
      <c r="D90" s="48">
        <v>2.4141681363425924E-4</v>
      </c>
      <c r="E90" s="48">
        <v>1.1614570210648152E-4</v>
      </c>
      <c r="F90" s="48">
        <v>2.1372406987268524E-4</v>
      </c>
      <c r="G90" s="48">
        <v>2.6631288317129634E-4</v>
      </c>
      <c r="H90" s="56">
        <v>1.1105901465509257E-3</v>
      </c>
      <c r="I90" s="1" t="s">
        <v>64</v>
      </c>
      <c r="J90" s="47" t="s">
        <v>40</v>
      </c>
      <c r="K90" s="48">
        <v>3.135802469097222E-4</v>
      </c>
      <c r="L90" s="48">
        <v>4.2837196597222222E-5</v>
      </c>
      <c r="M90" s="48">
        <v>4.9774029988425942E-5</v>
      </c>
      <c r="N90" s="48">
        <v>5.8822541365740736E-5</v>
      </c>
      <c r="O90" s="48">
        <v>9.5167233553240731E-5</v>
      </c>
      <c r="P90" s="48">
        <v>1.1614570210648152E-4</v>
      </c>
      <c r="Q90" s="48">
        <v>3.397896195601857E-5</v>
      </c>
      <c r="R90" s="48">
        <v>6.8397791215277692E-5</v>
      </c>
      <c r="S90" s="48">
        <v>3.0503065428240682E-5</v>
      </c>
      <c r="T90" s="48">
        <v>8.1674645162037025E-5</v>
      </c>
      <c r="U90" s="48">
        <v>8.6296926180555483E-5</v>
      </c>
      <c r="V90" s="48">
        <v>6.6150163773148182E-5</v>
      </c>
      <c r="W90" s="48">
        <v>8.519358361111108E-5</v>
      </c>
      <c r="X90" s="48">
        <v>2.6051902245370289E-5</v>
      </c>
      <c r="Y90" s="48">
        <v>2.4740698750000051E-5</v>
      </c>
      <c r="Z90" s="56">
        <v>1.110590146550926E-3</v>
      </c>
      <c r="AA90" s="30" t="s">
        <v>12</v>
      </c>
      <c r="AB90" s="19">
        <v>75.102040815999999</v>
      </c>
      <c r="AC90" s="7">
        <v>85.536598639000005</v>
      </c>
      <c r="AD90" s="7">
        <v>93.017052153999998</v>
      </c>
      <c r="AE90" s="7">
        <v>83.825283447000004</v>
      </c>
      <c r="AF90" s="7">
        <v>88.992562358000001</v>
      </c>
      <c r="AG90" s="7">
        <v>82.465306122000001</v>
      </c>
      <c r="AH90" s="7">
        <v>82.821587301999998</v>
      </c>
      <c r="AI90" s="7">
        <v>89.864489796000001</v>
      </c>
      <c r="AJ90" s="7">
        <v>81.146485260999995</v>
      </c>
      <c r="AK90" s="7">
        <v>95.399183672999996</v>
      </c>
      <c r="AL90" s="7">
        <v>93.263560091000002</v>
      </c>
      <c r="AM90" s="7">
        <v>76.277551020000004</v>
      </c>
      <c r="AN90" s="7">
        <v>88.559342404000006</v>
      </c>
      <c r="AO90" s="7">
        <v>91.425147392</v>
      </c>
      <c r="AP90" s="33">
        <f t="shared" si="171"/>
        <v>-2.1381173126395074</v>
      </c>
    </row>
    <row r="91" spans="2:42" x14ac:dyDescent="0.35">
      <c r="B91" s="47" t="s">
        <v>46</v>
      </c>
      <c r="C91" s="49">
        <v>10.640233755087076</v>
      </c>
      <c r="D91" s="49">
        <v>7.6637545851276592</v>
      </c>
      <c r="E91" s="49">
        <v>9.6737442271123584</v>
      </c>
      <c r="F91" s="49">
        <v>9.3258428711881489</v>
      </c>
      <c r="G91" s="49">
        <v>6.7338400791341915</v>
      </c>
      <c r="H91" s="50">
        <v>6.3397122193543485</v>
      </c>
      <c r="J91" s="47" t="s">
        <v>41</v>
      </c>
      <c r="K91" s="49">
        <v>10.640233755087076</v>
      </c>
      <c r="L91" s="49">
        <v>6.3062163524473229</v>
      </c>
      <c r="M91" s="49">
        <v>14.468941673301538</v>
      </c>
      <c r="N91" s="49">
        <v>7.5030338325051904</v>
      </c>
      <c r="O91" s="49">
        <v>10.907185841657832</v>
      </c>
      <c r="P91" s="49">
        <v>9.6737442271123584</v>
      </c>
      <c r="Q91" s="49">
        <v>9.68628713157179</v>
      </c>
      <c r="R91" s="49">
        <v>9.4075595975693496</v>
      </c>
      <c r="S91" s="49">
        <v>11.488526627659594</v>
      </c>
      <c r="T91" s="49">
        <v>9.8283430157675244</v>
      </c>
      <c r="U91" s="49">
        <v>11.469794084519629</v>
      </c>
      <c r="V91" s="49">
        <v>8.7760159892780152</v>
      </c>
      <c r="W91" s="49">
        <v>8.033406407764339</v>
      </c>
      <c r="X91" s="49">
        <v>37.211838402060408</v>
      </c>
      <c r="Y91" s="49">
        <v>12.066196367594349</v>
      </c>
      <c r="Z91" s="49">
        <v>6.3397122193543556</v>
      </c>
      <c r="AA91" s="30" t="s">
        <v>13</v>
      </c>
      <c r="AB91" s="19">
        <v>76.844489796000005</v>
      </c>
      <c r="AC91" s="7">
        <v>86.461428570999999</v>
      </c>
      <c r="AD91" s="7">
        <v>95.172789116000004</v>
      </c>
      <c r="AE91" s="7">
        <v>85.465487527999997</v>
      </c>
      <c r="AF91" s="7">
        <v>91.026530612000002</v>
      </c>
      <c r="AG91" s="7">
        <v>84.261224490000004</v>
      </c>
      <c r="AH91" s="7">
        <v>84.321269841000003</v>
      </c>
      <c r="AI91" s="7">
        <v>91.569705214999999</v>
      </c>
      <c r="AJ91" s="7">
        <v>82.198639455999995</v>
      </c>
      <c r="AK91" s="7">
        <v>95.900589569000005</v>
      </c>
      <c r="AL91" s="7">
        <v>94.460226757000001</v>
      </c>
      <c r="AM91" s="7">
        <v>78.528435373999997</v>
      </c>
      <c r="AN91" s="7">
        <v>89.054331066000003</v>
      </c>
      <c r="AO91" s="7">
        <v>92.325442176999999</v>
      </c>
    </row>
    <row r="92" spans="2:42" x14ac:dyDescent="0.35">
      <c r="AB92" s="19">
        <v>78.08</v>
      </c>
      <c r="AC92" s="7">
        <v>88.295804989000004</v>
      </c>
      <c r="AD92" s="7">
        <v>97.235918366999996</v>
      </c>
      <c r="AE92" s="7">
        <v>87.603083900000001</v>
      </c>
      <c r="AF92" s="7">
        <v>92.946938775999996</v>
      </c>
      <c r="AG92" s="7">
        <v>86.320589569000006</v>
      </c>
      <c r="AH92" s="7">
        <v>85.745759637000006</v>
      </c>
      <c r="AI92" s="7">
        <v>93.328163265000001</v>
      </c>
      <c r="AJ92" s="7">
        <v>84.390022676000001</v>
      </c>
      <c r="AK92" s="7">
        <v>97.979478458000003</v>
      </c>
      <c r="AL92" s="7">
        <v>96.224943311000004</v>
      </c>
      <c r="AM92" s="7">
        <v>80.457142856999994</v>
      </c>
      <c r="AN92" s="7">
        <v>90.964172336000004</v>
      </c>
      <c r="AO92" s="7">
        <v>94.505215419999999</v>
      </c>
    </row>
    <row r="93" spans="2:42" x14ac:dyDescent="0.35">
      <c r="B93" s="42" t="s">
        <v>55</v>
      </c>
      <c r="C93" s="43">
        <v>1</v>
      </c>
      <c r="D93" s="43">
        <v>2</v>
      </c>
      <c r="E93" s="43">
        <v>3</v>
      </c>
      <c r="F93" s="43">
        <v>4</v>
      </c>
      <c r="G93" s="43">
        <v>5</v>
      </c>
      <c r="J93" s="54" t="s">
        <v>59</v>
      </c>
      <c r="K93" s="52" t="s">
        <v>8</v>
      </c>
      <c r="L93" s="52" t="s">
        <v>0</v>
      </c>
      <c r="M93" s="52" t="s">
        <v>1</v>
      </c>
      <c r="N93" s="52" t="s">
        <v>2</v>
      </c>
      <c r="O93" s="52" t="s">
        <v>14</v>
      </c>
      <c r="P93" s="52" t="s">
        <v>15</v>
      </c>
      <c r="Q93" s="52" t="s">
        <v>3</v>
      </c>
      <c r="R93" s="52" t="s">
        <v>4</v>
      </c>
      <c r="S93" s="52" t="s">
        <v>6</v>
      </c>
      <c r="T93" s="43" t="s">
        <v>7</v>
      </c>
      <c r="U93" s="52" t="s">
        <v>9</v>
      </c>
      <c r="V93" s="52" t="s">
        <v>10</v>
      </c>
      <c r="W93" s="52" t="s">
        <v>11</v>
      </c>
      <c r="X93" s="52" t="s">
        <v>12</v>
      </c>
      <c r="Y93" s="52" t="s">
        <v>13</v>
      </c>
    </row>
    <row r="94" spans="2:42" x14ac:dyDescent="0.35">
      <c r="B94" s="44" t="s">
        <v>16</v>
      </c>
      <c r="C94" s="51">
        <v>25.466213612565454</v>
      </c>
      <c r="D94" s="51">
        <v>24.463172884360095</v>
      </c>
      <c r="E94" s="51">
        <v>8.6726835010717149</v>
      </c>
      <c r="F94" s="51">
        <v>17.365546484605758</v>
      </c>
      <c r="G94" s="51">
        <v>24.032383517396973</v>
      </c>
      <c r="J94" s="44" t="s">
        <v>16</v>
      </c>
      <c r="K94" s="51">
        <v>25.466213612565454</v>
      </c>
      <c r="L94" s="51">
        <v>4.4287943301081514</v>
      </c>
      <c r="M94" s="51">
        <v>4.5886440332052709</v>
      </c>
      <c r="N94" s="51">
        <v>5.6990736814733571</v>
      </c>
      <c r="O94" s="51">
        <v>9.7466608395733143</v>
      </c>
      <c r="P94" s="51">
        <v>8.6726835010717149</v>
      </c>
      <c r="Q94" s="51">
        <v>2.5306305160816538</v>
      </c>
      <c r="R94" s="51">
        <v>5.344978099670068</v>
      </c>
      <c r="S94" s="51">
        <v>2.2666229586628717</v>
      </c>
      <c r="T94" s="51">
        <v>7.2233149101911645</v>
      </c>
      <c r="U94" s="51">
        <v>6.8965659041322915</v>
      </c>
      <c r="V94" s="51">
        <v>6.0749642824956114</v>
      </c>
      <c r="W94" s="51">
        <v>7.2033116672072905</v>
      </c>
      <c r="X94" s="51">
        <v>2.2571059983274622</v>
      </c>
      <c r="Y94" s="51">
        <v>1.6004356652343197</v>
      </c>
    </row>
    <row r="95" spans="2:42" x14ac:dyDescent="0.35">
      <c r="B95" s="44" t="s">
        <v>17</v>
      </c>
      <c r="C95" s="51">
        <v>25.837114971666246</v>
      </c>
      <c r="D95" s="51">
        <v>23.697276575759197</v>
      </c>
      <c r="E95" s="51">
        <v>9.3540579568737261</v>
      </c>
      <c r="F95" s="51">
        <v>16.723931169460922</v>
      </c>
      <c r="G95" s="51">
        <v>24.387619326239911</v>
      </c>
      <c r="J95" s="44" t="s">
        <v>17</v>
      </c>
      <c r="K95" s="51">
        <v>25.837114971666246</v>
      </c>
      <c r="L95" s="51">
        <v>4.1720949219381778</v>
      </c>
      <c r="M95" s="51">
        <v>4.8857779918874664</v>
      </c>
      <c r="N95" s="51">
        <v>5.5525485638715208</v>
      </c>
      <c r="O95" s="51">
        <v>9.0868550980620313</v>
      </c>
      <c r="P95" s="51">
        <v>9.3540579568737261</v>
      </c>
      <c r="Q95" s="51">
        <v>2.7155147433195417</v>
      </c>
      <c r="R95" s="51">
        <v>5.492755097911707</v>
      </c>
      <c r="S95" s="51">
        <v>2.2975530017704897</v>
      </c>
      <c r="T95" s="51">
        <v>6.2181083264591841</v>
      </c>
      <c r="U95" s="51">
        <v>7.3752059338777336</v>
      </c>
      <c r="V95" s="51">
        <v>6.2010281598490549</v>
      </c>
      <c r="W95" s="51">
        <v>7.6766464126310829</v>
      </c>
      <c r="X95" s="51">
        <v>1.050700789242982</v>
      </c>
      <c r="Y95" s="51">
        <v>2.0840380306390549</v>
      </c>
    </row>
    <row r="96" spans="2:42" x14ac:dyDescent="0.35">
      <c r="B96" s="44" t="s">
        <v>18</v>
      </c>
      <c r="C96" s="51">
        <v>24.723397163944057</v>
      </c>
      <c r="D96" s="51">
        <v>19.203511156686609</v>
      </c>
      <c r="E96" s="51">
        <v>11.108676969141627</v>
      </c>
      <c r="F96" s="51">
        <v>19.113635129361384</v>
      </c>
      <c r="G96" s="51">
        <v>25.850779580866323</v>
      </c>
      <c r="J96" s="44" t="s">
        <v>18</v>
      </c>
      <c r="K96" s="51">
        <v>24.723397163944057</v>
      </c>
      <c r="L96" s="51">
        <v>3.4841939898891368</v>
      </c>
      <c r="M96" s="51">
        <v>2.9748965024009246</v>
      </c>
      <c r="N96" s="51">
        <v>4.6705575495500575</v>
      </c>
      <c r="O96" s="51">
        <v>8.073863114846489</v>
      </c>
      <c r="P96" s="51">
        <v>11.108676969141627</v>
      </c>
      <c r="Q96" s="51">
        <v>3.0677683969596097</v>
      </c>
      <c r="R96" s="51">
        <v>6.4351235513259359</v>
      </c>
      <c r="S96" s="51">
        <v>2.7082642876586691</v>
      </c>
      <c r="T96" s="51">
        <v>6.902478893417169</v>
      </c>
      <c r="U96" s="51">
        <v>7.5076441437296735</v>
      </c>
      <c r="V96" s="51">
        <v>6.1115698529550979</v>
      </c>
      <c r="W96" s="51">
        <v>7.8769784429709793</v>
      </c>
      <c r="X96" s="51">
        <v>2.225087021160197</v>
      </c>
      <c r="Y96" s="51">
        <v>2.1295001200503738</v>
      </c>
    </row>
    <row r="97" spans="2:25" x14ac:dyDescent="0.35">
      <c r="B97" s="44" t="s">
        <v>19</v>
      </c>
      <c r="C97" s="51">
        <v>25.487034574469348</v>
      </c>
      <c r="D97" s="51">
        <v>20.50365691517521</v>
      </c>
      <c r="E97" s="51">
        <v>10.70811170176828</v>
      </c>
      <c r="F97" s="51">
        <v>18.575257646449376</v>
      </c>
      <c r="G97" s="51">
        <v>24.725939162137802</v>
      </c>
      <c r="J97" s="44" t="s">
        <v>19</v>
      </c>
      <c r="K97" s="51">
        <v>25.487034574469341</v>
      </c>
      <c r="L97" s="51">
        <v>3.5999054598369744</v>
      </c>
      <c r="M97" s="51">
        <v>3.552687624977084</v>
      </c>
      <c r="N97" s="51">
        <v>4.8936170220710533</v>
      </c>
      <c r="O97" s="51">
        <v>8.4574468082900935</v>
      </c>
      <c r="P97" s="51">
        <v>10.708111701768278</v>
      </c>
      <c r="Q97" s="51">
        <v>3.0152925528904468</v>
      </c>
      <c r="R97" s="51">
        <v>5.960771277084131</v>
      </c>
      <c r="S97" s="51">
        <v>3.0186170217417492</v>
      </c>
      <c r="T97" s="51">
        <v>6.580576794733048</v>
      </c>
      <c r="U97" s="51">
        <v>7.032081117302309</v>
      </c>
      <c r="V97" s="51">
        <v>5.6895154590635659</v>
      </c>
      <c r="W97" s="51">
        <v>7.6773136219106055</v>
      </c>
      <c r="X97" s="51">
        <v>1.878662108660218</v>
      </c>
      <c r="Y97" s="51">
        <v>2.4483668552010984</v>
      </c>
    </row>
    <row r="98" spans="2:25" x14ac:dyDescent="0.35">
      <c r="B98" s="44" t="s">
        <v>20</v>
      </c>
      <c r="C98" s="51">
        <v>29.280916586853266</v>
      </c>
      <c r="D98" s="51">
        <v>21.03100383123914</v>
      </c>
      <c r="E98" s="51">
        <v>8.9331576695725801</v>
      </c>
      <c r="F98" s="51">
        <v>16.466888598777278</v>
      </c>
      <c r="G98" s="51">
        <v>24.288033313557737</v>
      </c>
      <c r="J98" s="44" t="s">
        <v>20</v>
      </c>
      <c r="K98" s="51">
        <v>29.280916586853266</v>
      </c>
      <c r="L98" s="51">
        <v>3.7374575060146817</v>
      </c>
      <c r="M98" s="51">
        <v>4.3496331838376552</v>
      </c>
      <c r="N98" s="51">
        <v>5.0503268204246181</v>
      </c>
      <c r="O98" s="51">
        <v>7.8935863209621839</v>
      </c>
      <c r="P98" s="51">
        <v>8.9331576695725801</v>
      </c>
      <c r="Q98" s="51">
        <v>2.5779016828217949</v>
      </c>
      <c r="R98" s="51">
        <v>5.1142401179242434</v>
      </c>
      <c r="S98" s="51">
        <v>2.3677328039932393</v>
      </c>
      <c r="T98" s="51">
        <v>6.4070139940379995</v>
      </c>
      <c r="U98" s="51">
        <v>6.724865016816846</v>
      </c>
      <c r="V98" s="51">
        <v>5.7372967424996641</v>
      </c>
      <c r="W98" s="51">
        <v>7.5522089293678736</v>
      </c>
      <c r="X98" s="51">
        <v>2.1981959197741512</v>
      </c>
      <c r="Y98" s="51">
        <v>2.0754667050992008</v>
      </c>
    </row>
    <row r="99" spans="2:25" x14ac:dyDescent="0.35">
      <c r="B99" s="44" t="s">
        <v>21</v>
      </c>
      <c r="C99" s="51">
        <v>28.65322685686985</v>
      </c>
      <c r="D99" s="51">
        <v>19.915645800891298</v>
      </c>
      <c r="E99" s="51">
        <v>9.9363152673921586</v>
      </c>
      <c r="F99" s="51">
        <v>17.017176058585381</v>
      </c>
      <c r="G99" s="51">
        <v>24.477636016261322</v>
      </c>
      <c r="J99" s="44" t="s">
        <v>21</v>
      </c>
      <c r="K99" s="51">
        <v>28.65322685686985</v>
      </c>
      <c r="L99" s="51">
        <v>3.8781213076765941</v>
      </c>
      <c r="M99" s="51">
        <v>3.547625963537822</v>
      </c>
      <c r="N99" s="51">
        <v>4.8610148339028694</v>
      </c>
      <c r="O99" s="51">
        <v>7.6288836957740118</v>
      </c>
      <c r="P99" s="51">
        <v>9.9363152673921586</v>
      </c>
      <c r="Q99" s="51">
        <v>2.9088018403095783</v>
      </c>
      <c r="R99" s="51">
        <v>5.3968342671491332</v>
      </c>
      <c r="S99" s="51">
        <v>2.3544531602073024</v>
      </c>
      <c r="T99" s="51">
        <v>6.3570867909193671</v>
      </c>
      <c r="U99" s="51">
        <v>6.8546089325826705</v>
      </c>
      <c r="V99" s="51">
        <v>5.8176036817815051</v>
      </c>
      <c r="W99" s="51">
        <v>7.3241922372025856</v>
      </c>
      <c r="X99" s="51">
        <v>2.0875054896914285</v>
      </c>
      <c r="Y99" s="51">
        <v>2.3937256750031315</v>
      </c>
    </row>
    <row r="100" spans="2:25" x14ac:dyDescent="0.35">
      <c r="B100" s="44" t="s">
        <v>22</v>
      </c>
      <c r="C100" s="51">
        <v>29.210639219521596</v>
      </c>
      <c r="D100" s="51">
        <v>22.4175400092488</v>
      </c>
      <c r="E100" s="51">
        <v>9.2248577614900995</v>
      </c>
      <c r="F100" s="51">
        <v>16.804019135829268</v>
      </c>
      <c r="G100" s="51">
        <v>22.342943873910244</v>
      </c>
      <c r="J100" s="44" t="s">
        <v>22</v>
      </c>
      <c r="K100" s="51">
        <v>29.210639219521596</v>
      </c>
      <c r="L100" s="51">
        <v>3.7054983391842775</v>
      </c>
      <c r="M100" s="51">
        <v>3.9070803803600374</v>
      </c>
      <c r="N100" s="51">
        <v>5.032813676236267</v>
      </c>
      <c r="O100" s="51">
        <v>9.7721476134682188</v>
      </c>
      <c r="P100" s="51">
        <v>9.2248577614900995</v>
      </c>
      <c r="Q100" s="51">
        <v>2.6210516325751896</v>
      </c>
      <c r="R100" s="51">
        <v>5.44756603116722</v>
      </c>
      <c r="S100" s="51">
        <v>2.3883699026117124</v>
      </c>
      <c r="T100" s="51">
        <v>6.3470315694751447</v>
      </c>
      <c r="U100" s="51">
        <v>6.7369365140668087</v>
      </c>
      <c r="V100" s="51">
        <v>5.3536740743224316</v>
      </c>
      <c r="W100" s="51">
        <v>6.7770373271245061</v>
      </c>
      <c r="X100" s="51">
        <v>1.7823302013643134</v>
      </c>
      <c r="Y100" s="51">
        <v>1.6929657570321863</v>
      </c>
    </row>
    <row r="101" spans="2:25" x14ac:dyDescent="0.35">
      <c r="B101" s="44" t="s">
        <v>23</v>
      </c>
      <c r="C101" s="51">
        <v>25.269277503080449</v>
      </c>
      <c r="D101" s="51">
        <v>21.008107501478037</v>
      </c>
      <c r="E101" s="51">
        <v>10.850120577820313</v>
      </c>
      <c r="F101" s="51">
        <v>17.994028478464514</v>
      </c>
      <c r="G101" s="51">
        <v>24.878465939156687</v>
      </c>
      <c r="J101" s="44" t="s">
        <v>23</v>
      </c>
      <c r="K101" s="51">
        <v>25.269277503080449</v>
      </c>
      <c r="L101" s="51">
        <v>3.7327653082256926</v>
      </c>
      <c r="M101" s="51">
        <v>3.8549368276182259</v>
      </c>
      <c r="N101" s="51">
        <v>4.6462199157692972</v>
      </c>
      <c r="O101" s="51">
        <v>8.774185449864822</v>
      </c>
      <c r="P101" s="51">
        <v>10.850120577820313</v>
      </c>
      <c r="Q101" s="51">
        <v>3.0048113466407247</v>
      </c>
      <c r="R101" s="51">
        <v>5.8640858393697233</v>
      </c>
      <c r="S101" s="51">
        <v>2.3723782037675578</v>
      </c>
      <c r="T101" s="51">
        <v>6.7527530886865073</v>
      </c>
      <c r="U101" s="51">
        <v>7.2633089232230343</v>
      </c>
      <c r="V101" s="51">
        <v>5.9115030012323073</v>
      </c>
      <c r="W101" s="51">
        <v>7.9586298749972224</v>
      </c>
      <c r="X101" s="51">
        <v>1.8437283319880606</v>
      </c>
      <c r="Y101" s="51">
        <v>1.9012958077160598</v>
      </c>
    </row>
    <row r="102" spans="2:25" x14ac:dyDescent="0.35">
      <c r="B102" s="44" t="s">
        <v>24</v>
      </c>
      <c r="C102" s="51">
        <v>28.839487297963089</v>
      </c>
      <c r="D102" s="51">
        <v>22.226271532692781</v>
      </c>
      <c r="E102" s="51">
        <v>9.7420490300194515</v>
      </c>
      <c r="F102" s="51">
        <v>16.467262804913187</v>
      </c>
      <c r="G102" s="51">
        <v>22.724929334411478</v>
      </c>
      <c r="J102" s="44" t="s">
        <v>24</v>
      </c>
      <c r="K102" s="51">
        <v>28.839487297963096</v>
      </c>
      <c r="L102" s="51">
        <v>3.908374962899233</v>
      </c>
      <c r="M102" s="51">
        <v>3.8114877958634801</v>
      </c>
      <c r="N102" s="51">
        <v>5.0061332240886092</v>
      </c>
      <c r="O102" s="51">
        <v>9.5002755498414633</v>
      </c>
      <c r="P102" s="51">
        <v>9.7420490300194533</v>
      </c>
      <c r="Q102" s="51">
        <v>2.5670654743362724</v>
      </c>
      <c r="R102" s="51">
        <v>5.3545714747532145</v>
      </c>
      <c r="S102" s="51">
        <v>2.3750688874603703</v>
      </c>
      <c r="T102" s="51">
        <v>6.1705569683633321</v>
      </c>
      <c r="U102" s="51">
        <v>6.3554425701318209</v>
      </c>
      <c r="V102" s="51">
        <v>5.3439049964795853</v>
      </c>
      <c r="W102" s="51">
        <v>7.0523190702360479</v>
      </c>
      <c r="X102" s="51">
        <v>1.2888659756924681</v>
      </c>
      <c r="Y102" s="51">
        <v>2.6843967218715603</v>
      </c>
    </row>
    <row r="103" spans="2:25" x14ac:dyDescent="0.35">
      <c r="B103" s="44" t="s">
        <v>25</v>
      </c>
      <c r="C103" s="51">
        <v>26.183100306018353</v>
      </c>
      <c r="D103" s="51">
        <v>20.261956722735302</v>
      </c>
      <c r="E103" s="51">
        <v>10.422120160137544</v>
      </c>
      <c r="F103" s="51">
        <v>19.244189275083308</v>
      </c>
      <c r="G103" s="51">
        <v>23.888633536025505</v>
      </c>
      <c r="J103" s="44" t="s">
        <v>25</v>
      </c>
      <c r="K103" s="51">
        <v>26.183100306018353</v>
      </c>
      <c r="L103" s="51">
        <v>3.8571561912608709</v>
      </c>
      <c r="M103" s="51">
        <v>3.5733874661567087</v>
      </c>
      <c r="N103" s="51">
        <v>5.2965120884982957</v>
      </c>
      <c r="O103" s="51">
        <v>7.5349009768194239</v>
      </c>
      <c r="P103" s="51">
        <v>10.42212016013754</v>
      </c>
      <c r="Q103" s="51">
        <v>3.0595410972755706</v>
      </c>
      <c r="R103" s="51">
        <v>6.1586888221271758</v>
      </c>
      <c r="S103" s="51">
        <v>2.6717931571339868</v>
      </c>
      <c r="T103" s="51">
        <v>7.3541661985465705</v>
      </c>
      <c r="U103" s="51">
        <v>7.7703666333220385</v>
      </c>
      <c r="V103" s="51">
        <v>5.9563074621709573</v>
      </c>
      <c r="W103" s="51">
        <v>7.4728915546625423</v>
      </c>
      <c r="X103" s="51">
        <v>0.52254281199094621</v>
      </c>
      <c r="Y103" s="51">
        <v>2.1665250738790172</v>
      </c>
    </row>
    <row r="104" spans="2:25" x14ac:dyDescent="0.35">
      <c r="B104" s="46" t="s">
        <v>26</v>
      </c>
      <c r="C104" s="51">
        <v>26.083446310819475</v>
      </c>
      <c r="D104" s="51">
        <v>19.99463037159401</v>
      </c>
      <c r="E104" s="51">
        <v>10.733758778222803</v>
      </c>
      <c r="F104" s="51">
        <v>19.649960203815493</v>
      </c>
      <c r="G104" s="51">
        <v>23.538204335548226</v>
      </c>
      <c r="J104" s="46" t="s">
        <v>26</v>
      </c>
      <c r="K104" s="51">
        <v>26.083446310819475</v>
      </c>
      <c r="L104" s="51">
        <v>3.7267506517497844</v>
      </c>
      <c r="M104" s="51">
        <v>3.4874023178300142</v>
      </c>
      <c r="N104" s="51">
        <v>5.2268191999228213</v>
      </c>
      <c r="O104" s="51">
        <v>7.5536582020913885</v>
      </c>
      <c r="P104" s="51">
        <v>10.733758778222802</v>
      </c>
      <c r="Q104" s="51">
        <v>3.1725316842623199</v>
      </c>
      <c r="R104" s="51">
        <v>6.2517137119359658</v>
      </c>
      <c r="S104" s="51">
        <v>2.6383536178512985</v>
      </c>
      <c r="T104" s="51">
        <v>7.5873611897659039</v>
      </c>
      <c r="U104" s="51">
        <v>7.782629061835868</v>
      </c>
      <c r="V104" s="51">
        <v>5.8160502384302069</v>
      </c>
      <c r="W104" s="51">
        <v>6.8311147118467783</v>
      </c>
      <c r="X104" s="51">
        <v>1.2560789137940003</v>
      </c>
      <c r="Y104" s="51">
        <v>1.8523314096413692</v>
      </c>
    </row>
    <row r="105" spans="2:25" x14ac:dyDescent="0.35">
      <c r="B105" s="46" t="s">
        <v>27</v>
      </c>
      <c r="C105" s="51">
        <v>23.79901324353844</v>
      </c>
      <c r="D105" s="51">
        <v>21.061319879153974</v>
      </c>
      <c r="E105" s="51">
        <v>10.831602181427764</v>
      </c>
      <c r="F105" s="51">
        <v>18.578198613029013</v>
      </c>
      <c r="G105" s="51">
        <v>25.729866082850801</v>
      </c>
      <c r="J105" s="46" t="s">
        <v>27</v>
      </c>
      <c r="K105" s="51">
        <v>23.799013243538443</v>
      </c>
      <c r="L105" s="51">
        <v>4.2864562073661343</v>
      </c>
      <c r="M105" s="51">
        <v>3.6307823577121741</v>
      </c>
      <c r="N105" s="51">
        <v>5.5954854019228462</v>
      </c>
      <c r="O105" s="51">
        <v>7.548595912152825</v>
      </c>
      <c r="P105" s="51">
        <v>10.831602181427767</v>
      </c>
      <c r="Q105" s="51">
        <v>2.99643877298548</v>
      </c>
      <c r="R105" s="51">
        <v>5.9831398150243915</v>
      </c>
      <c r="S105" s="51">
        <v>2.5874540936785908</v>
      </c>
      <c r="T105" s="51">
        <v>7.0111659313405541</v>
      </c>
      <c r="U105" s="51">
        <v>6.4992395296312973</v>
      </c>
      <c r="V105" s="51">
        <v>5.764736431526722</v>
      </c>
      <c r="W105" s="51">
        <v>8.1240494120391311</v>
      </c>
      <c r="X105" s="51">
        <v>2.8768037989925039</v>
      </c>
      <c r="Y105" s="51">
        <v>2.4650369106611496</v>
      </c>
    </row>
    <row r="106" spans="2:25" x14ac:dyDescent="0.35">
      <c r="B106" s="46" t="s">
        <v>28</v>
      </c>
      <c r="C106" s="51">
        <v>27.354964953869782</v>
      </c>
      <c r="D106" s="51">
        <v>19.850193273421706</v>
      </c>
      <c r="E106" s="51">
        <v>10.925946717932673</v>
      </c>
      <c r="F106" s="51">
        <v>20.113237203696496</v>
      </c>
      <c r="G106" s="51">
        <v>21.755657851079352</v>
      </c>
      <c r="J106" s="46" t="s">
        <v>28</v>
      </c>
      <c r="K106" s="51">
        <v>27.354964953869782</v>
      </c>
      <c r="L106" s="51">
        <v>3.705070012050697</v>
      </c>
      <c r="M106" s="51">
        <v>3.4404221533365864</v>
      </c>
      <c r="N106" s="51">
        <v>4.9513208333716205</v>
      </c>
      <c r="O106" s="51">
        <v>7.7533802746627991</v>
      </c>
      <c r="P106" s="51">
        <v>10.925946717932673</v>
      </c>
      <c r="Q106" s="51">
        <v>3.4019279194221799</v>
      </c>
      <c r="R106" s="51">
        <v>6.2521051531063563</v>
      </c>
      <c r="S106" s="51">
        <v>2.5045561537625187</v>
      </c>
      <c r="T106" s="51">
        <v>7.9546479774054424</v>
      </c>
      <c r="U106" s="51">
        <v>6.7942322814709746</v>
      </c>
      <c r="V106" s="51">
        <v>5.6185542197476375</v>
      </c>
      <c r="W106" s="51">
        <v>6.6850399786493</v>
      </c>
      <c r="X106" s="51">
        <v>0.54706421304538655</v>
      </c>
      <c r="Y106" s="51">
        <v>2.1107671581660545</v>
      </c>
    </row>
    <row r="107" spans="2:25" x14ac:dyDescent="0.35">
      <c r="B107" s="46" t="s">
        <v>29</v>
      </c>
      <c r="C107" s="51">
        <v>25.689566956736108</v>
      </c>
      <c r="D107" s="51">
        <v>19.742003504195235</v>
      </c>
      <c r="E107" s="51">
        <v>10.595841666714524</v>
      </c>
      <c r="F107" s="51">
        <v>20.238925841073861</v>
      </c>
      <c r="G107" s="51">
        <v>23.733662031280272</v>
      </c>
      <c r="J107" s="46" t="s">
        <v>29</v>
      </c>
      <c r="K107" s="51">
        <v>25.689566956736108</v>
      </c>
      <c r="L107" s="51">
        <v>3.8110299704891362</v>
      </c>
      <c r="M107" s="51">
        <v>3.3955067671815846</v>
      </c>
      <c r="N107" s="51">
        <v>5.0312417629844033</v>
      </c>
      <c r="O107" s="51">
        <v>7.5042250035401121</v>
      </c>
      <c r="P107" s="51">
        <v>10.595841666714524</v>
      </c>
      <c r="Q107" s="51">
        <v>3.5831123922166723</v>
      </c>
      <c r="R107" s="51">
        <v>6.4530133184614895</v>
      </c>
      <c r="S107" s="51">
        <v>2.683070530442778</v>
      </c>
      <c r="T107" s="51">
        <v>7.5197295999529192</v>
      </c>
      <c r="U107" s="51">
        <v>7.864706885362148</v>
      </c>
      <c r="V107" s="51">
        <v>5.8917469028906835</v>
      </c>
      <c r="W107" s="51">
        <v>6.6865755383596888</v>
      </c>
      <c r="X107" s="51">
        <v>0.96184221790922753</v>
      </c>
      <c r="Y107" s="51">
        <v>2.328790486758523</v>
      </c>
    </row>
    <row r="108" spans="2:25" x14ac:dyDescent="0.35">
      <c r="B108" s="47" t="s">
        <v>42</v>
      </c>
      <c r="C108" s="49">
        <v>26.562671396993967</v>
      </c>
      <c r="D108" s="49">
        <v>21.098306425616528</v>
      </c>
      <c r="E108" s="49">
        <v>10.145664281398947</v>
      </c>
      <c r="F108" s="49">
        <v>18.168018331653229</v>
      </c>
      <c r="G108" s="49">
        <v>24.025339564337333</v>
      </c>
      <c r="J108" s="47" t="s">
        <v>42</v>
      </c>
      <c r="K108" s="49">
        <v>26.562671396993967</v>
      </c>
      <c r="L108" s="49">
        <v>3.8595477970492529</v>
      </c>
      <c r="M108" s="49">
        <v>3.7857336689932164</v>
      </c>
      <c r="N108" s="49">
        <v>5.1081203267205453</v>
      </c>
      <c r="O108" s="49">
        <v>8.3449046328535132</v>
      </c>
      <c r="P108" s="49">
        <v>10.145664281398949</v>
      </c>
      <c r="Q108" s="49">
        <v>2.9444564322926445</v>
      </c>
      <c r="R108" s="49">
        <v>5.8221133269293395</v>
      </c>
      <c r="S108" s="49">
        <v>2.5167348414816524</v>
      </c>
      <c r="T108" s="49">
        <v>6.8847137309495929</v>
      </c>
      <c r="U108" s="49">
        <v>7.1041309605346781</v>
      </c>
      <c r="V108" s="49">
        <v>5.8063182503889319</v>
      </c>
      <c r="W108" s="49">
        <v>7.3498791985146879</v>
      </c>
      <c r="X108" s="49">
        <v>1.6268938422595249</v>
      </c>
      <c r="Y108" s="49">
        <v>2.1381173126395074</v>
      </c>
    </row>
    <row r="109" spans="2:25" x14ac:dyDescent="0.35">
      <c r="B109" s="47" t="s">
        <v>35</v>
      </c>
      <c r="C109" s="49">
        <v>23.79901324353844</v>
      </c>
      <c r="D109" s="49">
        <v>19.203511156686609</v>
      </c>
      <c r="E109" s="49">
        <v>8.6726835010717149</v>
      </c>
      <c r="F109" s="49">
        <v>16.466888598777278</v>
      </c>
      <c r="G109" s="49">
        <v>21.755657851079352</v>
      </c>
      <c r="J109" s="47" t="s">
        <v>35</v>
      </c>
      <c r="K109" s="49">
        <v>23.799013243538443</v>
      </c>
      <c r="L109" s="49">
        <v>3.4841939898891368</v>
      </c>
      <c r="M109" s="49">
        <v>2.9748965024009246</v>
      </c>
      <c r="N109" s="49">
        <v>4.6462199157692972</v>
      </c>
      <c r="O109" s="49">
        <v>7.5042250035401121</v>
      </c>
      <c r="P109" s="49">
        <v>8.6726835010717149</v>
      </c>
      <c r="Q109" s="49">
        <v>2.5306305160816538</v>
      </c>
      <c r="R109" s="49">
        <v>5.1142401179242434</v>
      </c>
      <c r="S109" s="49">
        <v>2.2666229586628717</v>
      </c>
      <c r="T109" s="49">
        <v>6.1705569683633321</v>
      </c>
      <c r="U109" s="49">
        <v>6.3554425701318209</v>
      </c>
      <c r="V109" s="49">
        <v>5.3439049964795853</v>
      </c>
      <c r="W109" s="49">
        <v>6.6850399786493</v>
      </c>
      <c r="X109" s="49">
        <v>0.52254281199094621</v>
      </c>
      <c r="Y109" s="49">
        <v>1.6004356652343197</v>
      </c>
    </row>
    <row r="110" spans="2:25" x14ac:dyDescent="0.35">
      <c r="B110" s="47" t="s">
        <v>36</v>
      </c>
      <c r="C110" s="49">
        <v>29.280916586853266</v>
      </c>
      <c r="D110" s="49">
        <v>24.463172884360095</v>
      </c>
      <c r="E110" s="49">
        <v>11.108676969141627</v>
      </c>
      <c r="F110" s="49">
        <v>20.238925841073861</v>
      </c>
      <c r="G110" s="49">
        <v>25.850779580866323</v>
      </c>
      <c r="J110" s="47" t="s">
        <v>36</v>
      </c>
      <c r="K110" s="49">
        <v>29.280916586853266</v>
      </c>
      <c r="L110" s="49">
        <v>4.4287943301081514</v>
      </c>
      <c r="M110" s="49">
        <v>4.8857779918874664</v>
      </c>
      <c r="N110" s="49">
        <v>5.6990736814733571</v>
      </c>
      <c r="O110" s="49">
        <v>9.7721476134682188</v>
      </c>
      <c r="P110" s="49">
        <v>11.108676969141627</v>
      </c>
      <c r="Q110" s="49">
        <v>3.5831123922166723</v>
      </c>
      <c r="R110" s="49">
        <v>6.4530133184614895</v>
      </c>
      <c r="S110" s="49">
        <v>3.0186170217417492</v>
      </c>
      <c r="T110" s="49">
        <v>7.9546479774054424</v>
      </c>
      <c r="U110" s="49">
        <v>7.864706885362148</v>
      </c>
      <c r="V110" s="49">
        <v>6.2010281598490549</v>
      </c>
      <c r="W110" s="49">
        <v>8.1240494120391311</v>
      </c>
      <c r="X110" s="49">
        <v>2.8768037989925039</v>
      </c>
      <c r="Y110" s="49">
        <v>2.6843967218715603</v>
      </c>
    </row>
    <row r="111" spans="2:25" x14ac:dyDescent="0.35">
      <c r="B111" s="47" t="s">
        <v>43</v>
      </c>
      <c r="C111" s="49">
        <v>1.7823477354519779</v>
      </c>
      <c r="D111" s="49">
        <v>1.5630629980166015</v>
      </c>
      <c r="E111" s="49">
        <v>0.82113409036509033</v>
      </c>
      <c r="F111" s="49">
        <v>1.369617509081019</v>
      </c>
      <c r="G111" s="49">
        <v>1.1726113134279079</v>
      </c>
      <c r="J111" s="47" t="s">
        <v>43</v>
      </c>
      <c r="K111" s="49">
        <v>1.7823477354519786</v>
      </c>
      <c r="L111" s="49">
        <v>0.26509519972957424</v>
      </c>
      <c r="M111" s="49">
        <v>0.51073135682826531</v>
      </c>
      <c r="N111" s="49">
        <v>0.32765399562627207</v>
      </c>
      <c r="O111" s="49">
        <v>0.87032392842824535</v>
      </c>
      <c r="P111" s="49">
        <v>0.82113409036509011</v>
      </c>
      <c r="Q111" s="49">
        <v>0.31808408336765354</v>
      </c>
      <c r="R111" s="49">
        <v>0.45407800039976148</v>
      </c>
      <c r="S111" s="49">
        <v>0.21062905363793072</v>
      </c>
      <c r="T111" s="49">
        <v>0.57197666050313134</v>
      </c>
      <c r="U111" s="49">
        <v>0.49271795407911756</v>
      </c>
      <c r="V111" s="49">
        <v>0.25363964045582738</v>
      </c>
      <c r="W111" s="49">
        <v>0.48893457325235806</v>
      </c>
      <c r="X111" s="49">
        <v>0.70176005571508193</v>
      </c>
      <c r="Y111" s="49">
        <v>0.30843808923797311</v>
      </c>
    </row>
    <row r="113" spans="2:25" x14ac:dyDescent="0.35">
      <c r="B113" s="42" t="s">
        <v>56</v>
      </c>
      <c r="C113" s="43">
        <v>1</v>
      </c>
      <c r="D113" s="43">
        <v>2</v>
      </c>
      <c r="E113" s="43">
        <v>3</v>
      </c>
      <c r="F113" s="43">
        <v>4</v>
      </c>
      <c r="G113" s="43">
        <v>5</v>
      </c>
      <c r="J113" s="54" t="s">
        <v>60</v>
      </c>
      <c r="K113" s="52" t="s">
        <v>8</v>
      </c>
      <c r="L113" s="52" t="s">
        <v>0</v>
      </c>
      <c r="M113" s="52" t="s">
        <v>1</v>
      </c>
      <c r="N113" s="52" t="s">
        <v>2</v>
      </c>
      <c r="O113" s="52" t="s">
        <v>14</v>
      </c>
      <c r="P113" s="52" t="s">
        <v>15</v>
      </c>
      <c r="Q113" s="52" t="s">
        <v>3</v>
      </c>
      <c r="R113" s="52" t="s">
        <v>4</v>
      </c>
      <c r="S113" s="52" t="s">
        <v>6</v>
      </c>
      <c r="T113" s="43" t="s">
        <v>7</v>
      </c>
      <c r="U113" s="52" t="s">
        <v>9</v>
      </c>
      <c r="V113" s="52" t="s">
        <v>10</v>
      </c>
      <c r="W113" s="52" t="s">
        <v>11</v>
      </c>
      <c r="X113" s="52" t="s">
        <v>12</v>
      </c>
      <c r="Y113" s="52" t="s">
        <v>13</v>
      </c>
    </row>
    <row r="114" spans="2:25" x14ac:dyDescent="0.35">
      <c r="B114" s="44" t="s">
        <v>17</v>
      </c>
      <c r="C114" s="51">
        <v>25.837114971666246</v>
      </c>
      <c r="D114" s="51">
        <v>23.697276575759197</v>
      </c>
      <c r="E114" s="51">
        <v>9.3540579568737261</v>
      </c>
      <c r="F114" s="51">
        <v>16.723931169460922</v>
      </c>
      <c r="G114" s="51">
        <v>24.387619326239911</v>
      </c>
      <c r="J114" s="44" t="s">
        <v>17</v>
      </c>
      <c r="K114" s="51">
        <v>25.837114971666246</v>
      </c>
      <c r="L114" s="51">
        <v>4.1720949219381778</v>
      </c>
      <c r="M114" s="51">
        <v>4.8857779918874664</v>
      </c>
      <c r="N114" s="51">
        <v>5.5525485638715208</v>
      </c>
      <c r="O114" s="51">
        <v>9.0868550980620313</v>
      </c>
      <c r="P114" s="51">
        <v>9.3540579568737261</v>
      </c>
      <c r="Q114" s="51">
        <v>2.7155147433195417</v>
      </c>
      <c r="R114" s="51">
        <v>5.492755097911707</v>
      </c>
      <c r="S114" s="51">
        <v>2.2975530017704897</v>
      </c>
      <c r="T114" s="51">
        <v>6.2181083264591841</v>
      </c>
      <c r="U114" s="51">
        <v>7.3752059338777336</v>
      </c>
      <c r="V114" s="51">
        <v>6.2010281598490549</v>
      </c>
      <c r="W114" s="51">
        <v>7.6766464126310829</v>
      </c>
      <c r="X114" s="51">
        <v>1.050700789242982</v>
      </c>
      <c r="Y114" s="51">
        <v>2.0840380306390549</v>
      </c>
    </row>
    <row r="115" spans="2:25" x14ac:dyDescent="0.35">
      <c r="B115" s="44" t="s">
        <v>19</v>
      </c>
      <c r="C115" s="51">
        <v>25.487034574469348</v>
      </c>
      <c r="D115" s="51">
        <v>20.50365691517521</v>
      </c>
      <c r="E115" s="51">
        <v>10.70811170176828</v>
      </c>
      <c r="F115" s="51">
        <v>18.575257646449376</v>
      </c>
      <c r="G115" s="51">
        <v>24.725939162137802</v>
      </c>
      <c r="J115" s="44" t="s">
        <v>19</v>
      </c>
      <c r="K115" s="51">
        <v>25.487034574469341</v>
      </c>
      <c r="L115" s="51">
        <v>3.5999054598369744</v>
      </c>
      <c r="M115" s="51">
        <v>3.552687624977084</v>
      </c>
      <c r="N115" s="51">
        <v>4.8936170220710533</v>
      </c>
      <c r="O115" s="51">
        <v>8.4574468082900935</v>
      </c>
      <c r="P115" s="51">
        <v>10.708111701768278</v>
      </c>
      <c r="Q115" s="51">
        <v>3.0152925528904468</v>
      </c>
      <c r="R115" s="51">
        <v>5.960771277084131</v>
      </c>
      <c r="S115" s="51">
        <v>3.0186170217417492</v>
      </c>
      <c r="T115" s="51">
        <v>6.580576794733048</v>
      </c>
      <c r="U115" s="51">
        <v>7.032081117302309</v>
      </c>
      <c r="V115" s="51">
        <v>5.6895154590635659</v>
      </c>
      <c r="W115" s="51">
        <v>7.6773136219106055</v>
      </c>
      <c r="X115" s="51">
        <v>1.878662108660218</v>
      </c>
      <c r="Y115" s="51">
        <v>2.4483668552010984</v>
      </c>
    </row>
    <row r="116" spans="2:25" x14ac:dyDescent="0.35">
      <c r="B116" s="44" t="s">
        <v>20</v>
      </c>
      <c r="C116" s="51">
        <v>29.280916586853266</v>
      </c>
      <c r="D116" s="51">
        <v>21.03100383123914</v>
      </c>
      <c r="E116" s="51">
        <v>8.9331576695725801</v>
      </c>
      <c r="F116" s="51">
        <v>16.466888598777278</v>
      </c>
      <c r="G116" s="51">
        <v>24.288033313557737</v>
      </c>
      <c r="J116" s="44" t="s">
        <v>20</v>
      </c>
      <c r="K116" s="51">
        <v>29.280916586853266</v>
      </c>
      <c r="L116" s="51">
        <v>3.7374575060146817</v>
      </c>
      <c r="M116" s="51">
        <v>4.3496331838376552</v>
      </c>
      <c r="N116" s="51">
        <v>5.0503268204246181</v>
      </c>
      <c r="O116" s="51">
        <v>7.8935863209621839</v>
      </c>
      <c r="P116" s="51">
        <v>8.9331576695725801</v>
      </c>
      <c r="Q116" s="51">
        <v>2.5779016828217949</v>
      </c>
      <c r="R116" s="51">
        <v>5.1142401179242434</v>
      </c>
      <c r="S116" s="51">
        <v>2.3677328039932393</v>
      </c>
      <c r="T116" s="51">
        <v>6.4070139940379995</v>
      </c>
      <c r="U116" s="51">
        <v>6.724865016816846</v>
      </c>
      <c r="V116" s="51">
        <v>5.7372967424996641</v>
      </c>
      <c r="W116" s="51">
        <v>7.5522089293678736</v>
      </c>
      <c r="X116" s="51">
        <v>2.1981959197741512</v>
      </c>
      <c r="Y116" s="51">
        <v>2.0754667050992008</v>
      </c>
    </row>
    <row r="117" spans="2:25" x14ac:dyDescent="0.35">
      <c r="B117" s="44" t="s">
        <v>21</v>
      </c>
      <c r="C117" s="51">
        <v>28.65322685686985</v>
      </c>
      <c r="D117" s="51">
        <v>19.915645800891298</v>
      </c>
      <c r="E117" s="51">
        <v>9.9363152673921586</v>
      </c>
      <c r="F117" s="51">
        <v>17.017176058585381</v>
      </c>
      <c r="G117" s="51">
        <v>24.477636016261322</v>
      </c>
      <c r="J117" s="44" t="s">
        <v>21</v>
      </c>
      <c r="K117" s="51">
        <v>28.65322685686985</v>
      </c>
      <c r="L117" s="51">
        <v>3.8781213076765941</v>
      </c>
      <c r="M117" s="51">
        <v>3.547625963537822</v>
      </c>
      <c r="N117" s="51">
        <v>4.8610148339028694</v>
      </c>
      <c r="O117" s="51">
        <v>7.6288836957740118</v>
      </c>
      <c r="P117" s="51">
        <v>9.9363152673921586</v>
      </c>
      <c r="Q117" s="51">
        <v>2.9088018403095783</v>
      </c>
      <c r="R117" s="51">
        <v>5.3968342671491332</v>
      </c>
      <c r="S117" s="51">
        <v>2.3544531602073024</v>
      </c>
      <c r="T117" s="51">
        <v>6.3570867909193671</v>
      </c>
      <c r="U117" s="51">
        <v>6.8546089325826705</v>
      </c>
      <c r="V117" s="51">
        <v>5.8176036817815051</v>
      </c>
      <c r="W117" s="51">
        <v>7.3241922372025856</v>
      </c>
      <c r="X117" s="51">
        <v>2.0875054896914285</v>
      </c>
      <c r="Y117" s="51">
        <v>2.3937256750031315</v>
      </c>
    </row>
    <row r="118" spans="2:25" x14ac:dyDescent="0.35">
      <c r="B118" s="44" t="s">
        <v>22</v>
      </c>
      <c r="C118" s="51">
        <v>29.210639219521596</v>
      </c>
      <c r="D118" s="51">
        <v>22.4175400092488</v>
      </c>
      <c r="E118" s="51">
        <v>9.2248577614900995</v>
      </c>
      <c r="F118" s="51">
        <v>16.804019135829268</v>
      </c>
      <c r="G118" s="51">
        <v>22.342943873910244</v>
      </c>
      <c r="J118" s="44" t="s">
        <v>22</v>
      </c>
      <c r="K118" s="51">
        <v>29.210639219521596</v>
      </c>
      <c r="L118" s="51">
        <v>3.7054983391842775</v>
      </c>
      <c r="M118" s="51">
        <v>3.9070803803600374</v>
      </c>
      <c r="N118" s="51">
        <v>5.032813676236267</v>
      </c>
      <c r="O118" s="51">
        <v>9.7721476134682188</v>
      </c>
      <c r="P118" s="51">
        <v>9.2248577614900995</v>
      </c>
      <c r="Q118" s="51">
        <v>2.6210516325751896</v>
      </c>
      <c r="R118" s="51">
        <v>5.44756603116722</v>
      </c>
      <c r="S118" s="51">
        <v>2.3883699026117124</v>
      </c>
      <c r="T118" s="51">
        <v>6.3470315694751447</v>
      </c>
      <c r="U118" s="51">
        <v>6.7369365140668087</v>
      </c>
      <c r="V118" s="51">
        <v>5.3536740743224316</v>
      </c>
      <c r="W118" s="51">
        <v>6.7770373271245061</v>
      </c>
      <c r="X118" s="51">
        <v>1.7823302013643134</v>
      </c>
      <c r="Y118" s="51">
        <v>1.6929657570321863</v>
      </c>
    </row>
    <row r="119" spans="2:25" x14ac:dyDescent="0.35">
      <c r="B119" s="44" t="s">
        <v>23</v>
      </c>
      <c r="C119" s="51">
        <v>25.269277503080449</v>
      </c>
      <c r="D119" s="51">
        <v>21.008107501478037</v>
      </c>
      <c r="E119" s="51">
        <v>10.850120577820313</v>
      </c>
      <c r="F119" s="51">
        <v>17.994028478464514</v>
      </c>
      <c r="G119" s="51">
        <v>24.878465939156687</v>
      </c>
      <c r="J119" s="44" t="s">
        <v>23</v>
      </c>
      <c r="K119" s="51">
        <v>25.269277503080449</v>
      </c>
      <c r="L119" s="51">
        <v>3.7327653082256926</v>
      </c>
      <c r="M119" s="51">
        <v>3.8549368276182259</v>
      </c>
      <c r="N119" s="51">
        <v>4.6462199157692972</v>
      </c>
      <c r="O119" s="51">
        <v>8.774185449864822</v>
      </c>
      <c r="P119" s="51">
        <v>10.850120577820313</v>
      </c>
      <c r="Q119" s="51">
        <v>3.0048113466407247</v>
      </c>
      <c r="R119" s="51">
        <v>5.8640858393697233</v>
      </c>
      <c r="S119" s="51">
        <v>2.3723782037675578</v>
      </c>
      <c r="T119" s="51">
        <v>6.7527530886865073</v>
      </c>
      <c r="U119" s="51">
        <v>7.2633089232230343</v>
      </c>
      <c r="V119" s="51">
        <v>5.9115030012323073</v>
      </c>
      <c r="W119" s="51">
        <v>7.9586298749972224</v>
      </c>
      <c r="X119" s="51">
        <v>1.8437283319880606</v>
      </c>
      <c r="Y119" s="51">
        <v>1.9012958077160598</v>
      </c>
    </row>
    <row r="120" spans="2:25" x14ac:dyDescent="0.35">
      <c r="B120" s="44" t="s">
        <v>25</v>
      </c>
      <c r="C120" s="51">
        <v>26.183100306018353</v>
      </c>
      <c r="D120" s="51">
        <v>20.261956722735302</v>
      </c>
      <c r="E120" s="51">
        <v>10.422120160137544</v>
      </c>
      <c r="F120" s="51">
        <v>19.244189275083308</v>
      </c>
      <c r="G120" s="51">
        <v>23.888633536025505</v>
      </c>
      <c r="J120" s="44" t="s">
        <v>25</v>
      </c>
      <c r="K120" s="51">
        <v>26.183100306018353</v>
      </c>
      <c r="L120" s="51">
        <v>3.8571561912608709</v>
      </c>
      <c r="M120" s="51">
        <v>3.5733874661567087</v>
      </c>
      <c r="N120" s="51">
        <v>5.2965120884982957</v>
      </c>
      <c r="O120" s="51">
        <v>7.5349009768194239</v>
      </c>
      <c r="P120" s="51">
        <v>10.42212016013754</v>
      </c>
      <c r="Q120" s="51">
        <v>3.0595410972755706</v>
      </c>
      <c r="R120" s="51">
        <v>6.1586888221271758</v>
      </c>
      <c r="S120" s="51">
        <v>2.6717931571339868</v>
      </c>
      <c r="T120" s="51">
        <v>7.3541661985465705</v>
      </c>
      <c r="U120" s="51">
        <v>7.7703666333220385</v>
      </c>
      <c r="V120" s="51">
        <v>5.9563074621709573</v>
      </c>
      <c r="W120" s="51">
        <v>7.4728915546625423</v>
      </c>
      <c r="X120" s="51">
        <v>0.52254281199094621</v>
      </c>
      <c r="Y120" s="51">
        <v>2.1665250738790172</v>
      </c>
    </row>
    <row r="121" spans="2:25" x14ac:dyDescent="0.35">
      <c r="B121" s="46" t="s">
        <v>27</v>
      </c>
      <c r="C121" s="51">
        <v>23.79901324353844</v>
      </c>
      <c r="D121" s="51">
        <v>21.061319879153974</v>
      </c>
      <c r="E121" s="51">
        <v>10.831602181427764</v>
      </c>
      <c r="F121" s="51">
        <v>18.578198613029013</v>
      </c>
      <c r="G121" s="51">
        <v>25.729866082850801</v>
      </c>
      <c r="J121" s="46" t="s">
        <v>27</v>
      </c>
      <c r="K121" s="51">
        <v>23.799013243538443</v>
      </c>
      <c r="L121" s="51">
        <v>4.2864562073661343</v>
      </c>
      <c r="M121" s="51">
        <v>3.6307823577121741</v>
      </c>
      <c r="N121" s="51">
        <v>5.5954854019228462</v>
      </c>
      <c r="O121" s="51">
        <v>7.548595912152825</v>
      </c>
      <c r="P121" s="51">
        <v>10.831602181427767</v>
      </c>
      <c r="Q121" s="51">
        <v>2.99643877298548</v>
      </c>
      <c r="R121" s="51">
        <v>5.9831398150243915</v>
      </c>
      <c r="S121" s="51">
        <v>2.5874540936785908</v>
      </c>
      <c r="T121" s="51">
        <v>7.0111659313405541</v>
      </c>
      <c r="U121" s="51">
        <v>6.4992395296312973</v>
      </c>
      <c r="V121" s="51">
        <v>5.764736431526722</v>
      </c>
      <c r="W121" s="51">
        <v>8.1240494120391311</v>
      </c>
      <c r="X121" s="51">
        <v>2.8768037989925039</v>
      </c>
      <c r="Y121" s="51">
        <v>2.4650369106611496</v>
      </c>
    </row>
    <row r="122" spans="2:25" x14ac:dyDescent="0.35">
      <c r="B122" s="47" t="s">
        <v>38</v>
      </c>
      <c r="C122" s="49">
        <v>26.715040407752195</v>
      </c>
      <c r="D122" s="49">
        <v>21.23706340446012</v>
      </c>
      <c r="E122" s="49">
        <v>10.032542909560309</v>
      </c>
      <c r="F122" s="49">
        <v>17.675461121959881</v>
      </c>
      <c r="G122" s="49">
        <v>24.339892156267503</v>
      </c>
      <c r="J122" s="47" t="s">
        <v>38</v>
      </c>
      <c r="K122" s="49">
        <v>26.715040407752191</v>
      </c>
      <c r="L122" s="49">
        <v>3.8711819051879255</v>
      </c>
      <c r="M122" s="49">
        <v>3.9127389745108965</v>
      </c>
      <c r="N122" s="49">
        <v>5.116067290337095</v>
      </c>
      <c r="O122" s="49">
        <v>8.3370752344242014</v>
      </c>
      <c r="P122" s="49">
        <v>10.032542909560309</v>
      </c>
      <c r="Q122" s="49">
        <v>2.862419208602291</v>
      </c>
      <c r="R122" s="49">
        <v>5.677260158469716</v>
      </c>
      <c r="S122" s="49">
        <v>2.5072939181130787</v>
      </c>
      <c r="T122" s="49">
        <v>6.6284878367747977</v>
      </c>
      <c r="U122" s="49">
        <v>7.0320765751028427</v>
      </c>
      <c r="V122" s="49">
        <v>5.8039581265557754</v>
      </c>
      <c r="W122" s="49">
        <v>7.570371171241943</v>
      </c>
      <c r="X122" s="49">
        <v>1.7800586814630757</v>
      </c>
      <c r="Y122" s="49">
        <v>2.1534276019038625</v>
      </c>
    </row>
    <row r="123" spans="2:25" x14ac:dyDescent="0.35">
      <c r="B123" s="47" t="s">
        <v>39</v>
      </c>
      <c r="C123" s="49">
        <v>23.79901324353844</v>
      </c>
      <c r="D123" s="49">
        <v>19.915645800891298</v>
      </c>
      <c r="E123" s="49">
        <v>8.9331576695725801</v>
      </c>
      <c r="F123" s="49">
        <v>16.466888598777278</v>
      </c>
      <c r="G123" s="49">
        <v>22.342943873910244</v>
      </c>
      <c r="J123" s="47" t="s">
        <v>39</v>
      </c>
      <c r="K123" s="49">
        <v>23.799013243538443</v>
      </c>
      <c r="L123" s="49">
        <v>3.5999054598369744</v>
      </c>
      <c r="M123" s="49">
        <v>3.547625963537822</v>
      </c>
      <c r="N123" s="49">
        <v>4.6462199157692972</v>
      </c>
      <c r="O123" s="49">
        <v>7.5349009768194239</v>
      </c>
      <c r="P123" s="49">
        <v>8.9331576695725801</v>
      </c>
      <c r="Q123" s="49">
        <v>2.5779016828217949</v>
      </c>
      <c r="R123" s="49">
        <v>5.1142401179242434</v>
      </c>
      <c r="S123" s="49">
        <v>2.2975530017704897</v>
      </c>
      <c r="T123" s="49">
        <v>6.2181083264591841</v>
      </c>
      <c r="U123" s="49">
        <v>6.4992395296312973</v>
      </c>
      <c r="V123" s="49">
        <v>5.3536740743224316</v>
      </c>
      <c r="W123" s="49">
        <v>6.7770373271245061</v>
      </c>
      <c r="X123" s="49">
        <v>0.52254281199094621</v>
      </c>
      <c r="Y123" s="49">
        <v>1.6929657570321863</v>
      </c>
    </row>
    <row r="124" spans="2:25" x14ac:dyDescent="0.35">
      <c r="B124" s="47" t="s">
        <v>40</v>
      </c>
      <c r="C124" s="49">
        <v>29.280916586853266</v>
      </c>
      <c r="D124" s="49">
        <v>23.697276575759197</v>
      </c>
      <c r="E124" s="49">
        <v>10.850120577820313</v>
      </c>
      <c r="F124" s="49">
        <v>19.244189275083308</v>
      </c>
      <c r="G124" s="49">
        <v>25.729866082850801</v>
      </c>
      <c r="J124" s="47" t="s">
        <v>40</v>
      </c>
      <c r="K124" s="49">
        <v>29.280916586853266</v>
      </c>
      <c r="L124" s="49">
        <v>4.2864562073661343</v>
      </c>
      <c r="M124" s="49">
        <v>4.8857779918874664</v>
      </c>
      <c r="N124" s="49">
        <v>5.5954854019228462</v>
      </c>
      <c r="O124" s="49">
        <v>9.7721476134682188</v>
      </c>
      <c r="P124" s="49">
        <v>10.850120577820313</v>
      </c>
      <c r="Q124" s="49">
        <v>3.0595410972755706</v>
      </c>
      <c r="R124" s="49">
        <v>6.1586888221271758</v>
      </c>
      <c r="S124" s="49">
        <v>3.0186170217417492</v>
      </c>
      <c r="T124" s="49">
        <v>7.3541661985465705</v>
      </c>
      <c r="U124" s="49">
        <v>7.7703666333220385</v>
      </c>
      <c r="V124" s="49">
        <v>6.2010281598490549</v>
      </c>
      <c r="W124" s="49">
        <v>8.1240494120391311</v>
      </c>
      <c r="X124" s="49">
        <v>2.8768037989925039</v>
      </c>
      <c r="Y124" s="49">
        <v>2.4650369106611496</v>
      </c>
    </row>
    <row r="125" spans="2:25" x14ac:dyDescent="0.35">
      <c r="B125" s="47" t="s">
        <v>44</v>
      </c>
      <c r="C125" s="49">
        <v>2.0606329532458805</v>
      </c>
      <c r="D125" s="49">
        <v>1.2425091896694611</v>
      </c>
      <c r="E125" s="49">
        <v>0.77879920254773305</v>
      </c>
      <c r="F125" s="49">
        <v>1.0519213099606579</v>
      </c>
      <c r="G125" s="49">
        <v>0.97001464679497562</v>
      </c>
      <c r="J125" s="47" t="s">
        <v>44</v>
      </c>
      <c r="K125" s="49">
        <v>2.0606329532458805</v>
      </c>
      <c r="L125" s="49">
        <v>0.2394426828975337</v>
      </c>
      <c r="M125" s="49">
        <v>0.4778909099089737</v>
      </c>
      <c r="N125" s="49">
        <v>0.33794829686217226</v>
      </c>
      <c r="O125" s="49">
        <v>0.82726382786371333</v>
      </c>
      <c r="P125" s="49">
        <v>0.77879920254773316</v>
      </c>
      <c r="Q125" s="49">
        <v>0.19398264380319483</v>
      </c>
      <c r="R125" s="49">
        <v>0.36313123719242346</v>
      </c>
      <c r="S125" s="49">
        <v>0.24322564331728527</v>
      </c>
      <c r="T125" s="49">
        <v>0.38934507155030978</v>
      </c>
      <c r="U125" s="49">
        <v>0.41630604197560478</v>
      </c>
      <c r="V125" s="49">
        <v>0.24332869185884709</v>
      </c>
      <c r="W125" s="49">
        <v>0.41054847086838792</v>
      </c>
      <c r="X125" s="49">
        <v>0.71706772540778785</v>
      </c>
      <c r="Y125" s="49">
        <v>0.27477070918988156</v>
      </c>
    </row>
  </sheetData>
  <conditionalFormatting sqref="T2:U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7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7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E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F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G7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:H7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:K7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0:L7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7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7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7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7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7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7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7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0:T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0:U7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0:V7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0:W7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X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0:Y7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9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9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9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:R9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9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9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:U9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0:V9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0:W9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Y9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0:Z9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1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1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4:W1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:X1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4:Y1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1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D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E1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K1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:L1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:N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:O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1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:R1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:S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4:T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4:U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4:V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4:W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X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4:Y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0:Z7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KF_39_dur+rat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'KF_39_dur+rat'!AP_2009_39</vt:lpstr>
      <vt:lpstr>'KF_39_dur+rat'!Arnold_Pogossian_2006__live_DVD__39_dur</vt:lpstr>
      <vt:lpstr>'KF_39_dur+rat'!BK_2005_32_dur</vt:lpstr>
      <vt:lpstr>'KF_39_dur+rat'!BK_2005_39</vt:lpstr>
      <vt:lpstr>'KF_39_dur+rat'!CK_1987_39</vt:lpstr>
      <vt:lpstr>'KF_39_dur+rat'!CK_1990_32_dur</vt:lpstr>
      <vt:lpstr>'KF_39_dur+rat'!CK_1990_39</vt:lpstr>
      <vt:lpstr>'KF_39_dur+rat'!Kammer_Widmann_2017_39_Abschnitte_Dauern</vt:lpstr>
      <vt:lpstr>'KF_39_dur+rat'!KO_1994_39</vt:lpstr>
      <vt:lpstr>'KF_39_dur+rat'!KO_1996_39</vt:lpstr>
      <vt:lpstr>'KF_39_dur+rat'!Melzer_Stark_2017_Wien_modern_39_dur</vt:lpstr>
      <vt:lpstr>'KF_39_dur+rat'!MS_2012_39</vt:lpstr>
      <vt:lpstr>'KF_39_dur+rat'!MS_2013_39</vt:lpstr>
      <vt:lpstr>'KF_39_dur+rat'!MS_2019_39</vt:lpstr>
      <vt:lpstr>'KF_39_dur+rat'!PK_2004_39</vt:lpstr>
      <vt:lpstr>'KF_39_dur+rat'!WS_1997_39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2020-12-08T17:39:56Z</dcterms:modified>
</cp:coreProperties>
</file>