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5.xml" ContentType="application/vnd.ms-office.chartcolorstyle+xml"/>
  <Override PartName="/xl/charts/style5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10" yWindow="-110" windowWidth="16680" windowHeight="9480" tabRatio="932" activeTab="1"/>
  </bookViews>
  <sheets>
    <sheet name="score" sheetId="1" r:id="rId1"/>
    <sheet name="KF_40_dur+rat" sheetId="3" r:id="rId2"/>
    <sheet name="diag dur sec 14" sheetId="12" r:id="rId3"/>
    <sheet name="diag dur sec 8" sheetId="21" r:id="rId4"/>
    <sheet name="perc sec 14" sheetId="10" r:id="rId5"/>
    <sheet name="perc sec 8" sheetId="22" r:id="rId6"/>
    <sheet name="dur rel dev (%) 14" sheetId="19" r:id="rId7"/>
    <sheet name="dur rel dev (%) 8" sheetId="23" r:id="rId8"/>
    <sheet name="perc dev 14" sheetId="20" r:id="rId9"/>
    <sheet name="perc dev 8" sheetId="24" r:id="rId10"/>
  </sheets>
  <definedNames>
    <definedName name="_xlnm._FilterDatabase" localSheetId="0" hidden="1">score!$F$1:$F$29</definedName>
    <definedName name="AP_40_dur" localSheetId="1">'KF_40_dur+rat'!$AH$108:$AH$131</definedName>
    <definedName name="Arnold_Pogossian_2006__live_DVD__40_dur" localSheetId="1">'KF_40_dur+rat'!$AJ$108:$AJ$131</definedName>
    <definedName name="BK_2005_32_dur" localSheetId="1">'KF_40_dur+rat'!$AG$109:$AG$130</definedName>
    <definedName name="BK_40_dur" localSheetId="1">'KF_40_dur+rat'!$AI$108:$AI$131</definedName>
    <definedName name="CK_1990_32_dur" localSheetId="1">'KF_40_dur+rat'!$AA$2:$AA$27</definedName>
    <definedName name="CK87_40_dur" localSheetId="1">'KF_40_dur+rat'!$AB$108:$AB$131</definedName>
    <definedName name="CK90_40_dur" localSheetId="1">'KF_40_dur+rat'!$AC$108:$AC$131</definedName>
    <definedName name="Kammer_Widmann_2017_40_Abschnitte_Dauern" localSheetId="1">'KF_40_dur+rat'!$AM$108:$AM$131</definedName>
    <definedName name="KO_40_dur" localSheetId="1">'KF_40_dur+rat'!$AE$108:$AE$131</definedName>
    <definedName name="KO_94_40_dur" localSheetId="1">'KF_40_dur+rat'!$AD$108:$AD$131</definedName>
    <definedName name="Melzer_Stark_2017_Wien_modern_40_dur" localSheetId="1">'KF_40_dur+rat'!$AN$108:$AN$131</definedName>
    <definedName name="MS12_40_dur" localSheetId="1">'KF_40_dur+rat'!$AK$108:$AK$131</definedName>
    <definedName name="MS13_40_dur" localSheetId="1">'KF_40_dur+rat'!$AL$108:$AL$131</definedName>
    <definedName name="MS19_40_dur" localSheetId="1">'KF_40_dur+rat'!$AO$108:$AO$131</definedName>
    <definedName name="PK_40_dur" localSheetId="1">'KF_40_dur+rat'!$AG$108:$AG$131</definedName>
    <definedName name="WS_40_dur" localSheetId="1">'KF_40_dur+rat'!$AF$108:$AF$131</definedName>
  </definedNames>
  <calcPr calcId="145621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2" i="3" l="1"/>
  <c r="AD2" i="3"/>
  <c r="AD56" i="3"/>
  <c r="AE2" i="3"/>
  <c r="AF2" i="3"/>
  <c r="AG2" i="3"/>
  <c r="AG56" i="3"/>
  <c r="AH2" i="3"/>
  <c r="AI2" i="3"/>
  <c r="AJ2" i="3"/>
  <c r="AK2" i="3"/>
  <c r="AK56" i="3"/>
  <c r="AL2" i="3"/>
  <c r="AL56" i="3"/>
  <c r="AM2" i="3"/>
  <c r="AN2" i="3"/>
  <c r="AO2" i="3"/>
  <c r="AO56" i="3"/>
  <c r="AC3" i="3"/>
  <c r="AD3" i="3"/>
  <c r="AD57" i="3"/>
  <c r="AE3" i="3"/>
  <c r="AE57" i="3"/>
  <c r="AF3" i="3"/>
  <c r="AF57" i="3"/>
  <c r="AG3" i="3"/>
  <c r="AG57" i="3"/>
  <c r="AH3" i="3"/>
  <c r="AH57" i="3"/>
  <c r="AI3" i="3"/>
  <c r="AI57" i="3"/>
  <c r="AJ3" i="3"/>
  <c r="AJ57" i="3"/>
  <c r="AK3" i="3"/>
  <c r="AK57" i="3"/>
  <c r="AL3" i="3"/>
  <c r="AL57" i="3"/>
  <c r="AM3" i="3"/>
  <c r="AM57" i="3"/>
  <c r="AN3" i="3"/>
  <c r="AN57" i="3"/>
  <c r="AO3" i="3"/>
  <c r="AC4" i="3"/>
  <c r="AD4" i="3"/>
  <c r="AD58" i="3"/>
  <c r="AE4" i="3"/>
  <c r="AE58" i="3"/>
  <c r="AF4" i="3"/>
  <c r="AF58" i="3"/>
  <c r="AG4" i="3"/>
  <c r="AG58" i="3"/>
  <c r="AH4" i="3"/>
  <c r="AH58" i="3"/>
  <c r="AI4" i="3"/>
  <c r="AI58" i="3"/>
  <c r="AJ4" i="3"/>
  <c r="AJ58" i="3"/>
  <c r="AK4" i="3"/>
  <c r="AK58" i="3"/>
  <c r="AL4" i="3"/>
  <c r="AL58" i="3"/>
  <c r="AM4" i="3"/>
  <c r="AM58" i="3"/>
  <c r="AN4" i="3"/>
  <c r="AN58" i="3"/>
  <c r="AO4" i="3"/>
  <c r="AO58" i="3"/>
  <c r="AC5" i="3"/>
  <c r="AD5" i="3"/>
  <c r="AD59" i="3"/>
  <c r="AE5" i="3"/>
  <c r="AE59" i="3"/>
  <c r="AF5" i="3"/>
  <c r="AF59" i="3"/>
  <c r="AG5" i="3"/>
  <c r="AG59" i="3"/>
  <c r="AH5" i="3"/>
  <c r="AH59" i="3"/>
  <c r="AI5" i="3"/>
  <c r="AI59" i="3"/>
  <c r="AJ5" i="3"/>
  <c r="AJ59" i="3"/>
  <c r="AK5" i="3"/>
  <c r="AK59" i="3"/>
  <c r="AL5" i="3"/>
  <c r="AL59" i="3"/>
  <c r="AM5" i="3"/>
  <c r="AM59" i="3"/>
  <c r="AN5" i="3"/>
  <c r="AN59" i="3"/>
  <c r="AO5" i="3"/>
  <c r="AO59" i="3"/>
  <c r="AC6" i="3"/>
  <c r="AD6" i="3"/>
  <c r="AD60" i="3"/>
  <c r="AE6" i="3"/>
  <c r="AE60" i="3"/>
  <c r="AF6" i="3"/>
  <c r="AF60" i="3"/>
  <c r="AG6" i="3"/>
  <c r="AG60" i="3"/>
  <c r="AH6" i="3"/>
  <c r="AH60" i="3"/>
  <c r="AI6" i="3"/>
  <c r="AI60" i="3"/>
  <c r="AJ6" i="3"/>
  <c r="AJ60" i="3"/>
  <c r="AK6" i="3"/>
  <c r="AK60" i="3"/>
  <c r="AL6" i="3"/>
  <c r="AL60" i="3"/>
  <c r="AM6" i="3"/>
  <c r="AM60" i="3"/>
  <c r="AN6" i="3"/>
  <c r="AN60" i="3"/>
  <c r="AO6" i="3"/>
  <c r="AO60" i="3"/>
  <c r="AC7" i="3"/>
  <c r="AD7" i="3"/>
  <c r="AD61" i="3"/>
  <c r="AE7" i="3"/>
  <c r="AE61" i="3"/>
  <c r="AF7" i="3"/>
  <c r="AF61" i="3"/>
  <c r="AG7" i="3"/>
  <c r="AG61" i="3"/>
  <c r="AH7" i="3"/>
  <c r="AH61" i="3"/>
  <c r="AI7" i="3"/>
  <c r="AI61" i="3"/>
  <c r="AJ7" i="3"/>
  <c r="AJ61" i="3"/>
  <c r="AK7" i="3"/>
  <c r="AK61" i="3"/>
  <c r="AL7" i="3"/>
  <c r="AL61" i="3"/>
  <c r="AM7" i="3"/>
  <c r="AM61" i="3"/>
  <c r="AN7" i="3"/>
  <c r="AN61" i="3"/>
  <c r="AO7" i="3"/>
  <c r="AO61" i="3"/>
  <c r="AC8" i="3"/>
  <c r="AD8" i="3"/>
  <c r="AD62" i="3"/>
  <c r="AE8" i="3"/>
  <c r="AE62" i="3"/>
  <c r="AF8" i="3"/>
  <c r="AF62" i="3"/>
  <c r="AG8" i="3"/>
  <c r="AG62" i="3"/>
  <c r="AH8" i="3"/>
  <c r="AH62" i="3"/>
  <c r="AI8" i="3"/>
  <c r="AI62" i="3"/>
  <c r="AJ8" i="3"/>
  <c r="AJ62" i="3"/>
  <c r="AK8" i="3"/>
  <c r="AK62" i="3"/>
  <c r="AL8" i="3"/>
  <c r="AL62" i="3"/>
  <c r="AM8" i="3"/>
  <c r="AM62" i="3"/>
  <c r="AN8" i="3"/>
  <c r="AN62" i="3"/>
  <c r="AO8" i="3"/>
  <c r="AO62" i="3"/>
  <c r="AC9" i="3"/>
  <c r="AD9" i="3"/>
  <c r="AD63" i="3"/>
  <c r="AE9" i="3"/>
  <c r="AE63" i="3"/>
  <c r="AF9" i="3"/>
  <c r="AF63" i="3"/>
  <c r="AG9" i="3"/>
  <c r="AG63" i="3"/>
  <c r="AH9" i="3"/>
  <c r="AH63" i="3"/>
  <c r="AI9" i="3"/>
  <c r="AI63" i="3"/>
  <c r="AJ9" i="3"/>
  <c r="AJ63" i="3"/>
  <c r="AK9" i="3"/>
  <c r="AK63" i="3"/>
  <c r="AL9" i="3"/>
  <c r="AL63" i="3"/>
  <c r="AM9" i="3"/>
  <c r="AM63" i="3"/>
  <c r="AN9" i="3"/>
  <c r="AN63" i="3"/>
  <c r="AO9" i="3"/>
  <c r="AO63" i="3"/>
  <c r="AC10" i="3"/>
  <c r="AD10" i="3"/>
  <c r="AD64" i="3"/>
  <c r="AE10" i="3"/>
  <c r="AE64" i="3"/>
  <c r="AF10" i="3"/>
  <c r="AF64" i="3"/>
  <c r="AG10" i="3"/>
  <c r="AG64" i="3"/>
  <c r="AH10" i="3"/>
  <c r="AH64" i="3"/>
  <c r="AI10" i="3"/>
  <c r="AI64" i="3"/>
  <c r="AJ10" i="3"/>
  <c r="AJ64" i="3"/>
  <c r="AK10" i="3"/>
  <c r="AK64" i="3"/>
  <c r="AL10" i="3"/>
  <c r="AL64" i="3"/>
  <c r="AM10" i="3"/>
  <c r="AM64" i="3"/>
  <c r="AN10" i="3"/>
  <c r="AN64" i="3"/>
  <c r="AO10" i="3"/>
  <c r="AO64" i="3"/>
  <c r="AC11" i="3"/>
  <c r="AD11" i="3"/>
  <c r="AD65" i="3"/>
  <c r="AE11" i="3"/>
  <c r="AE65" i="3"/>
  <c r="AF11" i="3"/>
  <c r="AF65" i="3"/>
  <c r="AG11" i="3"/>
  <c r="AG65" i="3"/>
  <c r="AH11" i="3"/>
  <c r="AH65" i="3"/>
  <c r="AI11" i="3"/>
  <c r="AI65" i="3"/>
  <c r="AJ11" i="3"/>
  <c r="AJ65" i="3"/>
  <c r="AK11" i="3"/>
  <c r="AK65" i="3"/>
  <c r="AL11" i="3"/>
  <c r="AM11" i="3"/>
  <c r="AM65" i="3"/>
  <c r="AN11" i="3"/>
  <c r="AN65" i="3"/>
  <c r="AO11" i="3"/>
  <c r="AO65" i="3"/>
  <c r="AC12" i="3"/>
  <c r="AD12" i="3"/>
  <c r="AD66" i="3"/>
  <c r="AE12" i="3"/>
  <c r="AE66" i="3"/>
  <c r="AF12" i="3"/>
  <c r="AF66" i="3"/>
  <c r="AG12" i="3"/>
  <c r="AG66" i="3"/>
  <c r="AH12" i="3"/>
  <c r="AH66" i="3"/>
  <c r="AI12" i="3"/>
  <c r="AI66" i="3"/>
  <c r="AJ12" i="3"/>
  <c r="AJ66" i="3"/>
  <c r="AK12" i="3"/>
  <c r="AK66" i="3"/>
  <c r="AL12" i="3"/>
  <c r="AL66" i="3"/>
  <c r="AM12" i="3"/>
  <c r="AM66" i="3"/>
  <c r="AN12" i="3"/>
  <c r="AN66" i="3"/>
  <c r="AO12" i="3"/>
  <c r="AO66" i="3"/>
  <c r="AC13" i="3"/>
  <c r="AD13" i="3"/>
  <c r="AD67" i="3"/>
  <c r="AE13" i="3"/>
  <c r="AE67" i="3"/>
  <c r="AF13" i="3"/>
  <c r="AF67" i="3"/>
  <c r="AG13" i="3"/>
  <c r="AG67" i="3"/>
  <c r="AH13" i="3"/>
  <c r="AH67" i="3"/>
  <c r="AI13" i="3"/>
  <c r="AI67" i="3"/>
  <c r="AJ13" i="3"/>
  <c r="AJ67" i="3"/>
  <c r="AK13" i="3"/>
  <c r="AK67" i="3"/>
  <c r="AL13" i="3"/>
  <c r="AL67" i="3"/>
  <c r="AM13" i="3"/>
  <c r="AM67" i="3"/>
  <c r="AN13" i="3"/>
  <c r="AN67" i="3"/>
  <c r="AO13" i="3"/>
  <c r="AO67" i="3"/>
  <c r="AC14" i="3"/>
  <c r="AD14" i="3"/>
  <c r="AD68" i="3"/>
  <c r="AE14" i="3"/>
  <c r="AE68" i="3"/>
  <c r="AF14" i="3"/>
  <c r="AF68" i="3"/>
  <c r="AG14" i="3"/>
  <c r="AG68" i="3"/>
  <c r="AH14" i="3"/>
  <c r="AH68" i="3"/>
  <c r="AI14" i="3"/>
  <c r="AI68" i="3"/>
  <c r="AJ14" i="3"/>
  <c r="AJ68" i="3"/>
  <c r="AK14" i="3"/>
  <c r="AK68" i="3"/>
  <c r="AL14" i="3"/>
  <c r="AL68" i="3"/>
  <c r="AM14" i="3"/>
  <c r="AM68" i="3"/>
  <c r="AN14" i="3"/>
  <c r="AN68" i="3"/>
  <c r="AO14" i="3"/>
  <c r="AO68" i="3"/>
  <c r="AC15" i="3"/>
  <c r="AD15" i="3"/>
  <c r="AD69" i="3"/>
  <c r="AE15" i="3"/>
  <c r="AE69" i="3"/>
  <c r="AF15" i="3"/>
  <c r="AF69" i="3"/>
  <c r="AG15" i="3"/>
  <c r="AG69" i="3"/>
  <c r="AH15" i="3"/>
  <c r="AH69" i="3"/>
  <c r="AI15" i="3"/>
  <c r="AI69" i="3"/>
  <c r="AJ15" i="3"/>
  <c r="AJ69" i="3"/>
  <c r="AK15" i="3"/>
  <c r="AK69" i="3"/>
  <c r="AL15" i="3"/>
  <c r="AL69" i="3"/>
  <c r="AM15" i="3"/>
  <c r="AM69" i="3"/>
  <c r="AN15" i="3"/>
  <c r="AN69" i="3"/>
  <c r="AO15" i="3"/>
  <c r="AO69" i="3"/>
  <c r="AC16" i="3"/>
  <c r="AD16" i="3"/>
  <c r="AD70" i="3"/>
  <c r="AE16" i="3"/>
  <c r="AE70" i="3"/>
  <c r="AF16" i="3"/>
  <c r="AF70" i="3"/>
  <c r="AG16" i="3"/>
  <c r="AG70" i="3"/>
  <c r="AH16" i="3"/>
  <c r="AH70" i="3"/>
  <c r="AI16" i="3"/>
  <c r="AI70" i="3"/>
  <c r="AJ16" i="3"/>
  <c r="AJ70" i="3"/>
  <c r="AK16" i="3"/>
  <c r="AK70" i="3"/>
  <c r="AL16" i="3"/>
  <c r="AL70" i="3"/>
  <c r="AM16" i="3"/>
  <c r="AM70" i="3"/>
  <c r="AN16" i="3"/>
  <c r="AN70" i="3"/>
  <c r="AO16" i="3"/>
  <c r="AO70" i="3"/>
  <c r="AC17" i="3"/>
  <c r="AD17" i="3"/>
  <c r="AD71" i="3"/>
  <c r="AE17" i="3"/>
  <c r="AE71" i="3"/>
  <c r="AF17" i="3"/>
  <c r="AF71" i="3"/>
  <c r="AG17" i="3"/>
  <c r="AG71" i="3"/>
  <c r="AH17" i="3"/>
  <c r="AH71" i="3"/>
  <c r="AI17" i="3"/>
  <c r="AI71" i="3"/>
  <c r="AJ17" i="3"/>
  <c r="AJ71" i="3"/>
  <c r="AK17" i="3"/>
  <c r="AK71" i="3"/>
  <c r="AL17" i="3"/>
  <c r="AL71" i="3"/>
  <c r="AM17" i="3"/>
  <c r="AM71" i="3"/>
  <c r="AN17" i="3"/>
  <c r="AN71" i="3"/>
  <c r="AO17" i="3"/>
  <c r="AO71" i="3"/>
  <c r="AC18" i="3"/>
  <c r="AD18" i="3"/>
  <c r="AD72" i="3"/>
  <c r="AE18" i="3"/>
  <c r="AE72" i="3"/>
  <c r="AF18" i="3"/>
  <c r="AF72" i="3"/>
  <c r="AG18" i="3"/>
  <c r="AG72" i="3"/>
  <c r="AH18" i="3"/>
  <c r="AH72" i="3"/>
  <c r="AI18" i="3"/>
  <c r="AI72" i="3"/>
  <c r="AJ18" i="3"/>
  <c r="AJ72" i="3"/>
  <c r="AK18" i="3"/>
  <c r="AK72" i="3"/>
  <c r="AL18" i="3"/>
  <c r="AL72" i="3"/>
  <c r="AM18" i="3"/>
  <c r="AM72" i="3"/>
  <c r="AN18" i="3"/>
  <c r="AN72" i="3"/>
  <c r="AO18" i="3"/>
  <c r="AO72" i="3"/>
  <c r="AC19" i="3"/>
  <c r="AD19" i="3"/>
  <c r="AD73" i="3"/>
  <c r="AE19" i="3"/>
  <c r="AE73" i="3"/>
  <c r="AF19" i="3"/>
  <c r="AF73" i="3"/>
  <c r="AG19" i="3"/>
  <c r="AG73" i="3"/>
  <c r="AH19" i="3"/>
  <c r="AH73" i="3"/>
  <c r="AI19" i="3"/>
  <c r="AI73" i="3"/>
  <c r="AJ19" i="3"/>
  <c r="AJ73" i="3"/>
  <c r="AK19" i="3"/>
  <c r="AK73" i="3"/>
  <c r="AL19" i="3"/>
  <c r="AL73" i="3"/>
  <c r="AM19" i="3"/>
  <c r="AM73" i="3"/>
  <c r="AN19" i="3"/>
  <c r="AN73" i="3"/>
  <c r="AO19" i="3"/>
  <c r="AO73" i="3"/>
  <c r="AC20" i="3"/>
  <c r="AD20" i="3"/>
  <c r="AD74" i="3"/>
  <c r="AE20" i="3"/>
  <c r="AE74" i="3"/>
  <c r="AF20" i="3"/>
  <c r="AF74" i="3"/>
  <c r="AG20" i="3"/>
  <c r="AG74" i="3"/>
  <c r="AH20" i="3"/>
  <c r="AH74" i="3"/>
  <c r="AI20" i="3"/>
  <c r="AI74" i="3"/>
  <c r="AJ20" i="3"/>
  <c r="AJ74" i="3"/>
  <c r="AK20" i="3"/>
  <c r="AK74" i="3"/>
  <c r="AL20" i="3"/>
  <c r="AL74" i="3"/>
  <c r="AM20" i="3"/>
  <c r="AM74" i="3"/>
  <c r="AN20" i="3"/>
  <c r="AN74" i="3"/>
  <c r="AO20" i="3"/>
  <c r="AO74" i="3"/>
  <c r="AC21" i="3"/>
  <c r="AD21" i="3"/>
  <c r="AD75" i="3"/>
  <c r="AE21" i="3"/>
  <c r="AE75" i="3"/>
  <c r="AF21" i="3"/>
  <c r="AF75" i="3"/>
  <c r="AG21" i="3"/>
  <c r="AG75" i="3"/>
  <c r="AH21" i="3"/>
  <c r="AH75" i="3"/>
  <c r="AI21" i="3"/>
  <c r="AI75" i="3"/>
  <c r="AJ21" i="3"/>
  <c r="AJ75" i="3"/>
  <c r="AK21" i="3"/>
  <c r="AK75" i="3"/>
  <c r="AL21" i="3"/>
  <c r="AL75" i="3"/>
  <c r="AM21" i="3"/>
  <c r="AM75" i="3"/>
  <c r="AN21" i="3"/>
  <c r="AN75" i="3"/>
  <c r="AO21" i="3"/>
  <c r="AO75" i="3"/>
  <c r="AC22" i="3"/>
  <c r="AD22" i="3"/>
  <c r="AD76" i="3"/>
  <c r="AE22" i="3"/>
  <c r="AE76" i="3"/>
  <c r="AF22" i="3"/>
  <c r="AF76" i="3"/>
  <c r="AG22" i="3"/>
  <c r="AG76" i="3"/>
  <c r="AH22" i="3"/>
  <c r="AH76" i="3"/>
  <c r="AI22" i="3"/>
  <c r="AI76" i="3"/>
  <c r="AJ22" i="3"/>
  <c r="AJ76" i="3"/>
  <c r="AK22" i="3"/>
  <c r="AK76" i="3"/>
  <c r="AL22" i="3"/>
  <c r="AL76" i="3"/>
  <c r="AM22" i="3"/>
  <c r="AM76" i="3"/>
  <c r="AN22" i="3"/>
  <c r="AN76" i="3"/>
  <c r="AO22" i="3"/>
  <c r="AO76" i="3"/>
  <c r="AC23" i="3"/>
  <c r="AD23" i="3"/>
  <c r="AD77" i="3"/>
  <c r="AE23" i="3"/>
  <c r="AE77" i="3"/>
  <c r="AF23" i="3"/>
  <c r="AF77" i="3"/>
  <c r="AG23" i="3"/>
  <c r="AG77" i="3"/>
  <c r="AH23" i="3"/>
  <c r="AH77" i="3"/>
  <c r="AI23" i="3"/>
  <c r="AI77" i="3"/>
  <c r="AJ23" i="3"/>
  <c r="AJ77" i="3"/>
  <c r="AK23" i="3"/>
  <c r="AK77" i="3"/>
  <c r="AL23" i="3"/>
  <c r="AL77" i="3"/>
  <c r="AM23" i="3"/>
  <c r="AM77" i="3"/>
  <c r="AN23" i="3"/>
  <c r="AN77" i="3"/>
  <c r="AO23" i="3"/>
  <c r="AO77" i="3"/>
  <c r="AC24" i="3"/>
  <c r="AD24" i="3"/>
  <c r="AD78" i="3"/>
  <c r="AE24" i="3"/>
  <c r="AE78" i="3"/>
  <c r="AF24" i="3"/>
  <c r="AF78" i="3"/>
  <c r="AG24" i="3"/>
  <c r="AG78" i="3"/>
  <c r="AH24" i="3"/>
  <c r="AH78" i="3"/>
  <c r="AI24" i="3"/>
  <c r="AI78" i="3"/>
  <c r="AJ24" i="3"/>
  <c r="AJ78" i="3"/>
  <c r="AK24" i="3"/>
  <c r="AK78" i="3"/>
  <c r="AL24" i="3"/>
  <c r="AL78" i="3"/>
  <c r="AM24" i="3"/>
  <c r="AM78" i="3"/>
  <c r="AN24" i="3"/>
  <c r="AN78" i="3"/>
  <c r="AO24" i="3"/>
  <c r="AO78" i="3"/>
  <c r="AB3" i="3"/>
  <c r="AB4" i="3"/>
  <c r="AB5" i="3"/>
  <c r="AB6" i="3"/>
  <c r="AB7" i="3"/>
  <c r="AB8" i="3"/>
  <c r="AB9" i="3"/>
  <c r="AB10" i="3"/>
  <c r="AB11" i="3"/>
  <c r="AB12" i="3"/>
  <c r="AB13" i="3"/>
  <c r="AB14" i="3"/>
  <c r="AB15" i="3"/>
  <c r="AB16" i="3"/>
  <c r="AB17" i="3"/>
  <c r="AB18" i="3"/>
  <c r="AB19" i="3"/>
  <c r="AB20" i="3"/>
  <c r="AB21" i="3"/>
  <c r="AB22" i="3"/>
  <c r="AB23" i="3"/>
  <c r="AB24" i="3"/>
  <c r="B25" i="1"/>
  <c r="C24" i="1"/>
  <c r="E23" i="1"/>
  <c r="E19" i="1"/>
  <c r="E16" i="1"/>
  <c r="E12" i="1"/>
  <c r="E11" i="1"/>
  <c r="E7" i="1"/>
  <c r="E4" i="1"/>
  <c r="E3" i="1"/>
  <c r="E2" i="1"/>
  <c r="C2" i="1"/>
  <c r="C13" i="1"/>
  <c r="C8" i="1"/>
  <c r="C15" i="1"/>
  <c r="C9" i="1"/>
  <c r="C11" i="1"/>
  <c r="C19" i="1"/>
  <c r="C3" i="1"/>
  <c r="C5" i="1"/>
  <c r="C12" i="1"/>
  <c r="C6" i="1"/>
  <c r="C21" i="1"/>
  <c r="C7" i="1"/>
  <c r="C4" i="1"/>
  <c r="C10" i="1"/>
  <c r="C14" i="1"/>
  <c r="C16" i="1"/>
  <c r="C17" i="1"/>
  <c r="C18" i="1"/>
  <c r="C20" i="1"/>
  <c r="C22" i="1"/>
  <c r="C23" i="1"/>
  <c r="C25" i="1"/>
  <c r="AB2" i="3"/>
  <c r="AB77" i="3"/>
  <c r="AR23" i="3"/>
  <c r="AR77" i="3"/>
  <c r="AP23" i="3"/>
  <c r="AQ23" i="3"/>
  <c r="AQ77" i="3"/>
  <c r="AC67" i="3"/>
  <c r="AV13" i="3"/>
  <c r="AV67" i="3"/>
  <c r="AT13" i="3"/>
  <c r="AU13" i="3"/>
  <c r="AU67" i="3"/>
  <c r="AC59" i="3"/>
  <c r="AV5" i="3"/>
  <c r="AV59" i="3"/>
  <c r="AT5" i="3"/>
  <c r="AU5" i="3"/>
  <c r="AU59" i="3"/>
  <c r="AB76" i="3"/>
  <c r="AQ22" i="3"/>
  <c r="AQ76" i="3"/>
  <c r="AP22" i="3"/>
  <c r="AR22" i="3"/>
  <c r="AR76" i="3"/>
  <c r="AB68" i="3"/>
  <c r="AQ14" i="3"/>
  <c r="AQ68" i="3"/>
  <c r="AP14" i="3"/>
  <c r="AC94" i="3"/>
  <c r="AR14" i="3"/>
  <c r="AR68" i="3"/>
  <c r="AB60" i="3"/>
  <c r="AP6" i="3"/>
  <c r="AQ6" i="3"/>
  <c r="AQ60" i="3"/>
  <c r="AR6" i="3"/>
  <c r="AR60" i="3"/>
  <c r="AC78" i="3"/>
  <c r="AU24" i="3"/>
  <c r="AU78" i="3"/>
  <c r="AV24" i="3"/>
  <c r="AV78" i="3"/>
  <c r="AT24" i="3"/>
  <c r="AC70" i="3"/>
  <c r="AU16" i="3"/>
  <c r="AU70" i="3"/>
  <c r="AV16" i="3"/>
  <c r="AV70" i="3"/>
  <c r="AT16" i="3"/>
  <c r="AC62" i="3"/>
  <c r="AU8" i="3"/>
  <c r="AU62" i="3"/>
  <c r="AV8" i="3"/>
  <c r="AV62" i="3"/>
  <c r="AT8" i="3"/>
  <c r="AC75" i="3"/>
  <c r="AV21" i="3"/>
  <c r="AV75" i="3"/>
  <c r="AT21" i="3"/>
  <c r="AU21" i="3"/>
  <c r="AU75" i="3"/>
  <c r="AB75" i="3"/>
  <c r="AP21" i="3"/>
  <c r="AB101" i="3"/>
  <c r="AQ21" i="3"/>
  <c r="AQ75" i="3"/>
  <c r="AR21" i="3"/>
  <c r="AR75" i="3"/>
  <c r="AB59" i="3"/>
  <c r="AP5" i="3"/>
  <c r="AH85" i="3"/>
  <c r="AQ5" i="3"/>
  <c r="AQ59" i="3"/>
  <c r="AR5" i="3"/>
  <c r="AR59" i="3"/>
  <c r="AC73" i="3"/>
  <c r="AV19" i="3"/>
  <c r="AV73" i="3"/>
  <c r="AU19" i="3"/>
  <c r="AU73" i="3"/>
  <c r="AT19" i="3"/>
  <c r="AC65" i="3"/>
  <c r="AU11" i="3"/>
  <c r="AU65" i="3"/>
  <c r="AV11" i="3"/>
  <c r="AV65" i="3"/>
  <c r="AT11" i="3"/>
  <c r="AC57" i="3"/>
  <c r="AT3" i="3"/>
  <c r="AU3" i="3"/>
  <c r="AU57" i="3"/>
  <c r="AV3" i="3"/>
  <c r="AV57" i="3"/>
  <c r="AB67" i="3"/>
  <c r="AP13" i="3"/>
  <c r="AB93" i="3"/>
  <c r="AQ13" i="3"/>
  <c r="AQ67" i="3"/>
  <c r="AR13" i="3"/>
  <c r="AR67" i="3"/>
  <c r="AB74" i="3"/>
  <c r="AP20" i="3"/>
  <c r="AD100" i="3"/>
  <c r="AQ20" i="3"/>
  <c r="AQ74" i="3"/>
  <c r="AR20" i="3"/>
  <c r="AR74" i="3"/>
  <c r="AB66" i="3"/>
  <c r="AP12" i="3"/>
  <c r="AM92" i="3"/>
  <c r="AQ12" i="3"/>
  <c r="AQ66" i="3"/>
  <c r="AR12" i="3"/>
  <c r="AR66" i="3"/>
  <c r="AB58" i="3"/>
  <c r="AP4" i="3"/>
  <c r="AQ4" i="3"/>
  <c r="AQ58" i="3"/>
  <c r="AR4" i="3"/>
  <c r="AR58" i="3"/>
  <c r="AC76" i="3"/>
  <c r="AT22" i="3"/>
  <c r="AU22" i="3"/>
  <c r="AU76" i="3"/>
  <c r="AV22" i="3"/>
  <c r="AV76" i="3"/>
  <c r="AC68" i="3"/>
  <c r="AT14" i="3"/>
  <c r="AU14" i="3"/>
  <c r="AU68" i="3"/>
  <c r="AV14" i="3"/>
  <c r="AV68" i="3"/>
  <c r="AC60" i="3"/>
  <c r="AT6" i="3"/>
  <c r="AU6" i="3"/>
  <c r="AU60" i="3"/>
  <c r="AV6" i="3"/>
  <c r="AV60" i="3"/>
  <c r="AB73" i="3"/>
  <c r="AQ19" i="3"/>
  <c r="AQ73" i="3"/>
  <c r="AR19" i="3"/>
  <c r="AR73" i="3"/>
  <c r="AP19" i="3"/>
  <c r="AJ99" i="3"/>
  <c r="AC71" i="3"/>
  <c r="AT17" i="3"/>
  <c r="AU17" i="3"/>
  <c r="AU71" i="3"/>
  <c r="AV17" i="3"/>
  <c r="AV71" i="3"/>
  <c r="AB69" i="3"/>
  <c r="AR15" i="3"/>
  <c r="AR69" i="3"/>
  <c r="AQ15" i="3"/>
  <c r="AQ69" i="3"/>
  <c r="AP15" i="3"/>
  <c r="AB95" i="3"/>
  <c r="AB65" i="3"/>
  <c r="AR11" i="3"/>
  <c r="AR65" i="3"/>
  <c r="AP11" i="3"/>
  <c r="AQ11" i="3"/>
  <c r="AQ65" i="3"/>
  <c r="AB57" i="3"/>
  <c r="AQ3" i="3"/>
  <c r="AQ57" i="3"/>
  <c r="AR3" i="3"/>
  <c r="AR57" i="3"/>
  <c r="AP3" i="3"/>
  <c r="AB83" i="3"/>
  <c r="AC63" i="3"/>
  <c r="AV9" i="3"/>
  <c r="AV63" i="3"/>
  <c r="AT9" i="3"/>
  <c r="AU9" i="3"/>
  <c r="AU63" i="3"/>
  <c r="AR2" i="3"/>
  <c r="AR56" i="3"/>
  <c r="AQ2" i="3"/>
  <c r="AQ56" i="3"/>
  <c r="AP2" i="3"/>
  <c r="AP56" i="3"/>
  <c r="AB72" i="3"/>
  <c r="AP18" i="3"/>
  <c r="AB98" i="3"/>
  <c r="AR18" i="3"/>
  <c r="AR72" i="3"/>
  <c r="AQ18" i="3"/>
  <c r="AQ72" i="3"/>
  <c r="AB64" i="3"/>
  <c r="AP10" i="3"/>
  <c r="AQ10" i="3"/>
  <c r="AQ64" i="3"/>
  <c r="AR10" i="3"/>
  <c r="AR64" i="3"/>
  <c r="AC74" i="3"/>
  <c r="AU20" i="3"/>
  <c r="AU74" i="3"/>
  <c r="AT20" i="3"/>
  <c r="AV20" i="3"/>
  <c r="AV74" i="3"/>
  <c r="AC66" i="3"/>
  <c r="AT12" i="3"/>
  <c r="AU12" i="3"/>
  <c r="AU66" i="3"/>
  <c r="AV12" i="3"/>
  <c r="AV66" i="3"/>
  <c r="AC58" i="3"/>
  <c r="AU4" i="3"/>
  <c r="AU58" i="3"/>
  <c r="AV4" i="3"/>
  <c r="AV58" i="3"/>
  <c r="AT4" i="3"/>
  <c r="AB61" i="3"/>
  <c r="AR7" i="3"/>
  <c r="AR61" i="3"/>
  <c r="AQ7" i="3"/>
  <c r="AQ61" i="3"/>
  <c r="AP7" i="3"/>
  <c r="AB71" i="3"/>
  <c r="AP17" i="3"/>
  <c r="AQ17" i="3"/>
  <c r="AQ71" i="3"/>
  <c r="AR17" i="3"/>
  <c r="AR71" i="3"/>
  <c r="AB63" i="3"/>
  <c r="AP9" i="3"/>
  <c r="AQ9" i="3"/>
  <c r="AQ63" i="3"/>
  <c r="AR9" i="3"/>
  <c r="AR63" i="3"/>
  <c r="AC77" i="3"/>
  <c r="AT23" i="3"/>
  <c r="AV23" i="3"/>
  <c r="AV77" i="3"/>
  <c r="AU23" i="3"/>
  <c r="AU77" i="3"/>
  <c r="AC69" i="3"/>
  <c r="AV15" i="3"/>
  <c r="AV69" i="3"/>
  <c r="AT15" i="3"/>
  <c r="AU15" i="3"/>
  <c r="AU69" i="3"/>
  <c r="AC61" i="3"/>
  <c r="AT7" i="3"/>
  <c r="AU7" i="3"/>
  <c r="AU61" i="3"/>
  <c r="AV7" i="3"/>
  <c r="AV61" i="3"/>
  <c r="AB78" i="3"/>
  <c r="AP24" i="3"/>
  <c r="AQ24" i="3"/>
  <c r="AQ78" i="3"/>
  <c r="AR24" i="3"/>
  <c r="AR78" i="3"/>
  <c r="AB70" i="3"/>
  <c r="AP16" i="3"/>
  <c r="AH96" i="3"/>
  <c r="AQ16" i="3"/>
  <c r="AQ70" i="3"/>
  <c r="AR16" i="3"/>
  <c r="AR70" i="3"/>
  <c r="AB62" i="3"/>
  <c r="AP8" i="3"/>
  <c r="AQ8" i="3"/>
  <c r="AQ62" i="3"/>
  <c r="AR8" i="3"/>
  <c r="AR62" i="3"/>
  <c r="AC72" i="3"/>
  <c r="AT18" i="3"/>
  <c r="AU18" i="3"/>
  <c r="AU72" i="3"/>
  <c r="AV18" i="3"/>
  <c r="AV72" i="3"/>
  <c r="AC64" i="3"/>
  <c r="AT10" i="3"/>
  <c r="AU10" i="3"/>
  <c r="AU64" i="3"/>
  <c r="AV10" i="3"/>
  <c r="AV64" i="3"/>
  <c r="AC56" i="3"/>
  <c r="AU2" i="3"/>
  <c r="AU56" i="3"/>
  <c r="AT2" i="3"/>
  <c r="AT56" i="3"/>
  <c r="AV2" i="3"/>
  <c r="AV56" i="3"/>
  <c r="AB56" i="3"/>
  <c r="N2" i="3"/>
  <c r="AN56" i="3"/>
  <c r="F2" i="3"/>
  <c r="AF56" i="3"/>
  <c r="E2" i="3"/>
  <c r="AE56" i="3"/>
  <c r="O3" i="3"/>
  <c r="AO57" i="3"/>
  <c r="M2" i="3"/>
  <c r="AM56" i="3"/>
  <c r="J2" i="3"/>
  <c r="AJ56" i="3"/>
  <c r="L6" i="3"/>
  <c r="AL65" i="3"/>
  <c r="I2" i="3"/>
  <c r="AI56" i="3"/>
  <c r="H2" i="3"/>
  <c r="AH56" i="3"/>
  <c r="E5" i="3"/>
  <c r="B8" i="3"/>
  <c r="B5" i="3"/>
  <c r="AH104" i="3"/>
  <c r="E25" i="1"/>
  <c r="F7" i="1"/>
  <c r="B10" i="3"/>
  <c r="AF103" i="3"/>
  <c r="AB103" i="3"/>
  <c r="M7" i="3"/>
  <c r="N5" i="3"/>
  <c r="E4" i="3"/>
  <c r="AG25" i="3"/>
  <c r="AG46" i="3"/>
  <c r="G2" i="3"/>
  <c r="M10" i="3"/>
  <c r="E10" i="3"/>
  <c r="I9" i="3"/>
  <c r="H8" i="3"/>
  <c r="L7" i="3"/>
  <c r="D7" i="3"/>
  <c r="I6" i="3"/>
  <c r="N10" i="3"/>
  <c r="J9" i="3"/>
  <c r="AB86" i="3"/>
  <c r="AB25" i="3"/>
  <c r="B7" i="3"/>
  <c r="B4" i="3"/>
  <c r="F10" i="3"/>
  <c r="M4" i="3"/>
  <c r="J3" i="3"/>
  <c r="AO25" i="3"/>
  <c r="O2" i="3"/>
  <c r="B9" i="3"/>
  <c r="B6" i="3"/>
  <c r="B3" i="3"/>
  <c r="B2" i="3"/>
  <c r="E7" i="3"/>
  <c r="F5" i="3"/>
  <c r="I8" i="3"/>
  <c r="J6" i="3"/>
  <c r="AC86" i="3"/>
  <c r="AL97" i="3"/>
  <c r="H10" i="3"/>
  <c r="L10" i="3"/>
  <c r="D10" i="3"/>
  <c r="H9" i="3"/>
  <c r="O8" i="3"/>
  <c r="G8" i="3"/>
  <c r="K7" i="3"/>
  <c r="C7" i="3"/>
  <c r="K10" i="3"/>
  <c r="C10" i="3"/>
  <c r="O9" i="3"/>
  <c r="G9" i="3"/>
  <c r="N8" i="3"/>
  <c r="F8" i="3"/>
  <c r="J7" i="3"/>
  <c r="O6" i="3"/>
  <c r="G6" i="3"/>
  <c r="K5" i="3"/>
  <c r="C5" i="3"/>
  <c r="J4" i="3"/>
  <c r="G3" i="3"/>
  <c r="AL25" i="3"/>
  <c r="L2" i="3"/>
  <c r="AD25" i="3"/>
  <c r="D2" i="3"/>
  <c r="J10" i="3"/>
  <c r="N9" i="3"/>
  <c r="F9" i="3"/>
  <c r="M8" i="3"/>
  <c r="E8" i="3"/>
  <c r="I7" i="3"/>
  <c r="N6" i="3"/>
  <c r="F6" i="3"/>
  <c r="J5" i="3"/>
  <c r="I4" i="3"/>
  <c r="N3" i="3"/>
  <c r="F3" i="3"/>
  <c r="AK25" i="3"/>
  <c r="AC25" i="3"/>
  <c r="K2" i="3"/>
  <c r="I10" i="3"/>
  <c r="M9" i="3"/>
  <c r="E9" i="3"/>
  <c r="L8" i="3"/>
  <c r="D8" i="3"/>
  <c r="H7" i="3"/>
  <c r="M6" i="3"/>
  <c r="E6" i="3"/>
  <c r="L9" i="3"/>
  <c r="D9" i="3"/>
  <c r="K8" i="3"/>
  <c r="C8" i="3"/>
  <c r="O7" i="3"/>
  <c r="G7" i="3"/>
  <c r="D6" i="3"/>
  <c r="H5" i="3"/>
  <c r="O4" i="3"/>
  <c r="AJ103" i="3"/>
  <c r="O10" i="3"/>
  <c r="G10" i="3"/>
  <c r="K9" i="3"/>
  <c r="C9" i="3"/>
  <c r="J8" i="3"/>
  <c r="C2" i="3"/>
  <c r="I5" i="3"/>
  <c r="H4" i="3"/>
  <c r="M3" i="3"/>
  <c r="E3" i="3"/>
  <c r="AJ25" i="3"/>
  <c r="G4" i="3"/>
  <c r="L3" i="3"/>
  <c r="D3" i="3"/>
  <c r="AI25" i="3"/>
  <c r="AI41" i="3"/>
  <c r="N7" i="3"/>
  <c r="F7" i="3"/>
  <c r="K6" i="3"/>
  <c r="C6" i="3"/>
  <c r="O5" i="3"/>
  <c r="G5" i="3"/>
  <c r="K3" i="3"/>
  <c r="C3" i="3"/>
  <c r="AH25" i="3"/>
  <c r="L4" i="3"/>
  <c r="D4" i="3"/>
  <c r="I3" i="3"/>
  <c r="AN25" i="3"/>
  <c r="AF25" i="3"/>
  <c r="N4" i="3"/>
  <c r="H6" i="3"/>
  <c r="L5" i="3"/>
  <c r="D5" i="3"/>
  <c r="K4" i="3"/>
  <c r="C4" i="3"/>
  <c r="H3" i="3"/>
  <c r="AM25" i="3"/>
  <c r="AE25" i="3"/>
  <c r="M5" i="3"/>
  <c r="F4" i="3"/>
  <c r="AK98" i="3"/>
  <c r="AB96" i="3"/>
  <c r="AG35" i="3"/>
  <c r="AN95" i="3"/>
  <c r="AW2" i="3"/>
  <c r="AW56" i="3"/>
  <c r="W3" i="3"/>
  <c r="W28" i="3"/>
  <c r="X3" i="3"/>
  <c r="X28" i="3"/>
  <c r="Y3" i="3"/>
  <c r="Y28" i="3"/>
  <c r="AW9" i="3"/>
  <c r="AW63" i="3"/>
  <c r="AT63" i="3"/>
  <c r="W7" i="3"/>
  <c r="W32" i="3"/>
  <c r="X7" i="3"/>
  <c r="X32" i="3"/>
  <c r="Y7" i="3"/>
  <c r="Y32" i="3"/>
  <c r="P5" i="3"/>
  <c r="P30" i="3"/>
  <c r="Q5" i="3"/>
  <c r="Q30" i="3"/>
  <c r="R5" i="3"/>
  <c r="R30" i="3"/>
  <c r="AW4" i="3"/>
  <c r="AW58" i="3"/>
  <c r="AT58" i="3"/>
  <c r="AW11" i="3"/>
  <c r="AW65" i="3"/>
  <c r="AT65" i="3"/>
  <c r="AW16" i="3"/>
  <c r="AW70" i="3"/>
  <c r="AT70" i="3"/>
  <c r="AS11" i="3"/>
  <c r="AS65" i="3"/>
  <c r="AP65" i="3"/>
  <c r="AS22" i="3"/>
  <c r="AS76" i="3"/>
  <c r="AP76" i="3"/>
  <c r="AB102" i="3"/>
  <c r="P10" i="3"/>
  <c r="P35" i="3"/>
  <c r="Q10" i="3"/>
  <c r="Q35" i="3"/>
  <c r="R10" i="3"/>
  <c r="R35" i="3"/>
  <c r="AW18" i="3"/>
  <c r="AW72" i="3"/>
  <c r="AT72" i="3"/>
  <c r="AS16" i="3"/>
  <c r="AS70" i="3"/>
  <c r="AP70" i="3"/>
  <c r="AW7" i="3"/>
  <c r="AW61" i="3"/>
  <c r="AT61" i="3"/>
  <c r="AW23" i="3"/>
  <c r="AW77" i="3"/>
  <c r="AT77" i="3"/>
  <c r="AS17" i="3"/>
  <c r="AS71" i="3"/>
  <c r="AP71" i="3"/>
  <c r="AS18" i="3"/>
  <c r="AS72" i="3"/>
  <c r="AP72" i="3"/>
  <c r="AW17" i="3"/>
  <c r="AW71" i="3"/>
  <c r="AT71" i="3"/>
  <c r="AW6" i="3"/>
  <c r="AW60" i="3"/>
  <c r="AT60" i="3"/>
  <c r="AW22" i="3"/>
  <c r="AW76" i="3"/>
  <c r="AT76" i="3"/>
  <c r="AS12" i="3"/>
  <c r="AS66" i="3"/>
  <c r="AP66" i="3"/>
  <c r="AS13" i="3"/>
  <c r="AS67" i="3"/>
  <c r="AP67" i="3"/>
  <c r="AS5" i="3"/>
  <c r="AS59" i="3"/>
  <c r="AP59" i="3"/>
  <c r="AS6" i="3"/>
  <c r="AS60" i="3"/>
  <c r="AP60" i="3"/>
  <c r="AO102" i="3"/>
  <c r="AG34" i="3"/>
  <c r="W5" i="3"/>
  <c r="W30" i="3"/>
  <c r="Y5" i="3"/>
  <c r="Y30" i="3"/>
  <c r="X5" i="3"/>
  <c r="X30" i="3"/>
  <c r="P3" i="3"/>
  <c r="P28" i="3"/>
  <c r="Q3" i="3"/>
  <c r="Q28" i="3"/>
  <c r="R3" i="3"/>
  <c r="R28" i="3"/>
  <c r="AB30" i="3"/>
  <c r="AP25" i="3"/>
  <c r="AQ25" i="3"/>
  <c r="AQ79" i="3"/>
  <c r="AR25" i="3"/>
  <c r="AR79" i="3"/>
  <c r="E30" i="3"/>
  <c r="J27" i="3"/>
  <c r="F27" i="3"/>
  <c r="W10" i="3"/>
  <c r="W35" i="3"/>
  <c r="X10" i="3"/>
  <c r="X35" i="3"/>
  <c r="Y10" i="3"/>
  <c r="Y35" i="3"/>
  <c r="AS7" i="3"/>
  <c r="AS61" i="3"/>
  <c r="AP61" i="3"/>
  <c r="AS3" i="3"/>
  <c r="AS57" i="3"/>
  <c r="AP57" i="3"/>
  <c r="AS15" i="3"/>
  <c r="AS69" i="3"/>
  <c r="AP69" i="3"/>
  <c r="AS19" i="3"/>
  <c r="AS73" i="3"/>
  <c r="AP73" i="3"/>
  <c r="AW19" i="3"/>
  <c r="AW73" i="3"/>
  <c r="AT73" i="3"/>
  <c r="AW8" i="3"/>
  <c r="AW62" i="3"/>
  <c r="AT62" i="3"/>
  <c r="AW24" i="3"/>
  <c r="AW78" i="3"/>
  <c r="AT78" i="3"/>
  <c r="AW20" i="3"/>
  <c r="AW74" i="3"/>
  <c r="AT74" i="3"/>
  <c r="AW21" i="3"/>
  <c r="AW75" i="3"/>
  <c r="AT75" i="3"/>
  <c r="Y2" i="3"/>
  <c r="Y27" i="3"/>
  <c r="X2" i="3"/>
  <c r="X27" i="3"/>
  <c r="W2" i="3"/>
  <c r="H39" i="3"/>
  <c r="L31" i="3"/>
  <c r="P6" i="3"/>
  <c r="P31" i="3"/>
  <c r="Q6" i="3"/>
  <c r="Q31" i="3"/>
  <c r="R6" i="3"/>
  <c r="R31" i="3"/>
  <c r="H27" i="3"/>
  <c r="N27" i="3"/>
  <c r="AW15" i="3"/>
  <c r="AW69" i="3"/>
  <c r="AT69" i="3"/>
  <c r="AS14" i="3"/>
  <c r="AS68" i="3"/>
  <c r="AP68" i="3"/>
  <c r="AW5" i="3"/>
  <c r="AW59" i="3"/>
  <c r="AT59" i="3"/>
  <c r="AS23" i="3"/>
  <c r="AS77" i="3"/>
  <c r="AP77" i="3"/>
  <c r="M47" i="3"/>
  <c r="P8" i="3"/>
  <c r="P33" i="3"/>
  <c r="Q8" i="3"/>
  <c r="Q33" i="3"/>
  <c r="R8" i="3"/>
  <c r="R33" i="3"/>
  <c r="W9" i="3"/>
  <c r="W34" i="3"/>
  <c r="X9" i="3"/>
  <c r="X34" i="3"/>
  <c r="Y9" i="3"/>
  <c r="Y34" i="3"/>
  <c r="E27" i="3"/>
  <c r="P4" i="3"/>
  <c r="P29" i="3"/>
  <c r="Q4" i="3"/>
  <c r="Q29" i="3"/>
  <c r="R4" i="3"/>
  <c r="R29" i="3"/>
  <c r="AW10" i="3"/>
  <c r="AW64" i="3"/>
  <c r="AT64" i="3"/>
  <c r="AS8" i="3"/>
  <c r="AS62" i="3"/>
  <c r="AP62" i="3"/>
  <c r="AS24" i="3"/>
  <c r="AS78" i="3"/>
  <c r="AP78" i="3"/>
  <c r="AS9" i="3"/>
  <c r="AS63" i="3"/>
  <c r="AP63" i="3"/>
  <c r="AW12" i="3"/>
  <c r="AW66" i="3"/>
  <c r="AT66" i="3"/>
  <c r="AS10" i="3"/>
  <c r="AS64" i="3"/>
  <c r="AP64" i="3"/>
  <c r="AW14" i="3"/>
  <c r="AW68" i="3"/>
  <c r="AT68" i="3"/>
  <c r="AS4" i="3"/>
  <c r="AS58" i="3"/>
  <c r="AP58" i="3"/>
  <c r="AS20" i="3"/>
  <c r="AS74" i="3"/>
  <c r="AP74" i="3"/>
  <c r="AW3" i="3"/>
  <c r="AW57" i="3"/>
  <c r="AT57" i="3"/>
  <c r="AS21" i="3"/>
  <c r="AS75" i="3"/>
  <c r="AP75" i="3"/>
  <c r="W8" i="3"/>
  <c r="W33" i="3"/>
  <c r="X8" i="3"/>
  <c r="X33" i="3"/>
  <c r="Y8" i="3"/>
  <c r="Y33" i="3"/>
  <c r="P2" i="3"/>
  <c r="P27" i="3"/>
  <c r="R2" i="3"/>
  <c r="R27" i="3"/>
  <c r="Q2" i="3"/>
  <c r="Q27" i="3"/>
  <c r="AW13" i="3"/>
  <c r="AW67" i="3"/>
  <c r="AT67" i="3"/>
  <c r="W4" i="3"/>
  <c r="W29" i="3"/>
  <c r="Y4" i="3"/>
  <c r="Y29" i="3"/>
  <c r="X4" i="3"/>
  <c r="X29" i="3"/>
  <c r="W6" i="3"/>
  <c r="W31" i="3"/>
  <c r="Y6" i="3"/>
  <c r="Y31" i="3"/>
  <c r="X6" i="3"/>
  <c r="X31" i="3"/>
  <c r="AV25" i="3"/>
  <c r="AV79" i="3"/>
  <c r="AT25" i="3"/>
  <c r="AU25" i="3"/>
  <c r="AU79" i="3"/>
  <c r="AJ91" i="3"/>
  <c r="H44" i="3"/>
  <c r="M27" i="3"/>
  <c r="P9" i="3"/>
  <c r="P34" i="3"/>
  <c r="Q9" i="3"/>
  <c r="Q34" i="3"/>
  <c r="R9" i="3"/>
  <c r="R34" i="3"/>
  <c r="P7" i="3"/>
  <c r="P32" i="3"/>
  <c r="Q7" i="3"/>
  <c r="Q32" i="3"/>
  <c r="R7" i="3"/>
  <c r="R32" i="3"/>
  <c r="AF87" i="3"/>
  <c r="I27" i="3"/>
  <c r="O28" i="3"/>
  <c r="AS2" i="3"/>
  <c r="AS56" i="3"/>
  <c r="AG32" i="3"/>
  <c r="AG39" i="3"/>
  <c r="AL45" i="3"/>
  <c r="AL79" i="3"/>
  <c r="AJ52" i="3"/>
  <c r="AJ79" i="3"/>
  <c r="AG52" i="3"/>
  <c r="AG79" i="3"/>
  <c r="AJ44" i="3"/>
  <c r="AL50" i="3"/>
  <c r="AJ102" i="3"/>
  <c r="AK45" i="3"/>
  <c r="AK79" i="3"/>
  <c r="AN46" i="3"/>
  <c r="AN79" i="3"/>
  <c r="AI50" i="3"/>
  <c r="AI79" i="3"/>
  <c r="AL39" i="3"/>
  <c r="AB85" i="3"/>
  <c r="AL42" i="3"/>
  <c r="AL32" i="3"/>
  <c r="AC52" i="3"/>
  <c r="AC79" i="3"/>
  <c r="AO39" i="3"/>
  <c r="AO79" i="3"/>
  <c r="AB43" i="3"/>
  <c r="AB79" i="3"/>
  <c r="AK39" i="3"/>
  <c r="AE31" i="3"/>
  <c r="AE79" i="3"/>
  <c r="AL31" i="3"/>
  <c r="AD41" i="3"/>
  <c r="AD79" i="3"/>
  <c r="AM40" i="3"/>
  <c r="AM79" i="3"/>
  <c r="AF42" i="3"/>
  <c r="AF79" i="3"/>
  <c r="AK86" i="3"/>
  <c r="AH45" i="3"/>
  <c r="AH79" i="3"/>
  <c r="AG51" i="3"/>
  <c r="AG45" i="3"/>
  <c r="AG42" i="3"/>
  <c r="AG37" i="3"/>
  <c r="AG48" i="3"/>
  <c r="AO45" i="3"/>
  <c r="AG47" i="3"/>
  <c r="AG40" i="3"/>
  <c r="AG44" i="3"/>
  <c r="AI104" i="3"/>
  <c r="AG41" i="3"/>
  <c r="AG36" i="3"/>
  <c r="AG43" i="3"/>
  <c r="AG50" i="3"/>
  <c r="AK40" i="3"/>
  <c r="AG33" i="3"/>
  <c r="AK44" i="3"/>
  <c r="AG31" i="3"/>
  <c r="AG38" i="3"/>
  <c r="AL35" i="3"/>
  <c r="AL34" i="3"/>
  <c r="AN34" i="3"/>
  <c r="AD50" i="3"/>
  <c r="AL33" i="3"/>
  <c r="AI96" i="3"/>
  <c r="AB92" i="3"/>
  <c r="AD42" i="3"/>
  <c r="AL36" i="3"/>
  <c r="AE92" i="3"/>
  <c r="AH93" i="3"/>
  <c r="AN87" i="3"/>
  <c r="AN38" i="3"/>
  <c r="AL43" i="3"/>
  <c r="AL47" i="3"/>
  <c r="AL44" i="3"/>
  <c r="F11" i="3"/>
  <c r="F18" i="3"/>
  <c r="AD35" i="3"/>
  <c r="AL41" i="3"/>
  <c r="AB87" i="3"/>
  <c r="AD36" i="3"/>
  <c r="AF47" i="3"/>
  <c r="AN98" i="3"/>
  <c r="AG101" i="3"/>
  <c r="AF95" i="3"/>
  <c r="AB99" i="3"/>
  <c r="AN37" i="3"/>
  <c r="AI32" i="3"/>
  <c r="AD34" i="3"/>
  <c r="AN99" i="3"/>
  <c r="AK49" i="3"/>
  <c r="AI33" i="3"/>
  <c r="AC40" i="3"/>
  <c r="AD32" i="3"/>
  <c r="AF34" i="3"/>
  <c r="AD101" i="3"/>
  <c r="AD39" i="3"/>
  <c r="AL46" i="3"/>
  <c r="AG98" i="3"/>
  <c r="AG49" i="3"/>
  <c r="AO40" i="3"/>
  <c r="AK43" i="3"/>
  <c r="AD43" i="3"/>
  <c r="AH46" i="3"/>
  <c r="AI38" i="3"/>
  <c r="AJ41" i="3"/>
  <c r="AJ49" i="3"/>
  <c r="AD33" i="3"/>
  <c r="AH31" i="3"/>
  <c r="AK31" i="3"/>
  <c r="AI35" i="3"/>
  <c r="AF99" i="3"/>
  <c r="AM104" i="3"/>
  <c r="AK35" i="3"/>
  <c r="AH47" i="3"/>
  <c r="AE103" i="3"/>
  <c r="AB45" i="3"/>
  <c r="AB46" i="3"/>
  <c r="AK94" i="3"/>
  <c r="AN43" i="3"/>
  <c r="AH49" i="3"/>
  <c r="AC42" i="3"/>
  <c r="AJ37" i="3"/>
  <c r="AJ46" i="3"/>
  <c r="AD51" i="3"/>
  <c r="AB31" i="3"/>
  <c r="AB32" i="3"/>
  <c r="AO41" i="3"/>
  <c r="AK32" i="3"/>
  <c r="AK37" i="3"/>
  <c r="AO32" i="3"/>
  <c r="AO31" i="3"/>
  <c r="AB47" i="3"/>
  <c r="AB48" i="3"/>
  <c r="AB49" i="3"/>
  <c r="AB42" i="3"/>
  <c r="AL37" i="3"/>
  <c r="AJ51" i="3"/>
  <c r="AH36" i="3"/>
  <c r="AL101" i="3"/>
  <c r="AM36" i="3"/>
  <c r="AI34" i="3"/>
  <c r="AH39" i="3"/>
  <c r="AH30" i="3"/>
  <c r="AD31" i="3"/>
  <c r="AJ38" i="3"/>
  <c r="AG102" i="3"/>
  <c r="AJ33" i="3"/>
  <c r="AN42" i="3"/>
  <c r="AD30" i="3"/>
  <c r="AJ32" i="3"/>
  <c r="AB37" i="3"/>
  <c r="AB38" i="3"/>
  <c r="AK97" i="3"/>
  <c r="AM32" i="3"/>
  <c r="AF51" i="3"/>
  <c r="AB33" i="3"/>
  <c r="AN51" i="3"/>
  <c r="AB52" i="3"/>
  <c r="AK102" i="3"/>
  <c r="AH50" i="3"/>
  <c r="AF50" i="3"/>
  <c r="AH51" i="3"/>
  <c r="AJ36" i="3"/>
  <c r="AE104" i="3"/>
  <c r="AD97" i="3"/>
  <c r="AB39" i="3"/>
  <c r="AH41" i="3"/>
  <c r="AB40" i="3"/>
  <c r="AJ50" i="3"/>
  <c r="AH101" i="3"/>
  <c r="K33" i="3"/>
  <c r="I29" i="3"/>
  <c r="AE39" i="3"/>
  <c r="I32" i="3"/>
  <c r="D11" i="3"/>
  <c r="D15" i="3"/>
  <c r="D27" i="3"/>
  <c r="AE32" i="3"/>
  <c r="H34" i="3"/>
  <c r="N31" i="3"/>
  <c r="F3" i="1"/>
  <c r="F16" i="1"/>
  <c r="F4" i="1"/>
  <c r="F2" i="1"/>
  <c r="F19" i="1"/>
  <c r="F12" i="1"/>
  <c r="F23" i="1"/>
  <c r="F11" i="1"/>
  <c r="L30" i="3"/>
  <c r="L29" i="3"/>
  <c r="O30" i="3"/>
  <c r="AC26" i="3"/>
  <c r="AC45" i="3"/>
  <c r="AC34" i="3"/>
  <c r="AC35" i="3"/>
  <c r="AC49" i="3"/>
  <c r="AC44" i="3"/>
  <c r="AC31" i="3"/>
  <c r="AC50" i="3"/>
  <c r="AC41" i="3"/>
  <c r="AC36" i="3"/>
  <c r="AC33" i="3"/>
  <c r="AC46" i="3"/>
  <c r="AC38" i="3"/>
  <c r="AC48" i="3"/>
  <c r="AC47" i="3"/>
  <c r="N34" i="3"/>
  <c r="AC43" i="3"/>
  <c r="AE26" i="3"/>
  <c r="AE46" i="3"/>
  <c r="AE49" i="3"/>
  <c r="AE35" i="3"/>
  <c r="AE41" i="3"/>
  <c r="AE45" i="3"/>
  <c r="AE38" i="3"/>
  <c r="AE50" i="3"/>
  <c r="AE37" i="3"/>
  <c r="AE51" i="3"/>
  <c r="AE43" i="3"/>
  <c r="AE40" i="3"/>
  <c r="AE33" i="3"/>
  <c r="AE47" i="3"/>
  <c r="AE42" i="3"/>
  <c r="AE48" i="3"/>
  <c r="AE52" i="3"/>
  <c r="AE34" i="3"/>
  <c r="AE30" i="3"/>
  <c r="G34" i="3"/>
  <c r="AI84" i="3"/>
  <c r="AC84" i="3"/>
  <c r="AK84" i="3"/>
  <c r="AD84" i="3"/>
  <c r="AL84" i="3"/>
  <c r="AF84" i="3"/>
  <c r="AN84" i="3"/>
  <c r="AG84" i="3"/>
  <c r="AH84" i="3"/>
  <c r="AJ84" i="3"/>
  <c r="AO84" i="3"/>
  <c r="AE84" i="3"/>
  <c r="AM84" i="3"/>
  <c r="AB84" i="3"/>
  <c r="D28" i="3"/>
  <c r="AC100" i="3"/>
  <c r="AK100" i="3"/>
  <c r="AF100" i="3"/>
  <c r="AN100" i="3"/>
  <c r="AL100" i="3"/>
  <c r="AG100" i="3"/>
  <c r="AH100" i="3"/>
  <c r="AJ100" i="3"/>
  <c r="AO100" i="3"/>
  <c r="AB100" i="3"/>
  <c r="AM100" i="3"/>
  <c r="AI100" i="3"/>
  <c r="K28" i="3"/>
  <c r="C11" i="3"/>
  <c r="C27" i="3"/>
  <c r="AC30" i="3"/>
  <c r="K30" i="3"/>
  <c r="AC51" i="3"/>
  <c r="K32" i="3"/>
  <c r="L35" i="3"/>
  <c r="AF46" i="3"/>
  <c r="AC82" i="3"/>
  <c r="AK82" i="3"/>
  <c r="AE82" i="3"/>
  <c r="AM82" i="3"/>
  <c r="AF82" i="3"/>
  <c r="AN82" i="3"/>
  <c r="AH82" i="3"/>
  <c r="AD82" i="3"/>
  <c r="AI82" i="3"/>
  <c r="AP27" i="3"/>
  <c r="AJ82" i="3"/>
  <c r="AL82" i="3"/>
  <c r="AO82" i="3"/>
  <c r="AB82" i="3"/>
  <c r="AG82" i="3"/>
  <c r="E31" i="3"/>
  <c r="AC32" i="3"/>
  <c r="N29" i="3"/>
  <c r="AF37" i="3"/>
  <c r="O32" i="3"/>
  <c r="J35" i="3"/>
  <c r="G33" i="3"/>
  <c r="J31" i="3"/>
  <c r="O11" i="3"/>
  <c r="O19" i="3"/>
  <c r="O27" i="3"/>
  <c r="AE88" i="3"/>
  <c r="AM88" i="3"/>
  <c r="AG88" i="3"/>
  <c r="AO88" i="3"/>
  <c r="AH88" i="3"/>
  <c r="AJ88" i="3"/>
  <c r="AL88" i="3"/>
  <c r="AN88" i="3"/>
  <c r="AF88" i="3"/>
  <c r="AC88" i="3"/>
  <c r="AD88" i="3"/>
  <c r="AK88" i="3"/>
  <c r="AI88" i="3"/>
  <c r="AB88" i="3"/>
  <c r="E29" i="3"/>
  <c r="K29" i="3"/>
  <c r="AF26" i="3"/>
  <c r="AF35" i="3"/>
  <c r="AF39" i="3"/>
  <c r="AF43" i="3"/>
  <c r="AF52" i="3"/>
  <c r="AF31" i="3"/>
  <c r="AF48" i="3"/>
  <c r="AF49" i="3"/>
  <c r="AF40" i="3"/>
  <c r="AF44" i="3"/>
  <c r="AF38" i="3"/>
  <c r="AF41" i="3"/>
  <c r="AF33" i="3"/>
  <c r="AF36" i="3"/>
  <c r="AF45" i="3"/>
  <c r="AF32" i="3"/>
  <c r="AF30" i="3"/>
  <c r="AC39" i="3"/>
  <c r="AE36" i="3"/>
  <c r="E33" i="3"/>
  <c r="AH89" i="3"/>
  <c r="AJ89" i="3"/>
  <c r="AE89" i="3"/>
  <c r="AM89" i="3"/>
  <c r="AO89" i="3"/>
  <c r="AC89" i="3"/>
  <c r="AF89" i="3"/>
  <c r="AG89" i="3"/>
  <c r="AI89" i="3"/>
  <c r="AK89" i="3"/>
  <c r="AN89" i="3"/>
  <c r="AB89" i="3"/>
  <c r="AL89" i="3"/>
  <c r="AD89" i="3"/>
  <c r="AO26" i="3"/>
  <c r="AO46" i="3"/>
  <c r="AO50" i="3"/>
  <c r="AO37" i="3"/>
  <c r="AO38" i="3"/>
  <c r="AO42" i="3"/>
  <c r="AO34" i="3"/>
  <c r="AO51" i="3"/>
  <c r="AO52" i="3"/>
  <c r="AO44" i="3"/>
  <c r="AO47" i="3"/>
  <c r="AO33" i="3"/>
  <c r="AO43" i="3"/>
  <c r="AO36" i="3"/>
  <c r="AO30" i="3"/>
  <c r="AO48" i="3"/>
  <c r="AO35" i="3"/>
  <c r="E28" i="3"/>
  <c r="E11" i="3"/>
  <c r="E16" i="3"/>
  <c r="AC90" i="3"/>
  <c r="AK90" i="3"/>
  <c r="AE90" i="3"/>
  <c r="AM90" i="3"/>
  <c r="AH90" i="3"/>
  <c r="AD90" i="3"/>
  <c r="AF90" i="3"/>
  <c r="AI90" i="3"/>
  <c r="AN90" i="3"/>
  <c r="AJ90" i="3"/>
  <c r="AL90" i="3"/>
  <c r="AG90" i="3"/>
  <c r="AO90" i="3"/>
  <c r="AB90" i="3"/>
  <c r="M30" i="3"/>
  <c r="AC37" i="3"/>
  <c r="K31" i="3"/>
  <c r="C34" i="3"/>
  <c r="AE44" i="3"/>
  <c r="F30" i="3"/>
  <c r="AF91" i="3"/>
  <c r="AN91" i="3"/>
  <c r="AH91" i="3"/>
  <c r="AC91" i="3"/>
  <c r="AK91" i="3"/>
  <c r="AE91" i="3"/>
  <c r="AG91" i="3"/>
  <c r="AI91" i="3"/>
  <c r="AL91" i="3"/>
  <c r="AM91" i="3"/>
  <c r="AO91" i="3"/>
  <c r="AD91" i="3"/>
  <c r="AB91" i="3"/>
  <c r="AE100" i="3"/>
  <c r="AO49" i="3"/>
  <c r="L28" i="3"/>
  <c r="M28" i="3"/>
  <c r="I30" i="3"/>
  <c r="G35" i="3"/>
  <c r="M31" i="3"/>
  <c r="AI43" i="3"/>
  <c r="E34" i="3"/>
  <c r="AN50" i="3"/>
  <c r="AK26" i="3"/>
  <c r="AH37" i="3"/>
  <c r="AI40" i="3"/>
  <c r="AM44" i="3"/>
  <c r="AN47" i="3"/>
  <c r="AD26" i="3"/>
  <c r="J29" i="3"/>
  <c r="O31" i="3"/>
  <c r="F33" i="3"/>
  <c r="C35" i="3"/>
  <c r="AL51" i="3"/>
  <c r="AK52" i="3"/>
  <c r="AJ39" i="3"/>
  <c r="E32" i="3"/>
  <c r="B11" i="3"/>
  <c r="B27" i="3"/>
  <c r="B34" i="3"/>
  <c r="AK34" i="3"/>
  <c r="AK42" i="3"/>
  <c r="I31" i="3"/>
  <c r="AJ42" i="3"/>
  <c r="E35" i="3"/>
  <c r="AG94" i="3"/>
  <c r="AO94" i="3"/>
  <c r="AI94" i="3"/>
  <c r="AD94" i="3"/>
  <c r="AL94" i="3"/>
  <c r="AN94" i="3"/>
  <c r="AJ94" i="3"/>
  <c r="AE94" i="3"/>
  <c r="AF94" i="3"/>
  <c r="AH94" i="3"/>
  <c r="AM94" i="3"/>
  <c r="AB36" i="3"/>
  <c r="B33" i="3"/>
  <c r="AM26" i="3"/>
  <c r="AN26" i="3"/>
  <c r="AN32" i="3"/>
  <c r="F32" i="3"/>
  <c r="AM31" i="3"/>
  <c r="K34" i="3"/>
  <c r="AM34" i="3"/>
  <c r="D31" i="3"/>
  <c r="AN45" i="3"/>
  <c r="AM39" i="3"/>
  <c r="D33" i="3"/>
  <c r="I35" i="3"/>
  <c r="AK30" i="3"/>
  <c r="M33" i="3"/>
  <c r="AI48" i="3"/>
  <c r="AM52" i="3"/>
  <c r="L11" i="3"/>
  <c r="L17" i="3"/>
  <c r="L27" i="3"/>
  <c r="AN36" i="3"/>
  <c r="J32" i="3"/>
  <c r="O34" i="3"/>
  <c r="K35" i="3"/>
  <c r="O33" i="3"/>
  <c r="AK48" i="3"/>
  <c r="AF83" i="3"/>
  <c r="AN83" i="3"/>
  <c r="AH83" i="3"/>
  <c r="AI83" i="3"/>
  <c r="AC83" i="3"/>
  <c r="AK83" i="3"/>
  <c r="AM83" i="3"/>
  <c r="AO83" i="3"/>
  <c r="AD83" i="3"/>
  <c r="AE83" i="3"/>
  <c r="AG83" i="3"/>
  <c r="AL83" i="3"/>
  <c r="AJ83" i="3"/>
  <c r="B32" i="3"/>
  <c r="AI52" i="3"/>
  <c r="AD93" i="3"/>
  <c r="AL93" i="3"/>
  <c r="AF93" i="3"/>
  <c r="AN93" i="3"/>
  <c r="AI93" i="3"/>
  <c r="AK93" i="3"/>
  <c r="AM93" i="3"/>
  <c r="AO93" i="3"/>
  <c r="AC93" i="3"/>
  <c r="AG93" i="3"/>
  <c r="AE93" i="3"/>
  <c r="AJ93" i="3"/>
  <c r="AB34" i="3"/>
  <c r="AI39" i="3"/>
  <c r="I34" i="3"/>
  <c r="AH33" i="3"/>
  <c r="M32" i="3"/>
  <c r="AB51" i="3"/>
  <c r="AM30" i="3"/>
  <c r="AN33" i="3"/>
  <c r="AN41" i="3"/>
  <c r="AN30" i="3"/>
  <c r="G29" i="3"/>
  <c r="H29" i="3"/>
  <c r="AK47" i="3"/>
  <c r="O35" i="3"/>
  <c r="H30" i="3"/>
  <c r="AM42" i="3"/>
  <c r="AI46" i="3"/>
  <c r="H32" i="3"/>
  <c r="AD44" i="3"/>
  <c r="M34" i="3"/>
  <c r="AI51" i="3"/>
  <c r="F28" i="3"/>
  <c r="AK38" i="3"/>
  <c r="AD49" i="3"/>
  <c r="AL26" i="3"/>
  <c r="AM33" i="3"/>
  <c r="AI37" i="3"/>
  <c r="AJ40" i="3"/>
  <c r="AN44" i="3"/>
  <c r="AK51" i="3"/>
  <c r="I33" i="3"/>
  <c r="B31" i="3"/>
  <c r="AJ31" i="3"/>
  <c r="AD37" i="3"/>
  <c r="AB26" i="3"/>
  <c r="AB41" i="3"/>
  <c r="D32" i="3"/>
  <c r="AM43" i="3"/>
  <c r="AI47" i="3"/>
  <c r="M35" i="3"/>
  <c r="G11" i="3"/>
  <c r="G23" i="3"/>
  <c r="G27" i="3"/>
  <c r="AD103" i="3"/>
  <c r="AL103" i="3"/>
  <c r="AG103" i="3"/>
  <c r="AO103" i="3"/>
  <c r="AH103" i="3"/>
  <c r="AN103" i="3"/>
  <c r="AI103" i="3"/>
  <c r="AK103" i="3"/>
  <c r="AM103" i="3"/>
  <c r="AC103" i="3"/>
  <c r="AJ95" i="3"/>
  <c r="AD95" i="3"/>
  <c r="AL95" i="3"/>
  <c r="AG95" i="3"/>
  <c r="AO95" i="3"/>
  <c r="AC95" i="3"/>
  <c r="AE95" i="3"/>
  <c r="AH95" i="3"/>
  <c r="AI95" i="3"/>
  <c r="AK95" i="3"/>
  <c r="AM95" i="3"/>
  <c r="AE96" i="3"/>
  <c r="AM96" i="3"/>
  <c r="AG96" i="3"/>
  <c r="AO96" i="3"/>
  <c r="AJ96" i="3"/>
  <c r="AD96" i="3"/>
  <c r="AF96" i="3"/>
  <c r="AK96" i="3"/>
  <c r="AL96" i="3"/>
  <c r="AN96" i="3"/>
  <c r="AC96" i="3"/>
  <c r="H28" i="3"/>
  <c r="AI42" i="3"/>
  <c r="I28" i="3"/>
  <c r="AJ34" i="3"/>
  <c r="AH26" i="3"/>
  <c r="AM37" i="3"/>
  <c r="N32" i="3"/>
  <c r="AH32" i="3"/>
  <c r="H11" i="3"/>
  <c r="H16" i="3"/>
  <c r="AH35" i="3"/>
  <c r="AH43" i="3"/>
  <c r="D34" i="3"/>
  <c r="AH40" i="3"/>
  <c r="L33" i="3"/>
  <c r="AM47" i="3"/>
  <c r="AD52" i="3"/>
  <c r="F31" i="3"/>
  <c r="AL49" i="3"/>
  <c r="AL30" i="3"/>
  <c r="AH34" i="3"/>
  <c r="AD38" i="3"/>
  <c r="N33" i="3"/>
  <c r="AJ48" i="3"/>
  <c r="AJ45" i="3"/>
  <c r="AN49" i="3"/>
  <c r="AH97" i="3"/>
  <c r="AJ97" i="3"/>
  <c r="AE97" i="3"/>
  <c r="AM97" i="3"/>
  <c r="AG97" i="3"/>
  <c r="AI97" i="3"/>
  <c r="AC97" i="3"/>
  <c r="AN97" i="3"/>
  <c r="AO97" i="3"/>
  <c r="AF97" i="3"/>
  <c r="AB97" i="3"/>
  <c r="AI44" i="3"/>
  <c r="AC98" i="3"/>
  <c r="AE98" i="3"/>
  <c r="AM98" i="3"/>
  <c r="AH98" i="3"/>
  <c r="AJ98" i="3"/>
  <c r="AL98" i="3"/>
  <c r="AF98" i="3"/>
  <c r="AD98" i="3"/>
  <c r="AI98" i="3"/>
  <c r="AD45" i="3"/>
  <c r="AH99" i="3"/>
  <c r="AC99" i="3"/>
  <c r="AK99" i="3"/>
  <c r="AM99" i="3"/>
  <c r="AO99" i="3"/>
  <c r="AD99" i="3"/>
  <c r="AE99" i="3"/>
  <c r="AI99" i="3"/>
  <c r="AG99" i="3"/>
  <c r="AL99" i="3"/>
  <c r="J28" i="3"/>
  <c r="AI92" i="3"/>
  <c r="AC92" i="3"/>
  <c r="AK92" i="3"/>
  <c r="AF92" i="3"/>
  <c r="AN92" i="3"/>
  <c r="AH92" i="3"/>
  <c r="AD92" i="3"/>
  <c r="AJ92" i="3"/>
  <c r="AL92" i="3"/>
  <c r="AO92" i="3"/>
  <c r="AG92" i="3"/>
  <c r="AB50" i="3"/>
  <c r="AB94" i="3"/>
  <c r="AG86" i="3"/>
  <c r="AO86" i="3"/>
  <c r="AI86" i="3"/>
  <c r="AJ86" i="3"/>
  <c r="AD86" i="3"/>
  <c r="AL86" i="3"/>
  <c r="AM86" i="3"/>
  <c r="AE86" i="3"/>
  <c r="AF86" i="3"/>
  <c r="AH86" i="3"/>
  <c r="AN86" i="3"/>
  <c r="AJ47" i="3"/>
  <c r="AD40" i="3"/>
  <c r="H33" i="3"/>
  <c r="AD48" i="3"/>
  <c r="AM51" i="3"/>
  <c r="AG26" i="3"/>
  <c r="AN35" i="3"/>
  <c r="B35" i="3"/>
  <c r="AJ87" i="3"/>
  <c r="AD87" i="3"/>
  <c r="AL87" i="3"/>
  <c r="AE87" i="3"/>
  <c r="AM87" i="3"/>
  <c r="AG87" i="3"/>
  <c r="AO87" i="3"/>
  <c r="AC87" i="3"/>
  <c r="AH87" i="3"/>
  <c r="AI87" i="3"/>
  <c r="AK87" i="3"/>
  <c r="D30" i="3"/>
  <c r="AM38" i="3"/>
  <c r="AI31" i="3"/>
  <c r="C28" i="3"/>
  <c r="AH38" i="3"/>
  <c r="AN40" i="3"/>
  <c r="AI30" i="3"/>
  <c r="AJ30" i="3"/>
  <c r="J33" i="3"/>
  <c r="AN48" i="3"/>
  <c r="I11" i="3"/>
  <c r="I23" i="3"/>
  <c r="G32" i="3"/>
  <c r="C33" i="3"/>
  <c r="AD47" i="3"/>
  <c r="AH48" i="3"/>
  <c r="AL52" i="3"/>
  <c r="N28" i="3"/>
  <c r="J30" i="3"/>
  <c r="AK46" i="3"/>
  <c r="N11" i="3"/>
  <c r="N22" i="3"/>
  <c r="G28" i="3"/>
  <c r="C30" i="3"/>
  <c r="AL38" i="3"/>
  <c r="AM41" i="3"/>
  <c r="AI45" i="3"/>
  <c r="AN52" i="3"/>
  <c r="M11" i="3"/>
  <c r="M18" i="3"/>
  <c r="AM50" i="3"/>
  <c r="AK50" i="3"/>
  <c r="AM48" i="3"/>
  <c r="B29" i="3"/>
  <c r="J34" i="3"/>
  <c r="L32" i="3"/>
  <c r="AH44" i="3"/>
  <c r="AL48" i="3"/>
  <c r="AH52" i="3"/>
  <c r="AG30" i="3"/>
  <c r="N30" i="3"/>
  <c r="AO98" i="3"/>
  <c r="AG104" i="3"/>
  <c r="AO104" i="3"/>
  <c r="AJ104" i="3"/>
  <c r="AD104" i="3"/>
  <c r="AF104" i="3"/>
  <c r="AN104" i="3"/>
  <c r="AK104" i="3"/>
  <c r="AL104" i="3"/>
  <c r="AC104" i="3"/>
  <c r="B30" i="3"/>
  <c r="AB44" i="3"/>
  <c r="F29" i="3"/>
  <c r="C29" i="3"/>
  <c r="H31" i="3"/>
  <c r="D29" i="3"/>
  <c r="AM35" i="3"/>
  <c r="G30" i="3"/>
  <c r="C31" i="3"/>
  <c r="AI26" i="3"/>
  <c r="AJ26" i="3"/>
  <c r="AK33" i="3"/>
  <c r="AM45" i="3"/>
  <c r="AI49" i="3"/>
  <c r="O29" i="3"/>
  <c r="AK36" i="3"/>
  <c r="L34" i="3"/>
  <c r="J11" i="3"/>
  <c r="J17" i="3"/>
  <c r="AK41" i="3"/>
  <c r="K11" i="3"/>
  <c r="K18" i="3"/>
  <c r="K27" i="3"/>
  <c r="AN31" i="3"/>
  <c r="AJ35" i="3"/>
  <c r="AN39" i="3"/>
  <c r="AJ43" i="3"/>
  <c r="F34" i="3"/>
  <c r="G31" i="3"/>
  <c r="AH42" i="3"/>
  <c r="AD46" i="3"/>
  <c r="AM49" i="3"/>
  <c r="C32" i="3"/>
  <c r="AM46" i="3"/>
  <c r="D35" i="3"/>
  <c r="H35" i="3"/>
  <c r="B28" i="3"/>
  <c r="M29" i="3"/>
  <c r="F35" i="3"/>
  <c r="AI102" i="3"/>
  <c r="AD102" i="3"/>
  <c r="AL102" i="3"/>
  <c r="AE102" i="3"/>
  <c r="AF102" i="3"/>
  <c r="AH102" i="3"/>
  <c r="AM102" i="3"/>
  <c r="AN102" i="3"/>
  <c r="AC102" i="3"/>
  <c r="AD85" i="3"/>
  <c r="AL85" i="3"/>
  <c r="AF85" i="3"/>
  <c r="AN85" i="3"/>
  <c r="AG85" i="3"/>
  <c r="AO85" i="3"/>
  <c r="AI85" i="3"/>
  <c r="AJ85" i="3"/>
  <c r="AK85" i="3"/>
  <c r="AM85" i="3"/>
  <c r="AC85" i="3"/>
  <c r="AE85" i="3"/>
  <c r="AF101" i="3"/>
  <c r="AN101" i="3"/>
  <c r="AI101" i="3"/>
  <c r="AC101" i="3"/>
  <c r="AO101" i="3"/>
  <c r="AE101" i="3"/>
  <c r="AJ101" i="3"/>
  <c r="AK101" i="3"/>
  <c r="AM101" i="3"/>
  <c r="AI36" i="3"/>
  <c r="N35" i="3"/>
  <c r="AL40" i="3"/>
  <c r="AB35" i="3"/>
  <c r="AB104" i="3"/>
  <c r="G44" i="3"/>
  <c r="I39" i="3"/>
  <c r="C39" i="3"/>
  <c r="M44" i="3"/>
  <c r="I44" i="3"/>
  <c r="M39" i="3"/>
  <c r="K44" i="3"/>
  <c r="L53" i="3"/>
  <c r="K53" i="3"/>
  <c r="C53" i="3"/>
  <c r="I51" i="3"/>
  <c r="N55" i="3"/>
  <c r="C55" i="3"/>
  <c r="H40" i="3"/>
  <c r="S8" i="3"/>
  <c r="S33" i="3"/>
  <c r="G54" i="3"/>
  <c r="J57" i="3"/>
  <c r="L52" i="3"/>
  <c r="G40" i="3"/>
  <c r="K39" i="3"/>
  <c r="M41" i="3"/>
  <c r="C43" i="3"/>
  <c r="Z4" i="3"/>
  <c r="Z29" i="3"/>
  <c r="C57" i="3"/>
  <c r="O53" i="3"/>
  <c r="H54" i="3"/>
  <c r="E39" i="3"/>
  <c r="G43" i="3"/>
  <c r="F39" i="3"/>
  <c r="F40" i="3"/>
  <c r="M53" i="3"/>
  <c r="K43" i="3"/>
  <c r="G39" i="3"/>
  <c r="C47" i="3"/>
  <c r="H52" i="3"/>
  <c r="G52" i="3"/>
  <c r="K47" i="3"/>
  <c r="K55" i="3"/>
  <c r="D55" i="3"/>
  <c r="M42" i="3"/>
  <c r="G41" i="3"/>
  <c r="G55" i="3"/>
  <c r="K57" i="3"/>
  <c r="K40" i="3"/>
  <c r="B56" i="3"/>
  <c r="B51" i="3"/>
  <c r="I40" i="3"/>
  <c r="B55" i="3"/>
  <c r="F55" i="3"/>
  <c r="I55" i="3"/>
  <c r="J55" i="3"/>
  <c r="M45" i="3"/>
  <c r="O52" i="3"/>
  <c r="S7" i="3"/>
  <c r="S32" i="3"/>
  <c r="L51" i="3"/>
  <c r="O55" i="3"/>
  <c r="H55" i="3"/>
  <c r="C56" i="3"/>
  <c r="M55" i="3"/>
  <c r="E55" i="3"/>
  <c r="F52" i="3"/>
  <c r="Z5" i="3"/>
  <c r="Z30" i="3"/>
  <c r="M40" i="3"/>
  <c r="E40" i="3"/>
  <c r="Z3" i="3"/>
  <c r="Z28" i="3"/>
  <c r="Z8" i="3"/>
  <c r="Z33" i="3"/>
  <c r="H45" i="3"/>
  <c r="E42" i="3"/>
  <c r="F56" i="3"/>
  <c r="AS25" i="3"/>
  <c r="AS79" i="3"/>
  <c r="AP79" i="3"/>
  <c r="F17" i="3"/>
  <c r="AO105" i="3"/>
  <c r="O21" i="3"/>
  <c r="AQ36" i="3"/>
  <c r="AR36" i="3"/>
  <c r="AS36" i="3"/>
  <c r="AP36" i="3"/>
  <c r="AT38" i="3"/>
  <c r="AU38" i="3"/>
  <c r="AV38" i="3"/>
  <c r="AW38" i="3"/>
  <c r="AT49" i="3"/>
  <c r="AU49" i="3"/>
  <c r="AV49" i="3"/>
  <c r="AW49" i="3"/>
  <c r="F54" i="3"/>
  <c r="I56" i="3"/>
  <c r="C46" i="3"/>
  <c r="I52" i="3"/>
  <c r="O59" i="3"/>
  <c r="E53" i="3"/>
  <c r="D51" i="3"/>
  <c r="H42" i="3"/>
  <c r="I45" i="3"/>
  <c r="C59" i="3"/>
  <c r="H43" i="3"/>
  <c r="AS30" i="3"/>
  <c r="AR30" i="3"/>
  <c r="AQ30" i="3"/>
  <c r="AP30" i="3"/>
  <c r="O57" i="3"/>
  <c r="N58" i="3"/>
  <c r="G42" i="3"/>
  <c r="N52" i="3"/>
  <c r="N59" i="3"/>
  <c r="K45" i="3"/>
  <c r="E47" i="3"/>
  <c r="C44" i="3"/>
  <c r="D57" i="3"/>
  <c r="L54" i="3"/>
  <c r="M57" i="3"/>
  <c r="AQ33" i="3"/>
  <c r="AR33" i="3"/>
  <c r="AS33" i="3"/>
  <c r="AP33" i="3"/>
  <c r="AT40" i="3"/>
  <c r="AU40" i="3"/>
  <c r="AV40" i="3"/>
  <c r="AW40" i="3"/>
  <c r="AQ44" i="3"/>
  <c r="AR44" i="3"/>
  <c r="AS44" i="3"/>
  <c r="AP44" i="3"/>
  <c r="AT39" i="3"/>
  <c r="AU39" i="3"/>
  <c r="AV39" i="3"/>
  <c r="AW39" i="3"/>
  <c r="AV30" i="3"/>
  <c r="AU30" i="3"/>
  <c r="AT30" i="3"/>
  <c r="AW30" i="3"/>
  <c r="AT46" i="3"/>
  <c r="AU46" i="3"/>
  <c r="AV46" i="3"/>
  <c r="AW46" i="3"/>
  <c r="AT35" i="3"/>
  <c r="AU35" i="3"/>
  <c r="AV35" i="3"/>
  <c r="AW35" i="3"/>
  <c r="AQ43" i="3"/>
  <c r="AR43" i="3"/>
  <c r="AS43" i="3"/>
  <c r="AP43" i="3"/>
  <c r="F42" i="3"/>
  <c r="AW25" i="3"/>
  <c r="AW79" i="3"/>
  <c r="AT79" i="3"/>
  <c r="Z6" i="3"/>
  <c r="Z31" i="3"/>
  <c r="C41" i="3"/>
  <c r="C45" i="3"/>
  <c r="B53" i="3"/>
  <c r="C58" i="3"/>
  <c r="J59" i="3"/>
  <c r="N51" i="3"/>
  <c r="E41" i="3"/>
  <c r="F43" i="3"/>
  <c r="O54" i="3"/>
  <c r="I57" i="3"/>
  <c r="Z10" i="3"/>
  <c r="Z35" i="3"/>
  <c r="G51" i="3"/>
  <c r="J52" i="3"/>
  <c r="O58" i="3"/>
  <c r="G58" i="3"/>
  <c r="H53" i="3"/>
  <c r="E59" i="3"/>
  <c r="Z7" i="3"/>
  <c r="Z32" i="3"/>
  <c r="O56" i="3"/>
  <c r="F53" i="3"/>
  <c r="AT44" i="3"/>
  <c r="AU44" i="3"/>
  <c r="AV44" i="3"/>
  <c r="AW44" i="3"/>
  <c r="F21" i="3"/>
  <c r="AT33" i="3"/>
  <c r="AU33" i="3"/>
  <c r="AV33" i="3"/>
  <c r="AW33" i="3"/>
  <c r="AT34" i="3"/>
  <c r="AU34" i="3"/>
  <c r="AV34" i="3"/>
  <c r="AW34" i="3"/>
  <c r="AT42" i="3"/>
  <c r="AU42" i="3"/>
  <c r="AV42" i="3"/>
  <c r="AW42" i="3"/>
  <c r="H59" i="3"/>
  <c r="H56" i="3"/>
  <c r="D54" i="3"/>
  <c r="Z9" i="3"/>
  <c r="Z34" i="3"/>
  <c r="L56" i="3"/>
  <c r="K42" i="3"/>
  <c r="H58" i="3"/>
  <c r="J54" i="3"/>
  <c r="F51" i="3"/>
  <c r="B52" i="3"/>
  <c r="M58" i="3"/>
  <c r="G46" i="3"/>
  <c r="G57" i="3"/>
  <c r="H41" i="3"/>
  <c r="J58" i="3"/>
  <c r="E44" i="3"/>
  <c r="F57" i="3"/>
  <c r="G59" i="3"/>
  <c r="F41" i="3"/>
  <c r="AQ45" i="3"/>
  <c r="AR45" i="3"/>
  <c r="AS45" i="3"/>
  <c r="AP45" i="3"/>
  <c r="AQ35" i="3"/>
  <c r="AR35" i="3"/>
  <c r="AS35" i="3"/>
  <c r="AP35" i="3"/>
  <c r="AQ50" i="3"/>
  <c r="AR50" i="3"/>
  <c r="AS50" i="3"/>
  <c r="AP50" i="3"/>
  <c r="AQ34" i="3"/>
  <c r="AR34" i="3"/>
  <c r="AS34" i="3"/>
  <c r="AP34" i="3"/>
  <c r="B15" i="3"/>
  <c r="P11" i="3"/>
  <c r="P36" i="3"/>
  <c r="Q11" i="3"/>
  <c r="Q36" i="3"/>
  <c r="R11" i="3"/>
  <c r="R36" i="3"/>
  <c r="AT32" i="3"/>
  <c r="AU32" i="3"/>
  <c r="AV32" i="3"/>
  <c r="AW32" i="3"/>
  <c r="C17" i="3"/>
  <c r="W11" i="3"/>
  <c r="W36" i="3"/>
  <c r="X11" i="3"/>
  <c r="X36" i="3"/>
  <c r="Y11" i="3"/>
  <c r="Y36" i="3"/>
  <c r="AT36" i="3"/>
  <c r="AU36" i="3"/>
  <c r="AV36" i="3"/>
  <c r="AW36" i="3"/>
  <c r="AT45" i="3"/>
  <c r="AU45" i="3"/>
  <c r="AV45" i="3"/>
  <c r="AW45" i="3"/>
  <c r="AQ40" i="3"/>
  <c r="AR40" i="3"/>
  <c r="AS40" i="3"/>
  <c r="AP40" i="3"/>
  <c r="AQ38" i="3"/>
  <c r="AR38" i="3"/>
  <c r="AS38" i="3"/>
  <c r="AP38" i="3"/>
  <c r="M56" i="3"/>
  <c r="S9" i="3"/>
  <c r="S34" i="3"/>
  <c r="H47" i="3"/>
  <c r="N54" i="3"/>
  <c r="K41" i="3"/>
  <c r="I47" i="3"/>
  <c r="S2" i="3"/>
  <c r="S27" i="3"/>
  <c r="M54" i="3"/>
  <c r="H57" i="3"/>
  <c r="M43" i="3"/>
  <c r="G53" i="3"/>
  <c r="B57" i="3"/>
  <c r="F47" i="3"/>
  <c r="D59" i="3"/>
  <c r="K54" i="3"/>
  <c r="H46" i="3"/>
  <c r="D52" i="3"/>
  <c r="I43" i="3"/>
  <c r="S3" i="3"/>
  <c r="S28" i="3"/>
  <c r="M46" i="3"/>
  <c r="F58" i="3"/>
  <c r="S10" i="3"/>
  <c r="S35" i="3"/>
  <c r="G45" i="3"/>
  <c r="S5" i="3"/>
  <c r="S30" i="3"/>
  <c r="E56" i="3"/>
  <c r="F45" i="3"/>
  <c r="G47" i="3"/>
  <c r="AQ47" i="3"/>
  <c r="AR47" i="3"/>
  <c r="AS47" i="3"/>
  <c r="AP47" i="3"/>
  <c r="AT43" i="3"/>
  <c r="AU43" i="3"/>
  <c r="AV43" i="3"/>
  <c r="AW43" i="3"/>
  <c r="AT41" i="3"/>
  <c r="AU41" i="3"/>
  <c r="AV41" i="3"/>
  <c r="AW41" i="3"/>
  <c r="AQ37" i="3"/>
  <c r="AR37" i="3"/>
  <c r="AS37" i="3"/>
  <c r="AP37" i="3"/>
  <c r="AQ42" i="3"/>
  <c r="AR42" i="3"/>
  <c r="AS42" i="3"/>
  <c r="AP42" i="3"/>
  <c r="I46" i="3"/>
  <c r="G56" i="3"/>
  <c r="I59" i="3"/>
  <c r="M51" i="3"/>
  <c r="F59" i="3"/>
  <c r="K51" i="3"/>
  <c r="J51" i="3"/>
  <c r="D58" i="3"/>
  <c r="F46" i="3"/>
  <c r="B59" i="3"/>
  <c r="J53" i="3"/>
  <c r="K52" i="3"/>
  <c r="M52" i="3"/>
  <c r="E57" i="3"/>
  <c r="C52" i="3"/>
  <c r="AT48" i="3"/>
  <c r="AU48" i="3"/>
  <c r="AV48" i="3"/>
  <c r="AW48" i="3"/>
  <c r="F23" i="3"/>
  <c r="AQ51" i="3"/>
  <c r="AR51" i="3"/>
  <c r="AS51" i="3"/>
  <c r="AP51" i="3"/>
  <c r="AT50" i="3"/>
  <c r="AU50" i="3"/>
  <c r="AV50" i="3"/>
  <c r="AW50" i="3"/>
  <c r="AQ39" i="3"/>
  <c r="AR39" i="3"/>
  <c r="AS39" i="3"/>
  <c r="AP39" i="3"/>
  <c r="AQ52" i="3"/>
  <c r="AR52" i="3"/>
  <c r="AS52" i="3"/>
  <c r="AP52" i="3"/>
  <c r="AQ49" i="3"/>
  <c r="AR49" i="3"/>
  <c r="AS49" i="3"/>
  <c r="AP49" i="3"/>
  <c r="AQ32" i="3"/>
  <c r="AR32" i="3"/>
  <c r="AS32" i="3"/>
  <c r="AP32" i="3"/>
  <c r="AT52" i="3"/>
  <c r="AU52" i="3"/>
  <c r="AV52" i="3"/>
  <c r="AW52" i="3"/>
  <c r="I58" i="3"/>
  <c r="J56" i="3"/>
  <c r="K46" i="3"/>
  <c r="L59" i="3"/>
  <c r="L58" i="3"/>
  <c r="S4" i="3"/>
  <c r="S29" i="3"/>
  <c r="D53" i="3"/>
  <c r="M59" i="3"/>
  <c r="H51" i="3"/>
  <c r="S6" i="3"/>
  <c r="S31" i="3"/>
  <c r="K59" i="3"/>
  <c r="E43" i="3"/>
  <c r="Z2" i="3"/>
  <c r="Z27" i="3"/>
  <c r="W27" i="3"/>
  <c r="N57" i="3"/>
  <c r="D56" i="3"/>
  <c r="K56" i="3"/>
  <c r="C42" i="3"/>
  <c r="I42" i="3"/>
  <c r="E58" i="3"/>
  <c r="I41" i="3"/>
  <c r="N53" i="3"/>
  <c r="E45" i="3"/>
  <c r="E52" i="3"/>
  <c r="L55" i="3"/>
  <c r="C40" i="3"/>
  <c r="AT51" i="3"/>
  <c r="AU51" i="3"/>
  <c r="AV51" i="3"/>
  <c r="AW51" i="3"/>
  <c r="AQ41" i="3"/>
  <c r="AR41" i="3"/>
  <c r="AS41" i="3"/>
  <c r="AP41" i="3"/>
  <c r="AT37" i="3"/>
  <c r="AU37" i="3"/>
  <c r="AV37" i="3"/>
  <c r="AW37" i="3"/>
  <c r="AT47" i="3"/>
  <c r="AU47" i="3"/>
  <c r="AV47" i="3"/>
  <c r="AW47" i="3"/>
  <c r="AT31" i="3"/>
  <c r="AU31" i="3"/>
  <c r="AV31" i="3"/>
  <c r="AW31" i="3"/>
  <c r="AQ48" i="3"/>
  <c r="AR48" i="3"/>
  <c r="AS48" i="3"/>
  <c r="AP48" i="3"/>
  <c r="AQ31" i="3"/>
  <c r="AR31" i="3"/>
  <c r="AS31" i="3"/>
  <c r="AP31" i="3"/>
  <c r="AQ46" i="3"/>
  <c r="AR46" i="3"/>
  <c r="AS46" i="3"/>
  <c r="AP46" i="3"/>
  <c r="B58" i="3"/>
  <c r="K58" i="3"/>
  <c r="E51" i="3"/>
  <c r="C51" i="3"/>
  <c r="N56" i="3"/>
  <c r="L57" i="3"/>
  <c r="E54" i="3"/>
  <c r="C54" i="3"/>
  <c r="I54" i="3"/>
  <c r="E46" i="3"/>
  <c r="I53" i="3"/>
  <c r="B54" i="3"/>
  <c r="F44" i="3"/>
  <c r="O51" i="3"/>
  <c r="O22" i="3"/>
  <c r="O17" i="3"/>
  <c r="N18" i="3"/>
  <c r="N23" i="3"/>
  <c r="L20" i="3"/>
  <c r="F36" i="3"/>
  <c r="F22" i="3"/>
  <c r="F20" i="3"/>
  <c r="F16" i="3"/>
  <c r="H19" i="3"/>
  <c r="H21" i="3"/>
  <c r="N20" i="3"/>
  <c r="F15" i="3"/>
  <c r="D22" i="3"/>
  <c r="D17" i="3"/>
  <c r="F19" i="3"/>
  <c r="N19" i="3"/>
  <c r="D18" i="3"/>
  <c r="C15" i="3"/>
  <c r="H22" i="3"/>
  <c r="O20" i="3"/>
  <c r="O18" i="3"/>
  <c r="B20" i="3"/>
  <c r="N21" i="3"/>
  <c r="H20" i="3"/>
  <c r="M20" i="3"/>
  <c r="O15" i="3"/>
  <c r="B19" i="3"/>
  <c r="J18" i="3"/>
  <c r="G17" i="3"/>
  <c r="D21" i="3"/>
  <c r="B16" i="3"/>
  <c r="H23" i="3"/>
  <c r="L22" i="3"/>
  <c r="C18" i="3"/>
  <c r="L21" i="3"/>
  <c r="AH53" i="3"/>
  <c r="J20" i="3"/>
  <c r="J19" i="3"/>
  <c r="B17" i="3"/>
  <c r="D16" i="3"/>
  <c r="AJ105" i="3"/>
  <c r="B23" i="3"/>
  <c r="D23" i="3"/>
  <c r="AI105" i="3"/>
  <c r="J16" i="3"/>
  <c r="O23" i="3"/>
  <c r="D19" i="3"/>
  <c r="AN105" i="3"/>
  <c r="B21" i="3"/>
  <c r="AK105" i="3"/>
  <c r="I20" i="3"/>
  <c r="L15" i="3"/>
  <c r="I19" i="3"/>
  <c r="I18" i="3"/>
  <c r="AB53" i="3"/>
  <c r="G18" i="3"/>
  <c r="B18" i="3"/>
  <c r="D20" i="3"/>
  <c r="B22" i="3"/>
  <c r="L16" i="3"/>
  <c r="M36" i="3"/>
  <c r="M15" i="3"/>
  <c r="AM53" i="3"/>
  <c r="K23" i="3"/>
  <c r="M21" i="3"/>
  <c r="AM105" i="3"/>
  <c r="P12" i="3"/>
  <c r="AD105" i="3"/>
  <c r="K19" i="3"/>
  <c r="AF105" i="3"/>
  <c r="E17" i="3"/>
  <c r="AC105" i="3"/>
  <c r="K21" i="3"/>
  <c r="AF53" i="3"/>
  <c r="J36" i="3"/>
  <c r="J15" i="3"/>
  <c r="G16" i="3"/>
  <c r="C21" i="3"/>
  <c r="J21" i="3"/>
  <c r="AL53" i="3"/>
  <c r="I16" i="3"/>
  <c r="M22" i="3"/>
  <c r="L23" i="3"/>
  <c r="G22" i="3"/>
  <c r="F25" i="1"/>
  <c r="AP26" i="3"/>
  <c r="M17" i="3"/>
  <c r="G19" i="3"/>
  <c r="AG53" i="3"/>
  <c r="N36" i="3"/>
  <c r="N15" i="3"/>
  <c r="N16" i="3"/>
  <c r="C16" i="3"/>
  <c r="M23" i="3"/>
  <c r="I22" i="3"/>
  <c r="B36" i="3"/>
  <c r="M16" i="3"/>
  <c r="AO53" i="3"/>
  <c r="J23" i="3"/>
  <c r="AC53" i="3"/>
  <c r="AE53" i="3"/>
  <c r="K36" i="3"/>
  <c r="G36" i="3"/>
  <c r="M19" i="3"/>
  <c r="E36" i="3"/>
  <c r="E18" i="3"/>
  <c r="E15" i="3"/>
  <c r="AD53" i="3"/>
  <c r="J22" i="3"/>
  <c r="AJ53" i="3"/>
  <c r="AG105" i="3"/>
  <c r="H36" i="3"/>
  <c r="H15" i="3"/>
  <c r="AB105" i="3"/>
  <c r="I21" i="3"/>
  <c r="H18" i="3"/>
  <c r="H17" i="3"/>
  <c r="AN53" i="3"/>
  <c r="L36" i="3"/>
  <c r="L19" i="3"/>
  <c r="AK53" i="3"/>
  <c r="E23" i="3"/>
  <c r="E22" i="3"/>
  <c r="K17" i="3"/>
  <c r="O36" i="3"/>
  <c r="O16" i="3"/>
  <c r="D36" i="3"/>
  <c r="C36" i="3"/>
  <c r="C20" i="3"/>
  <c r="C19" i="3"/>
  <c r="G20" i="3"/>
  <c r="AI53" i="3"/>
  <c r="K22" i="3"/>
  <c r="C23" i="3"/>
  <c r="K20" i="3"/>
  <c r="K16" i="3"/>
  <c r="K15" i="3"/>
  <c r="I36" i="3"/>
  <c r="I15" i="3"/>
  <c r="AH105" i="3"/>
  <c r="G15" i="3"/>
  <c r="AL105" i="3"/>
  <c r="E20" i="3"/>
  <c r="C22" i="3"/>
  <c r="E21" i="3"/>
  <c r="G21" i="3"/>
  <c r="N17" i="3"/>
  <c r="E19" i="3"/>
  <c r="AE105" i="3"/>
  <c r="L18" i="3"/>
  <c r="I17" i="3"/>
  <c r="Z11" i="3"/>
  <c r="Z36" i="3"/>
  <c r="Z22" i="3"/>
  <c r="W22" i="3"/>
  <c r="P70" i="3"/>
  <c r="X22" i="3"/>
  <c r="Y22" i="3"/>
  <c r="R17" i="3"/>
  <c r="S17" i="3"/>
  <c r="P17" i="3"/>
  <c r="B77" i="3"/>
  <c r="Q17" i="3"/>
  <c r="R16" i="3"/>
  <c r="S16" i="3"/>
  <c r="P16" i="3"/>
  <c r="B76" i="3"/>
  <c r="Q16" i="3"/>
  <c r="Z23" i="3"/>
  <c r="W23" i="3"/>
  <c r="C71" i="3"/>
  <c r="X23" i="3"/>
  <c r="Y23" i="3"/>
  <c r="W21" i="3"/>
  <c r="P69" i="3"/>
  <c r="X21" i="3"/>
  <c r="Y21" i="3"/>
  <c r="Z21" i="3"/>
  <c r="Q20" i="3"/>
  <c r="R20" i="3"/>
  <c r="S20" i="3"/>
  <c r="P20" i="3"/>
  <c r="L80" i="3"/>
  <c r="S11" i="3"/>
  <c r="S36" i="3"/>
  <c r="W16" i="3"/>
  <c r="C64" i="3"/>
  <c r="X16" i="3"/>
  <c r="Y16" i="3"/>
  <c r="Z16" i="3"/>
  <c r="P22" i="3"/>
  <c r="C82" i="3"/>
  <c r="Q22" i="3"/>
  <c r="R22" i="3"/>
  <c r="S22" i="3"/>
  <c r="R19" i="3"/>
  <c r="S19" i="3"/>
  <c r="P19" i="3"/>
  <c r="G79" i="3"/>
  <c r="Q19" i="3"/>
  <c r="W17" i="3"/>
  <c r="P65" i="3"/>
  <c r="X17" i="3"/>
  <c r="Y17" i="3"/>
  <c r="Z17" i="3"/>
  <c r="W19" i="3"/>
  <c r="P67" i="3"/>
  <c r="X19" i="3"/>
  <c r="Y19" i="3"/>
  <c r="Z19" i="3"/>
  <c r="P23" i="3"/>
  <c r="O83" i="3"/>
  <c r="Q23" i="3"/>
  <c r="R23" i="3"/>
  <c r="S23" i="3"/>
  <c r="Z15" i="3"/>
  <c r="Y15" i="3"/>
  <c r="X15" i="3"/>
  <c r="W15" i="3"/>
  <c r="P63" i="3"/>
  <c r="P15" i="3"/>
  <c r="M75" i="3"/>
  <c r="S15" i="3"/>
  <c r="R15" i="3"/>
  <c r="Q15" i="3"/>
  <c r="W18" i="3"/>
  <c r="G66" i="3"/>
  <c r="X18" i="3"/>
  <c r="Y18" i="3"/>
  <c r="Z18" i="3"/>
  <c r="W20" i="3"/>
  <c r="P68" i="3"/>
  <c r="X20" i="3"/>
  <c r="Y20" i="3"/>
  <c r="Z20" i="3"/>
  <c r="R18" i="3"/>
  <c r="S18" i="3"/>
  <c r="P18" i="3"/>
  <c r="C78" i="3"/>
  <c r="Q18" i="3"/>
  <c r="P21" i="3"/>
  <c r="N81" i="3"/>
  <c r="Q21" i="3"/>
  <c r="R21" i="3"/>
  <c r="S21" i="3"/>
  <c r="H79" i="3"/>
  <c r="F24" i="3"/>
  <c r="B24" i="3"/>
  <c r="D24" i="3"/>
  <c r="C24" i="3"/>
  <c r="AP53" i="3"/>
  <c r="N24" i="3"/>
  <c r="K24" i="3"/>
  <c r="H24" i="3"/>
  <c r="E24" i="3"/>
  <c r="G24" i="3"/>
  <c r="M24" i="3"/>
  <c r="I24" i="3"/>
  <c r="O24" i="3"/>
  <c r="L24" i="3"/>
  <c r="J24" i="3"/>
  <c r="L82" i="3"/>
  <c r="I76" i="3"/>
  <c r="K76" i="3"/>
  <c r="F77" i="3"/>
  <c r="C79" i="3"/>
  <c r="C77" i="3"/>
  <c r="G77" i="3"/>
  <c r="O77" i="3"/>
  <c r="H82" i="3"/>
  <c r="N77" i="3"/>
  <c r="H77" i="3"/>
  <c r="M82" i="3"/>
  <c r="B82" i="3"/>
  <c r="K77" i="3"/>
  <c r="D77" i="3"/>
  <c r="C69" i="3"/>
  <c r="M69" i="3"/>
  <c r="I64" i="3"/>
  <c r="E69" i="3"/>
  <c r="I69" i="3"/>
  <c r="E77" i="3"/>
  <c r="H69" i="3"/>
  <c r="M64" i="3"/>
  <c r="G69" i="3"/>
  <c r="K69" i="3"/>
  <c r="K75" i="3"/>
  <c r="G70" i="3"/>
  <c r="K70" i="3"/>
  <c r="N79" i="3"/>
  <c r="E70" i="3"/>
  <c r="E66" i="3"/>
  <c r="F70" i="3"/>
  <c r="H70" i="3"/>
  <c r="M80" i="3"/>
  <c r="M70" i="3"/>
  <c r="G68" i="3"/>
  <c r="C81" i="3"/>
  <c r="D79" i="3"/>
  <c r="K83" i="3"/>
  <c r="F64" i="3"/>
  <c r="I70" i="3"/>
  <c r="C66" i="3"/>
  <c r="M79" i="3"/>
  <c r="K64" i="3"/>
  <c r="I79" i="3"/>
  <c r="I66" i="3"/>
  <c r="G64" i="3"/>
  <c r="N75" i="3"/>
  <c r="H81" i="3"/>
  <c r="L79" i="3"/>
  <c r="I68" i="3"/>
  <c r="H66" i="3"/>
  <c r="I67" i="3"/>
  <c r="M68" i="3"/>
  <c r="E81" i="3"/>
  <c r="O81" i="3"/>
  <c r="C75" i="3"/>
  <c r="D83" i="3"/>
  <c r="L83" i="3"/>
  <c r="E82" i="3"/>
  <c r="F75" i="3"/>
  <c r="N76" i="3"/>
  <c r="H80" i="3"/>
  <c r="J76" i="3"/>
  <c r="K82" i="3"/>
  <c r="F81" i="3"/>
  <c r="I71" i="3"/>
  <c r="G71" i="3"/>
  <c r="U16" i="3"/>
  <c r="P76" i="3"/>
  <c r="E76" i="3"/>
  <c r="H76" i="3"/>
  <c r="K68" i="3"/>
  <c r="D76" i="3"/>
  <c r="U18" i="3"/>
  <c r="P78" i="3"/>
  <c r="K78" i="3"/>
  <c r="M78" i="3"/>
  <c r="F78" i="3"/>
  <c r="U23" i="3"/>
  <c r="P83" i="3"/>
  <c r="G83" i="3"/>
  <c r="I83" i="3"/>
  <c r="I80" i="3"/>
  <c r="J83" i="3"/>
  <c r="G80" i="3"/>
  <c r="J78" i="3"/>
  <c r="H78" i="3"/>
  <c r="K71" i="3"/>
  <c r="G63" i="3"/>
  <c r="B80" i="3"/>
  <c r="I78" i="3"/>
  <c r="C83" i="3"/>
  <c r="F68" i="3"/>
  <c r="K80" i="3"/>
  <c r="O80" i="3"/>
  <c r="C67" i="3"/>
  <c r="B81" i="3"/>
  <c r="B78" i="3"/>
  <c r="C80" i="3"/>
  <c r="E71" i="3"/>
  <c r="B75" i="3"/>
  <c r="D80" i="3"/>
  <c r="C65" i="3"/>
  <c r="U19" i="3"/>
  <c r="P79" i="3"/>
  <c r="O79" i="3"/>
  <c r="E63" i="3"/>
  <c r="I75" i="3"/>
  <c r="F65" i="3"/>
  <c r="L75" i="3"/>
  <c r="D82" i="3"/>
  <c r="K67" i="3"/>
  <c r="G75" i="3"/>
  <c r="M63" i="3"/>
  <c r="M71" i="3"/>
  <c r="F80" i="3"/>
  <c r="E65" i="3"/>
  <c r="E68" i="3"/>
  <c r="C70" i="3"/>
  <c r="E78" i="3"/>
  <c r="M76" i="3"/>
  <c r="C68" i="3"/>
  <c r="E83" i="3"/>
  <c r="G78" i="3"/>
  <c r="B79" i="3"/>
  <c r="E75" i="3"/>
  <c r="I63" i="3"/>
  <c r="F71" i="3"/>
  <c r="L76" i="3"/>
  <c r="K65" i="3"/>
  <c r="O78" i="3"/>
  <c r="K79" i="3"/>
  <c r="P64" i="3"/>
  <c r="H64" i="3"/>
  <c r="E64" i="3"/>
  <c r="O82" i="3"/>
  <c r="M83" i="3"/>
  <c r="L78" i="3"/>
  <c r="F79" i="3"/>
  <c r="J81" i="3"/>
  <c r="E80" i="3"/>
  <c r="H67" i="3"/>
  <c r="H63" i="3"/>
  <c r="G81" i="3"/>
  <c r="U15" i="3"/>
  <c r="P75" i="3"/>
  <c r="D75" i="3"/>
  <c r="O75" i="3"/>
  <c r="I81" i="3"/>
  <c r="F83" i="3"/>
  <c r="J75" i="3"/>
  <c r="E79" i="3"/>
  <c r="J82" i="3"/>
  <c r="O76" i="3"/>
  <c r="H71" i="3"/>
  <c r="F67" i="3"/>
  <c r="U17" i="3"/>
  <c r="P77" i="3"/>
  <c r="J77" i="3"/>
  <c r="L77" i="3"/>
  <c r="M65" i="3"/>
  <c r="I65" i="3"/>
  <c r="M81" i="3"/>
  <c r="H75" i="3"/>
  <c r="K63" i="3"/>
  <c r="N78" i="3"/>
  <c r="B83" i="3"/>
  <c r="N83" i="3"/>
  <c r="E67" i="3"/>
  <c r="G65" i="3"/>
  <c r="G76" i="3"/>
  <c r="D81" i="3"/>
  <c r="H83" i="3"/>
  <c r="M77" i="3"/>
  <c r="I77" i="3"/>
  <c r="U20" i="3"/>
  <c r="P80" i="3"/>
  <c r="D78" i="3"/>
  <c r="U21" i="3"/>
  <c r="P81" i="3"/>
  <c r="K81" i="3"/>
  <c r="P66" i="3"/>
  <c r="K66" i="3"/>
  <c r="M66" i="3"/>
  <c r="F66" i="3"/>
  <c r="C63" i="3"/>
  <c r="M67" i="3"/>
  <c r="N80" i="3"/>
  <c r="L81" i="3"/>
  <c r="U22" i="3"/>
  <c r="P82" i="3"/>
  <c r="N82" i="3"/>
  <c r="F76" i="3"/>
  <c r="F63" i="3"/>
  <c r="G82" i="3"/>
  <c r="H68" i="3"/>
  <c r="J80" i="3"/>
  <c r="C76" i="3"/>
  <c r="H65" i="3"/>
  <c r="F82" i="3"/>
  <c r="J79" i="3"/>
  <c r="G67" i="3"/>
  <c r="I82" i="3"/>
  <c r="F69" i="3"/>
  <c r="P24" i="3"/>
</calcChain>
</file>

<file path=xl/connections.xml><?xml version="1.0" encoding="utf-8"?>
<connections xmlns="http://schemas.openxmlformats.org/spreadsheetml/2006/main">
  <connection id="1" name="AP_40_dur" type="6" refreshedVersion="6" background="1" saveData="1">
    <textPr codePage="850" sourceFile="D:\Dropbox (PETAL)\Team-Ordner „PETAL“\Audio\Kurtag_Kafka-Fragmente\_tempo mapping\40_Es blendete uns die Mondnacht\_data_KF_40\AP_40_dur.txt" decimal="," thousands=".">
      <textFields count="2">
        <textField type="text"/>
        <textField type="skip"/>
      </textFields>
    </textPr>
  </connection>
  <connection id="2" name="Arnold+Pogossian_2006 [live DVD]_40_dur" type="6" refreshedVersion="4" background="1" saveData="1">
    <textPr codePage="850" sourceFile="C:\Users\p3039\Dropbox (PETAL)\Team-Ordner „PETAL“\Audio\Kurtag_Kafka-Fragmente\_tempo mapping\40_Es blendete uns die Mondnacht\_data_KF_40\Arnold+Pogossian_2006 [live DVD]_40_dur.txt" decimal="," thousands=" " comma="1">
      <textFields count="2">
        <textField type="text"/>
        <textField type="skip"/>
      </textFields>
    </textPr>
  </connection>
  <connection id="3" name="BK_2005_32_dur2" type="6" refreshedVersion="6" background="1" saveData="1">
    <textPr codePage="850" sourceFile="D:\Dropbox (PETAL)\Team-Ordner „PETAL“\Audio\Kurtag_Kafka-Fragmente\_tempo mapping\32_Szene in der Elektrischen\_data_KF32\BK_2005_32_dur.txt" decimal="," thousands=".">
      <textFields count="2">
        <textField type="skip"/>
        <textField type="skip"/>
      </textFields>
    </textPr>
  </connection>
  <connection id="4" name="BK_40_dur" type="6" refreshedVersion="6" background="1" saveData="1">
    <textPr codePage="850" sourceFile="D:\Dropbox (PETAL)\Team-Ordner „PETAL“\Audio\Kurtag_Kafka-Fragmente\_tempo mapping\40_Es blendete uns die Mondnacht\_data_KF_40\BK_40_dur.txt" decimal="," thousands=".">
      <textFields count="2">
        <textField type="text"/>
        <textField type="skip"/>
      </textFields>
    </textPr>
  </connection>
  <connection id="5" name="CK_1990_32_dur2" type="6" refreshedVersion="6" background="1" saveData="1">
    <textPr codePage="850" sourceFile="D:\Dropbox (PETAL)\Team-Ordner „PETAL“\Audio\Kurtag_Kafka-Fragmente\_tempo mapping\32_Szene in der Elektrischen\_data_KF32\CK_1990_32_dur.txt" decimal="," thousands=".">
      <textFields count="2">
        <textField type="text"/>
        <textField type="text"/>
      </textFields>
    </textPr>
  </connection>
  <connection id="6" name="CK87_40_dur" type="6" refreshedVersion="6" background="1" saveData="1">
    <textPr codePage="850" sourceFile="D:\Dropbox (PETAL)\Team-Ordner „PETAL“\Audio\Kurtag_Kafka-Fragmente\_tempo mapping\40_Es blendete uns die Mondnacht\_data_KF_40\CK87_40_dur.txt" decimal="," thousands=".">
      <textFields count="2">
        <textField type="text"/>
        <textField type="skip"/>
      </textFields>
    </textPr>
  </connection>
  <connection id="7" name="CK90_40_dur" type="6" refreshedVersion="6" background="1" saveData="1">
    <textPr codePage="850" sourceFile="D:\Dropbox (PETAL)\Team-Ordner „PETAL“\Audio\Kurtag_Kafka-Fragmente\_tempo mapping\40_Es blendete uns die Mondnacht\_data_KF_40\CK90_40_dur.txt" decimal="," thousands=".">
      <textFields count="2">
        <textField type="text"/>
        <textField type="skip"/>
      </textFields>
    </textPr>
  </connection>
  <connection id="8" name="Kammer+Widmann_2017_40_Abschnitte-Dauern" type="6" refreshedVersion="4" background="1" saveData="1">
    <textPr codePage="850" sourceFile="C:\Users\p3039\Dropbox (PETAL)\Team-Ordner „PETAL“\Audio\Kurtag_Kafka-Fragmente\_tempo mapping\40_Es blendete uns die Mondnacht\_data_KF_40\Kammer+Widmann_2017_40_Abschnitte-Dauern.txt" decimal="," thousands=" " comma="1">
      <textFields count="2">
        <textField type="text"/>
        <textField type="skip"/>
      </textFields>
    </textPr>
  </connection>
  <connection id="9" name="KO_40_dur" type="6" refreshedVersion="6" background="1" saveData="1">
    <textPr codePage="850" sourceFile="D:\Dropbox (PETAL)\Team-Ordner „PETAL“\Audio\Kurtag_Kafka-Fragmente\_tempo mapping\40_Es blendete uns die Mondnacht\_data_KF_40\KO_40_dur.txt" decimal="," thousands=".">
      <textFields count="2">
        <textField type="text"/>
        <textField type="skip"/>
      </textFields>
    </textPr>
  </connection>
  <connection id="10" name="KO_94_40_dur" type="6" refreshedVersion="4" background="1" saveData="1">
    <textPr codePage="850" sourceFile="C:\Users\p3039\Dropbox (PETAL)\Team-Ordner „PETAL“\Audio\Kurtag_Kafka-Fragmente\_tempo mapping\40_Es blendete uns die Mondnacht\_data_KF_40\KO_94_40_dur.txt" decimal="," thousands=" " comma="1">
      <textFields count="2">
        <textField type="text"/>
        <textField type="skip"/>
      </textFields>
    </textPr>
  </connection>
  <connection id="11" name="Melzer_Stark_2017_Wien modern_40_dur" type="6" refreshedVersion="4" background="1" saveData="1">
    <textPr codePage="850" sourceFile="C:\Users\p3039\Dropbox (PETAL)\Team-Ordner „PETAL“\Audio\Kurtag_Kafka-Fragmente\_tempo mapping\40_Es blendete uns die Mondnacht\_data_KF_40\Melzer_Stark_2017_Wien modern_40_dur.txt" decimal="," thousands=" " comma="1">
      <textFields count="2">
        <textField type="text"/>
        <textField type="skip"/>
      </textFields>
    </textPr>
  </connection>
  <connection id="12" name="MS12_40_dur" type="6" refreshedVersion="6" background="1" saveData="1">
    <textPr codePage="850" sourceFile="D:\Dropbox (PETAL)\Team-Ordner „PETAL“\Audio\Kurtag_Kafka-Fragmente\_tempo mapping\40_Es blendete uns die Mondnacht\_data_KF_40\MS12_40_dur.txt" decimal="," thousands=".">
      <textFields count="2">
        <textField type="text"/>
        <textField type="skip"/>
      </textFields>
    </textPr>
  </connection>
  <connection id="13" name="MS13_40_dur" type="6" refreshedVersion="6" background="1" saveData="1">
    <textPr codePage="850" sourceFile="D:\Dropbox (PETAL)\Team-Ordner „PETAL“\Audio\Kurtag_Kafka-Fragmente\_tempo mapping\40_Es blendete uns die Mondnacht\_data_KF_40\MS13_40_dur.txt" decimal="," thousands=".">
      <textFields count="2">
        <textField type="text"/>
        <textField type="skip"/>
      </textFields>
    </textPr>
  </connection>
  <connection id="14" name="MS19_40_dur" type="6" refreshedVersion="4" background="1" saveData="1">
    <textPr codePage="850" sourceFile="C:\Users\p3039\Dropbox (PETAL)\Team-Ordner „PETAL“\Audio\Kurtag_Kafka-Fragmente\_tempo mapping\40_Es blendete uns die Mondnacht\_data_KF_40\MS19_40_dur.txt" decimal="," thousands=" " comma="1">
      <textFields count="2">
        <textField type="text"/>
        <textField type="skip"/>
      </textFields>
    </textPr>
  </connection>
  <connection id="15" name="PK_40_dur" type="6" refreshedVersion="6" background="1" saveData="1">
    <textPr codePage="850" sourceFile="D:\Dropbox (PETAL)\Team-Ordner „PETAL“\Audio\Kurtag_Kafka-Fragmente\_tempo mapping\40_Es blendete uns die Mondnacht\_data_KF_40\PK_40_dur.txt" decimal="," thousands=".">
      <textFields count="2">
        <textField type="text"/>
        <textField type="skip"/>
      </textFields>
    </textPr>
  </connection>
  <connection id="16" name="WS_40_dur" type="6" refreshedVersion="6" background="1" saveData="1">
    <textPr codePage="850" sourceFile="D:\Dropbox (PETAL)\Team-Ordner „PETAL“\Audio\Kurtag_Kafka-Fragmente\_tempo mapping\40_Es blendete uns die Mondnacht\_data_KF_40\WS_40_dur.txt" decimal="," thousands=".">
      <textFields count="2">
        <textField type="text"/>
        <textField type="skip"/>
      </textFields>
    </textPr>
  </connection>
</connections>
</file>

<file path=xl/sharedStrings.xml><?xml version="1.0" encoding="utf-8"?>
<sst xmlns="http://schemas.openxmlformats.org/spreadsheetml/2006/main" count="576" uniqueCount="78">
  <si>
    <t>score</t>
  </si>
  <si>
    <t>3a</t>
  </si>
  <si>
    <t>3b</t>
  </si>
  <si>
    <t>3c</t>
  </si>
  <si>
    <t>4a</t>
  </si>
  <si>
    <t>4b</t>
  </si>
  <si>
    <t>4c</t>
  </si>
  <si>
    <t>1</t>
  </si>
  <si>
    <t>3</t>
  </si>
  <si>
    <t>4</t>
  </si>
  <si>
    <t>5</t>
  </si>
  <si>
    <t>7</t>
  </si>
  <si>
    <t>4d</t>
  </si>
  <si>
    <t>6a</t>
  </si>
  <si>
    <t>6b</t>
  </si>
  <si>
    <t>6c</t>
  </si>
  <si>
    <t>6d</t>
  </si>
  <si>
    <t>7a</t>
  </si>
  <si>
    <t>7b</t>
  </si>
  <si>
    <t>7c</t>
  </si>
  <si>
    <t>8a</t>
  </si>
  <si>
    <t>8b</t>
  </si>
  <si>
    <t>8c</t>
  </si>
  <si>
    <t>8d</t>
  </si>
  <si>
    <t>9a</t>
  </si>
  <si>
    <t>9b</t>
  </si>
  <si>
    <t>Csengery+Keller 1987</t>
  </si>
  <si>
    <t>Csengery+Keller 1990</t>
  </si>
  <si>
    <t>Komsi+Oramo 1994</t>
  </si>
  <si>
    <t>Komsi+Oramo 1995</t>
  </si>
  <si>
    <t>Whittlesey+Sallaberger 1997</t>
  </si>
  <si>
    <t>Pammer+Kopatchinskaja 2004</t>
  </si>
  <si>
    <t>Arnold+Pogossian 2004</t>
  </si>
  <si>
    <t>Banse+Keller 2005</t>
  </si>
  <si>
    <t>Arnold+Pogossian 2006</t>
  </si>
  <si>
    <t>Melzer+Stark 2012</t>
  </si>
  <si>
    <t>Melzer+Stark 2013</t>
  </si>
  <si>
    <t>Kammer+Widmann 2017</t>
  </si>
  <si>
    <t>Melzer+Stark 2017</t>
  </si>
  <si>
    <t>Melzer+Stark 2019</t>
  </si>
  <si>
    <t>dur</t>
  </si>
  <si>
    <t>perc</t>
  </si>
  <si>
    <t>total</t>
  </si>
  <si>
    <t>dur abs dev</t>
  </si>
  <si>
    <t>raw data</t>
  </si>
  <si>
    <t>mean 14</t>
  </si>
  <si>
    <t>min 14</t>
  </si>
  <si>
    <t>max 14</t>
  </si>
  <si>
    <t>rel stdv (%) 14</t>
  </si>
  <si>
    <t>mean 8</t>
  </si>
  <si>
    <t>min 8</t>
  </si>
  <si>
    <t>max 8</t>
  </si>
  <si>
    <t>rel stdv (%) 8</t>
  </si>
  <si>
    <t>abs stdv 14</t>
  </si>
  <si>
    <t>abs stdv 8</t>
  </si>
  <si>
    <t>rel stdv 14 (%)</t>
  </si>
  <si>
    <t>rel stdv 8 (%)</t>
  </si>
  <si>
    <t>score dev</t>
  </si>
  <si>
    <t>dur (min:sec)</t>
  </si>
  <si>
    <t>dur 8 rel dev (%)</t>
  </si>
  <si>
    <t>dur 14 rel dev (%)</t>
  </si>
  <si>
    <t>perc 8 dev</t>
  </si>
  <si>
    <t>perc 14 dev</t>
  </si>
  <si>
    <t>dur sec 14</t>
  </si>
  <si>
    <t>dur sec 8</t>
  </si>
  <si>
    <t>perc sec 14</t>
  </si>
  <si>
    <t>perc sec 8</t>
  </si>
  <si>
    <t>dur seg 14</t>
  </si>
  <si>
    <t>dur seg 8</t>
  </si>
  <si>
    <t>perc seg 14</t>
  </si>
  <si>
    <t>perc seg 8</t>
  </si>
  <si>
    <t>AP 2006</t>
  </si>
  <si>
    <t>KW 2017</t>
  </si>
  <si>
    <t>AP 2004</t>
  </si>
  <si>
    <t>segment</t>
  </si>
  <si>
    <t>quarter notes</t>
  </si>
  <si>
    <t>percentage</t>
  </si>
  <si>
    <t>section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</si>
</sst>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2" fontId="1" fillId="0" borderId="0" xfId="0" applyNumberFormat="1" applyFont="1" applyAlignment="1">
      <alignment horizontal="center"/>
    </xf>
    <xf numFmtId="164" fontId="0" fillId="0" borderId="0" xfId="0" applyNumberFormat="1"/>
    <xf numFmtId="49" fontId="0" fillId="0" borderId="0" xfId="0" applyNumberFormat="1"/>
    <xf numFmtId="2" fontId="0" fillId="0" borderId="0" xfId="0" applyNumberFormat="1" applyAlignment="1">
      <alignment horizontal="center"/>
    </xf>
    <xf numFmtId="49" fontId="1" fillId="0" borderId="0" xfId="0" applyNumberFormat="1" applyFont="1"/>
    <xf numFmtId="45" fontId="0" fillId="0" borderId="0" xfId="0" applyNumberFormat="1" applyAlignment="1">
      <alignment horizontal="center"/>
    </xf>
    <xf numFmtId="0" fontId="1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45" fontId="1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 vertical="center"/>
    </xf>
    <xf numFmtId="2" fontId="2" fillId="0" borderId="0" xfId="0" applyNumberFormat="1" applyFont="1" applyAlignment="1">
      <alignment horizontal="center"/>
    </xf>
    <xf numFmtId="45" fontId="1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45" fontId="3" fillId="0" borderId="0" xfId="0" applyNumberFormat="1" applyFont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2" fontId="3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4" fontId="3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 vertical="center"/>
    </xf>
    <xf numFmtId="165" fontId="1" fillId="0" borderId="0" xfId="0" applyNumberFormat="1" applyFont="1" applyAlignment="1">
      <alignment horizontal="center"/>
    </xf>
    <xf numFmtId="165" fontId="0" fillId="0" borderId="0" xfId="0" applyNumberFormat="1" applyAlignment="1">
      <alignment horizontal="center" vertical="center"/>
    </xf>
    <xf numFmtId="2" fontId="0" fillId="0" borderId="0" xfId="0" applyNumberFormat="1"/>
    <xf numFmtId="1" fontId="0" fillId="0" borderId="0" xfId="0" applyNumberFormat="1" applyAlignment="1">
      <alignment horizontal="center" vertical="center"/>
    </xf>
    <xf numFmtId="45" fontId="0" fillId="0" borderId="0" xfId="0" applyNumberForma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45" fontId="4" fillId="0" borderId="0" xfId="0" applyNumberFormat="1" applyFont="1" applyFill="1" applyBorder="1" applyAlignment="1">
      <alignment horizontal="center"/>
    </xf>
    <xf numFmtId="45" fontId="5" fillId="0" borderId="0" xfId="0" applyNumberFormat="1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45" fontId="5" fillId="0" borderId="0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/>
    </xf>
    <xf numFmtId="49" fontId="4" fillId="0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49" fontId="4" fillId="2" borderId="0" xfId="0" applyNumberFormat="1" applyFont="1" applyFill="1" applyBorder="1" applyAlignment="1">
      <alignment horizontal="center"/>
    </xf>
    <xf numFmtId="164" fontId="5" fillId="0" borderId="0" xfId="0" applyNumberFormat="1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 vertical="center"/>
    </xf>
    <xf numFmtId="2" fontId="0" fillId="0" borderId="0" xfId="0" applyNumberFormat="1" applyFont="1" applyAlignment="1">
      <alignment horizontal="center"/>
    </xf>
    <xf numFmtId="2" fontId="0" fillId="0" borderId="0" xfId="0" applyNumberFormat="1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6.xml"/><Relationship Id="rId13" Type="http://schemas.openxmlformats.org/officeDocument/2006/relationships/styles" Target="styles.xml"/><Relationship Id="rId3" Type="http://schemas.openxmlformats.org/officeDocument/2006/relationships/chartsheet" Target="chartsheets/sheet1.xml"/><Relationship Id="rId7" Type="http://schemas.openxmlformats.org/officeDocument/2006/relationships/chartsheet" Target="chartsheets/sheet5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4.xml"/><Relationship Id="rId11" Type="http://schemas.openxmlformats.org/officeDocument/2006/relationships/theme" Target="theme/theme1.xml"/><Relationship Id="rId5" Type="http://schemas.openxmlformats.org/officeDocument/2006/relationships/chartsheet" Target="chartsheets/sheet3.xml"/><Relationship Id="rId15" Type="http://schemas.openxmlformats.org/officeDocument/2006/relationships/calcChain" Target="calcChain.xml"/><Relationship Id="rId10" Type="http://schemas.openxmlformats.org/officeDocument/2006/relationships/chartsheet" Target="chartsheets/sheet8.xml"/><Relationship Id="rId4" Type="http://schemas.openxmlformats.org/officeDocument/2006/relationships/chartsheet" Target="chartsheets/sheet2.xml"/><Relationship Id="rId9" Type="http://schemas.openxmlformats.org/officeDocument/2006/relationships/chartsheet" Target="chartsheets/sheet7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974485593876396"/>
          <c:y val="2.5613690466281567E-2"/>
          <c:w val="0.8079663352735581"/>
          <c:h val="0.827227114581079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'KF_40_dur+rat'!$A$27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'KF_40_dur+rat'!$B$26:$P$26</c:f>
              <c:strCache>
                <c:ptCount val="15"/>
                <c:pt idx="0">
                  <c:v>Csengery+Keller 1987</c:v>
                </c:pt>
                <c:pt idx="1">
                  <c:v>Csengery+Keller 1990</c:v>
                </c:pt>
                <c:pt idx="2">
                  <c:v>Komsi+Oramo 1994</c:v>
                </c:pt>
                <c:pt idx="3">
                  <c:v>Komsi+Oramo 1995</c:v>
                </c:pt>
                <c:pt idx="4">
                  <c:v>Whittlesey+Sallaberger 1997</c:v>
                </c:pt>
                <c:pt idx="5">
                  <c:v>Pammer+Kopatchinskaja 2004</c:v>
                </c:pt>
                <c:pt idx="6">
                  <c:v>Arnold+Pogossian 2004</c:v>
                </c:pt>
                <c:pt idx="7">
                  <c:v>Banse+Keller 2005</c:v>
                </c:pt>
                <c:pt idx="8">
                  <c:v>Arnold+Pogossian 2006</c:v>
                </c:pt>
                <c:pt idx="9">
                  <c:v>Melzer+Stark 2012</c:v>
                </c:pt>
                <c:pt idx="10">
                  <c:v>Melzer+Stark 2013</c:v>
                </c:pt>
                <c:pt idx="11">
                  <c:v>Kammer+Widmann 2017</c:v>
                </c:pt>
                <c:pt idx="12">
                  <c:v>Melzer+Stark 2017</c:v>
                </c:pt>
                <c:pt idx="13">
                  <c:v>Melzer+Stark 2019</c:v>
                </c:pt>
                <c:pt idx="14">
                  <c:v>mean 14</c:v>
                </c:pt>
              </c:strCache>
            </c:strRef>
          </c:cat>
          <c:val>
            <c:numRef>
              <c:f>'KF_40_dur+rat'!$B$27:$P$27</c:f>
              <c:numCache>
                <c:formatCode>mm:ss</c:formatCode>
                <c:ptCount val="15"/>
                <c:pt idx="0">
                  <c:v>1.8746955572916665E-4</c:v>
                </c:pt>
                <c:pt idx="1">
                  <c:v>2.0800264549768519E-4</c:v>
                </c:pt>
                <c:pt idx="2">
                  <c:v>2.7069790879629627E-4</c:v>
                </c:pt>
                <c:pt idx="3">
                  <c:v>3.5498131351851853E-4</c:v>
                </c:pt>
                <c:pt idx="4">
                  <c:v>2.564271542013889E-4</c:v>
                </c:pt>
                <c:pt idx="5">
                  <c:v>2.5645418660879627E-4</c:v>
                </c:pt>
                <c:pt idx="6">
                  <c:v>2.6421432770833332E-4</c:v>
                </c:pt>
                <c:pt idx="7">
                  <c:v>2.2590388006944447E-4</c:v>
                </c:pt>
                <c:pt idx="8">
                  <c:v>2.9135802468750001E-4</c:v>
                </c:pt>
                <c:pt idx="9">
                  <c:v>2.619184093402778E-4</c:v>
                </c:pt>
                <c:pt idx="10">
                  <c:v>2.6284958427083332E-4</c:v>
                </c:pt>
                <c:pt idx="11">
                  <c:v>2.0490100361111109E-4</c:v>
                </c:pt>
                <c:pt idx="12">
                  <c:v>2.5905008607638889E-4</c:v>
                </c:pt>
                <c:pt idx="13">
                  <c:v>2.6560374149305559E-4</c:v>
                </c:pt>
                <c:pt idx="14">
                  <c:v>2.5498798725777117E-4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87-45C4-9DB8-E12512AB4715}"/>
            </c:ext>
          </c:extLst>
        </c:ser>
        <c:ser>
          <c:idx val="1"/>
          <c:order val="1"/>
          <c:tx>
            <c:strRef>
              <c:f>'KF_40_dur+rat'!$A$28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'KF_40_dur+rat'!$B$26:$P$26</c:f>
              <c:strCache>
                <c:ptCount val="15"/>
                <c:pt idx="0">
                  <c:v>Csengery+Keller 1987</c:v>
                </c:pt>
                <c:pt idx="1">
                  <c:v>Csengery+Keller 1990</c:v>
                </c:pt>
                <c:pt idx="2">
                  <c:v>Komsi+Oramo 1994</c:v>
                </c:pt>
                <c:pt idx="3">
                  <c:v>Komsi+Oramo 1995</c:v>
                </c:pt>
                <c:pt idx="4">
                  <c:v>Whittlesey+Sallaberger 1997</c:v>
                </c:pt>
                <c:pt idx="5">
                  <c:v>Pammer+Kopatchinskaja 2004</c:v>
                </c:pt>
                <c:pt idx="6">
                  <c:v>Arnold+Pogossian 2004</c:v>
                </c:pt>
                <c:pt idx="7">
                  <c:v>Banse+Keller 2005</c:v>
                </c:pt>
                <c:pt idx="8">
                  <c:v>Arnold+Pogossian 2006</c:v>
                </c:pt>
                <c:pt idx="9">
                  <c:v>Melzer+Stark 2012</c:v>
                </c:pt>
                <c:pt idx="10">
                  <c:v>Melzer+Stark 2013</c:v>
                </c:pt>
                <c:pt idx="11">
                  <c:v>Kammer+Widmann 2017</c:v>
                </c:pt>
                <c:pt idx="12">
                  <c:v>Melzer+Stark 2017</c:v>
                </c:pt>
                <c:pt idx="13">
                  <c:v>Melzer+Stark 2019</c:v>
                </c:pt>
                <c:pt idx="14">
                  <c:v>mean 14</c:v>
                </c:pt>
              </c:strCache>
            </c:strRef>
          </c:cat>
          <c:val>
            <c:numRef>
              <c:f>'KF_40_dur+rat'!$B$28:$P$28</c:f>
              <c:numCache>
                <c:formatCode>mm:ss</c:formatCode>
                <c:ptCount val="15"/>
                <c:pt idx="0">
                  <c:v>3.0762891574074098E-5</c:v>
                </c:pt>
                <c:pt idx="1">
                  <c:v>3.0746619641203711E-5</c:v>
                </c:pt>
                <c:pt idx="2">
                  <c:v>4.5149911817129624E-5</c:v>
                </c:pt>
                <c:pt idx="3">
                  <c:v>4.3413538252314822E-5</c:v>
                </c:pt>
                <c:pt idx="4">
                  <c:v>2.8455687824074103E-5</c:v>
                </c:pt>
                <c:pt idx="5">
                  <c:v>4.1206853113425963E-5</c:v>
                </c:pt>
                <c:pt idx="6">
                  <c:v>3.8238011261574086E-5</c:v>
                </c:pt>
                <c:pt idx="7">
                  <c:v>2.3463613842592586E-5</c:v>
                </c:pt>
                <c:pt idx="8">
                  <c:v>4.0681951793981472E-5</c:v>
                </c:pt>
                <c:pt idx="9">
                  <c:v>2.6019358356481451E-5</c:v>
                </c:pt>
                <c:pt idx="10">
                  <c:v>1.9569370960648147E-5</c:v>
                </c:pt>
                <c:pt idx="11">
                  <c:v>3.4185248171296304E-5</c:v>
                </c:pt>
                <c:pt idx="12">
                  <c:v>2.0895271689814837E-5</c:v>
                </c:pt>
                <c:pt idx="13">
                  <c:v>2.8576152685185186E-5</c:v>
                </c:pt>
                <c:pt idx="14">
                  <c:v>3.2240320070271173E-5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87-45C4-9DB8-E12512AB4715}"/>
            </c:ext>
          </c:extLst>
        </c:ser>
        <c:ser>
          <c:idx val="2"/>
          <c:order val="2"/>
          <c:tx>
            <c:strRef>
              <c:f>'KF_40_dur+rat'!$A$29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'KF_40_dur+rat'!$B$26:$P$26</c:f>
              <c:strCache>
                <c:ptCount val="15"/>
                <c:pt idx="0">
                  <c:v>Csengery+Keller 1987</c:v>
                </c:pt>
                <c:pt idx="1">
                  <c:v>Csengery+Keller 1990</c:v>
                </c:pt>
                <c:pt idx="2">
                  <c:v>Komsi+Oramo 1994</c:v>
                </c:pt>
                <c:pt idx="3">
                  <c:v>Komsi+Oramo 1995</c:v>
                </c:pt>
                <c:pt idx="4">
                  <c:v>Whittlesey+Sallaberger 1997</c:v>
                </c:pt>
                <c:pt idx="5">
                  <c:v>Pammer+Kopatchinskaja 2004</c:v>
                </c:pt>
                <c:pt idx="6">
                  <c:v>Arnold+Pogossian 2004</c:v>
                </c:pt>
                <c:pt idx="7">
                  <c:v>Banse+Keller 2005</c:v>
                </c:pt>
                <c:pt idx="8">
                  <c:v>Arnold+Pogossian 2006</c:v>
                </c:pt>
                <c:pt idx="9">
                  <c:v>Melzer+Stark 2012</c:v>
                </c:pt>
                <c:pt idx="10">
                  <c:v>Melzer+Stark 2013</c:v>
                </c:pt>
                <c:pt idx="11">
                  <c:v>Kammer+Widmann 2017</c:v>
                </c:pt>
                <c:pt idx="12">
                  <c:v>Melzer+Stark 2017</c:v>
                </c:pt>
                <c:pt idx="13">
                  <c:v>Melzer+Stark 2019</c:v>
                </c:pt>
                <c:pt idx="14">
                  <c:v>mean 14</c:v>
                </c:pt>
              </c:strCache>
            </c:strRef>
          </c:cat>
          <c:val>
            <c:numRef>
              <c:f>'KF_40_dur+rat'!$B$29:$P$29</c:f>
              <c:numCache>
                <c:formatCode>mm:ss</c:formatCode>
                <c:ptCount val="15"/>
                <c:pt idx="0">
                  <c:v>6.1666299236111117E-4</c:v>
                </c:pt>
                <c:pt idx="1">
                  <c:v>6.5334677081018517E-4</c:v>
                </c:pt>
                <c:pt idx="2">
                  <c:v>7.1153103216435197E-4</c:v>
                </c:pt>
                <c:pt idx="3">
                  <c:v>8.3479675820601854E-4</c:v>
                </c:pt>
                <c:pt idx="4">
                  <c:v>6.7255186025462965E-4</c:v>
                </c:pt>
                <c:pt idx="5">
                  <c:v>6.1151371041666674E-4</c:v>
                </c:pt>
                <c:pt idx="6">
                  <c:v>7.6715167548611126E-4</c:v>
                </c:pt>
                <c:pt idx="7">
                  <c:v>6.3558358528935193E-4</c:v>
                </c:pt>
                <c:pt idx="8">
                  <c:v>7.7248677248842584E-4</c:v>
                </c:pt>
                <c:pt idx="9">
                  <c:v>6.6635225077546305E-4</c:v>
                </c:pt>
                <c:pt idx="10">
                  <c:v>6.9996115730324067E-4</c:v>
                </c:pt>
                <c:pt idx="11">
                  <c:v>6.0838162425925926E-4</c:v>
                </c:pt>
                <c:pt idx="12">
                  <c:v>6.6589401193287037E-4</c:v>
                </c:pt>
                <c:pt idx="13">
                  <c:v>6.9265138153935184E-4</c:v>
                </c:pt>
                <c:pt idx="14">
                  <c:v>6.863475416633598E-4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A76-48BC-A4C1-F9923FC95D91}"/>
            </c:ext>
          </c:extLst>
        </c:ser>
        <c:ser>
          <c:idx val="3"/>
          <c:order val="3"/>
          <c:tx>
            <c:strRef>
              <c:f>'KF_40_dur+rat'!$A$30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'KF_40_dur+rat'!$B$26:$P$26</c:f>
              <c:strCache>
                <c:ptCount val="15"/>
                <c:pt idx="0">
                  <c:v>Csengery+Keller 1987</c:v>
                </c:pt>
                <c:pt idx="1">
                  <c:v>Csengery+Keller 1990</c:v>
                </c:pt>
                <c:pt idx="2">
                  <c:v>Komsi+Oramo 1994</c:v>
                </c:pt>
                <c:pt idx="3">
                  <c:v>Komsi+Oramo 1995</c:v>
                </c:pt>
                <c:pt idx="4">
                  <c:v>Whittlesey+Sallaberger 1997</c:v>
                </c:pt>
                <c:pt idx="5">
                  <c:v>Pammer+Kopatchinskaja 2004</c:v>
                </c:pt>
                <c:pt idx="6">
                  <c:v>Arnold+Pogossian 2004</c:v>
                </c:pt>
                <c:pt idx="7">
                  <c:v>Banse+Keller 2005</c:v>
                </c:pt>
                <c:pt idx="8">
                  <c:v>Arnold+Pogossian 2006</c:v>
                </c:pt>
                <c:pt idx="9">
                  <c:v>Melzer+Stark 2012</c:v>
                </c:pt>
                <c:pt idx="10">
                  <c:v>Melzer+Stark 2013</c:v>
                </c:pt>
                <c:pt idx="11">
                  <c:v>Kammer+Widmann 2017</c:v>
                </c:pt>
                <c:pt idx="12">
                  <c:v>Melzer+Stark 2017</c:v>
                </c:pt>
                <c:pt idx="13">
                  <c:v>Melzer+Stark 2019</c:v>
                </c:pt>
                <c:pt idx="14">
                  <c:v>mean 14</c:v>
                </c:pt>
              </c:strCache>
            </c:strRef>
          </c:cat>
          <c:val>
            <c:numRef>
              <c:f>'KF_40_dur+rat'!$B$30:$P$30</c:f>
              <c:numCache>
                <c:formatCode>mm:ss</c:formatCode>
                <c:ptCount val="15"/>
                <c:pt idx="0">
                  <c:v>3.9577139497685179E-4</c:v>
                </c:pt>
                <c:pt idx="1">
                  <c:v>3.7986058620370362E-4</c:v>
                </c:pt>
                <c:pt idx="2">
                  <c:v>4.6376868648148151E-4</c:v>
                </c:pt>
                <c:pt idx="3">
                  <c:v>4.4464259469907414E-4</c:v>
                </c:pt>
                <c:pt idx="4">
                  <c:v>4.8450071386574062E-4</c:v>
                </c:pt>
                <c:pt idx="5">
                  <c:v>3.802723712962963E-4</c:v>
                </c:pt>
                <c:pt idx="6">
                  <c:v>4.6479171915509245E-4</c:v>
                </c:pt>
                <c:pt idx="7">
                  <c:v>3.9831795372685175E-4</c:v>
                </c:pt>
                <c:pt idx="8">
                  <c:v>4.5341395818287045E-4</c:v>
                </c:pt>
                <c:pt idx="9">
                  <c:v>4.4560185185185187E-4</c:v>
                </c:pt>
                <c:pt idx="10">
                  <c:v>4.5528916813657416E-4</c:v>
                </c:pt>
                <c:pt idx="11">
                  <c:v>3.6437074829861115E-4</c:v>
                </c:pt>
                <c:pt idx="12">
                  <c:v>4.2649544385416668E-4</c:v>
                </c:pt>
                <c:pt idx="13">
                  <c:v>4.5687830687500005E-4</c:v>
                </c:pt>
                <c:pt idx="14">
                  <c:v>4.2956967840029761E-4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A76-48BC-A4C1-F9923FC95D91}"/>
            </c:ext>
          </c:extLst>
        </c:ser>
        <c:ser>
          <c:idx val="4"/>
          <c:order val="4"/>
          <c:tx>
            <c:strRef>
              <c:f>'KF_40_dur+rat'!$A$31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'KF_40_dur+rat'!$B$26:$P$26</c:f>
              <c:strCache>
                <c:ptCount val="15"/>
                <c:pt idx="0">
                  <c:v>Csengery+Keller 1987</c:v>
                </c:pt>
                <c:pt idx="1">
                  <c:v>Csengery+Keller 1990</c:v>
                </c:pt>
                <c:pt idx="2">
                  <c:v>Komsi+Oramo 1994</c:v>
                </c:pt>
                <c:pt idx="3">
                  <c:v>Komsi+Oramo 1995</c:v>
                </c:pt>
                <c:pt idx="4">
                  <c:v>Whittlesey+Sallaberger 1997</c:v>
                </c:pt>
                <c:pt idx="5">
                  <c:v>Pammer+Kopatchinskaja 2004</c:v>
                </c:pt>
                <c:pt idx="6">
                  <c:v>Arnold+Pogossian 2004</c:v>
                </c:pt>
                <c:pt idx="7">
                  <c:v>Banse+Keller 2005</c:v>
                </c:pt>
                <c:pt idx="8">
                  <c:v>Arnold+Pogossian 2006</c:v>
                </c:pt>
                <c:pt idx="9">
                  <c:v>Melzer+Stark 2012</c:v>
                </c:pt>
                <c:pt idx="10">
                  <c:v>Melzer+Stark 2013</c:v>
                </c:pt>
                <c:pt idx="11">
                  <c:v>Kammer+Widmann 2017</c:v>
                </c:pt>
                <c:pt idx="12">
                  <c:v>Melzer+Stark 2017</c:v>
                </c:pt>
                <c:pt idx="13">
                  <c:v>Melzer+Stark 2019</c:v>
                </c:pt>
                <c:pt idx="14">
                  <c:v>mean 14</c:v>
                </c:pt>
              </c:strCache>
            </c:strRef>
          </c:cat>
          <c:val>
            <c:numRef>
              <c:f>'KF_40_dur+rat'!$B$31:$P$31</c:f>
              <c:numCache>
                <c:formatCode>mm:ss</c:formatCode>
                <c:ptCount val="15"/>
                <c:pt idx="0">
                  <c:v>2.16364323495371E-5</c:v>
                </c:pt>
                <c:pt idx="1">
                  <c:v>1.1287477951388991E-5</c:v>
                </c:pt>
                <c:pt idx="2">
                  <c:v>4.2807277233796099E-5</c:v>
                </c:pt>
                <c:pt idx="3">
                  <c:v>1.7904646423610962E-5</c:v>
                </c:pt>
                <c:pt idx="4">
                  <c:v>8.000965818287032E-5</c:v>
                </c:pt>
                <c:pt idx="5">
                  <c:v>3.1523736041666597E-5</c:v>
                </c:pt>
                <c:pt idx="6">
                  <c:v>2.7901654490740669E-5</c:v>
                </c:pt>
                <c:pt idx="7">
                  <c:v>5.4889718229166702E-5</c:v>
                </c:pt>
                <c:pt idx="8">
                  <c:v>3.1158142268518386E-5</c:v>
                </c:pt>
                <c:pt idx="9">
                  <c:v>5.6835264976851835E-5</c:v>
                </c:pt>
                <c:pt idx="10">
                  <c:v>3.2711062824074175E-5</c:v>
                </c:pt>
                <c:pt idx="11">
                  <c:v>3.598198538194443E-5</c:v>
                </c:pt>
                <c:pt idx="12">
                  <c:v>5.4935647094907438E-5</c:v>
                </c:pt>
                <c:pt idx="13">
                  <c:v>3.4496514652777673E-5</c:v>
                </c:pt>
                <c:pt idx="14">
                  <c:v>3.8148515578703667E-5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5D-4B63-962F-C8D058797C1F}"/>
            </c:ext>
          </c:extLst>
        </c:ser>
        <c:ser>
          <c:idx val="5"/>
          <c:order val="5"/>
          <c:tx>
            <c:strRef>
              <c:f>'KF_40_dur+rat'!$A$32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'KF_40_dur+rat'!$B$26:$P$26</c:f>
              <c:strCache>
                <c:ptCount val="15"/>
                <c:pt idx="0">
                  <c:v>Csengery+Keller 1987</c:v>
                </c:pt>
                <c:pt idx="1">
                  <c:v>Csengery+Keller 1990</c:v>
                </c:pt>
                <c:pt idx="2">
                  <c:v>Komsi+Oramo 1994</c:v>
                </c:pt>
                <c:pt idx="3">
                  <c:v>Komsi+Oramo 1995</c:v>
                </c:pt>
                <c:pt idx="4">
                  <c:v>Whittlesey+Sallaberger 1997</c:v>
                </c:pt>
                <c:pt idx="5">
                  <c:v>Pammer+Kopatchinskaja 2004</c:v>
                </c:pt>
                <c:pt idx="6">
                  <c:v>Arnold+Pogossian 2004</c:v>
                </c:pt>
                <c:pt idx="7">
                  <c:v>Banse+Keller 2005</c:v>
                </c:pt>
                <c:pt idx="8">
                  <c:v>Arnold+Pogossian 2006</c:v>
                </c:pt>
                <c:pt idx="9">
                  <c:v>Melzer+Stark 2012</c:v>
                </c:pt>
                <c:pt idx="10">
                  <c:v>Melzer+Stark 2013</c:v>
                </c:pt>
                <c:pt idx="11">
                  <c:v>Kammer+Widmann 2017</c:v>
                </c:pt>
                <c:pt idx="12">
                  <c:v>Melzer+Stark 2017</c:v>
                </c:pt>
                <c:pt idx="13">
                  <c:v>Melzer+Stark 2019</c:v>
                </c:pt>
                <c:pt idx="14">
                  <c:v>mean 14</c:v>
                </c:pt>
              </c:strCache>
            </c:strRef>
          </c:cat>
          <c:val>
            <c:numRef>
              <c:f>'KF_40_dur+rat'!$B$32:$P$32</c:f>
              <c:numCache>
                <c:formatCode>mm:ss</c:formatCode>
                <c:ptCount val="15"/>
                <c:pt idx="0">
                  <c:v>8.1642101284722232E-4</c:v>
                </c:pt>
                <c:pt idx="1">
                  <c:v>9.2396069539351841E-4</c:v>
                </c:pt>
                <c:pt idx="2">
                  <c:v>7.7089947090277805E-4</c:v>
                </c:pt>
                <c:pt idx="3">
                  <c:v>9.4983413118055555E-4</c:v>
                </c:pt>
                <c:pt idx="4">
                  <c:v>8.2255186025462983E-4</c:v>
                </c:pt>
                <c:pt idx="5">
                  <c:v>8.2384416729166664E-4</c:v>
                </c:pt>
                <c:pt idx="6">
                  <c:v>1.0853447551851855E-3</c:v>
                </c:pt>
                <c:pt idx="7">
                  <c:v>9.5629776601851852E-4</c:v>
                </c:pt>
                <c:pt idx="8">
                  <c:v>1.1383051986226852E-3</c:v>
                </c:pt>
                <c:pt idx="9">
                  <c:v>9.3310657596064827E-4</c:v>
                </c:pt>
                <c:pt idx="10">
                  <c:v>9.3168146887731475E-4</c:v>
                </c:pt>
                <c:pt idx="11">
                  <c:v>7.0706307214120346E-4</c:v>
                </c:pt>
                <c:pt idx="12">
                  <c:v>9.5290165449074071E-4</c:v>
                </c:pt>
                <c:pt idx="13">
                  <c:v>1.0092550600578705E-3</c:v>
                </c:pt>
                <c:pt idx="14">
                  <c:v>9.1581906351603814E-4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87C-4189-B1B0-DDA0063DCF80}"/>
            </c:ext>
          </c:extLst>
        </c:ser>
        <c:ser>
          <c:idx val="6"/>
          <c:order val="6"/>
          <c:tx>
            <c:strRef>
              <c:f>'KF_40_dur+rat'!$A$33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'KF_40_dur+rat'!$B$26:$P$26</c:f>
              <c:strCache>
                <c:ptCount val="15"/>
                <c:pt idx="0">
                  <c:v>Csengery+Keller 1987</c:v>
                </c:pt>
                <c:pt idx="1">
                  <c:v>Csengery+Keller 1990</c:v>
                </c:pt>
                <c:pt idx="2">
                  <c:v>Komsi+Oramo 1994</c:v>
                </c:pt>
                <c:pt idx="3">
                  <c:v>Komsi+Oramo 1995</c:v>
                </c:pt>
                <c:pt idx="4">
                  <c:v>Whittlesey+Sallaberger 1997</c:v>
                </c:pt>
                <c:pt idx="5">
                  <c:v>Pammer+Kopatchinskaja 2004</c:v>
                </c:pt>
                <c:pt idx="6">
                  <c:v>Arnold+Pogossian 2004</c:v>
                </c:pt>
                <c:pt idx="7">
                  <c:v>Banse+Keller 2005</c:v>
                </c:pt>
                <c:pt idx="8">
                  <c:v>Arnold+Pogossian 2006</c:v>
                </c:pt>
                <c:pt idx="9">
                  <c:v>Melzer+Stark 2012</c:v>
                </c:pt>
                <c:pt idx="10">
                  <c:v>Melzer+Stark 2013</c:v>
                </c:pt>
                <c:pt idx="11">
                  <c:v>Kammer+Widmann 2017</c:v>
                </c:pt>
                <c:pt idx="12">
                  <c:v>Melzer+Stark 2017</c:v>
                </c:pt>
                <c:pt idx="13">
                  <c:v>Melzer+Stark 2019</c:v>
                </c:pt>
                <c:pt idx="14">
                  <c:v>mean 14</c:v>
                </c:pt>
              </c:strCache>
            </c:strRef>
          </c:cat>
          <c:val>
            <c:numRef>
              <c:f>'KF_40_dur+rat'!$B$33:$P$33</c:f>
              <c:numCache>
                <c:formatCode>mm:ss</c:formatCode>
                <c:ptCount val="15"/>
                <c:pt idx="0">
                  <c:v>2.1984022003472209E-4</c:v>
                </c:pt>
                <c:pt idx="1">
                  <c:v>2.2906693541666667E-4</c:v>
                </c:pt>
                <c:pt idx="2">
                  <c:v>2.4671201813657401E-4</c:v>
                </c:pt>
                <c:pt idx="3">
                  <c:v>2.663223314004631E-4</c:v>
                </c:pt>
                <c:pt idx="4">
                  <c:v>2.752120601273148E-4</c:v>
                </c:pt>
                <c:pt idx="5">
                  <c:v>2.1937410767361117E-4</c:v>
                </c:pt>
                <c:pt idx="6">
                  <c:v>3.1205803309027785E-4</c:v>
                </c:pt>
                <c:pt idx="7">
                  <c:v>2.4038380784722211E-4</c:v>
                </c:pt>
                <c:pt idx="8">
                  <c:v>3.0378768790509234E-4</c:v>
                </c:pt>
                <c:pt idx="9">
                  <c:v>2.2056878306712965E-4</c:v>
                </c:pt>
                <c:pt idx="10">
                  <c:v>2.5404803896990737E-4</c:v>
                </c:pt>
                <c:pt idx="11">
                  <c:v>2.1439489376157427E-4</c:v>
                </c:pt>
                <c:pt idx="12">
                  <c:v>2.4175694968750014E-4</c:v>
                </c:pt>
                <c:pt idx="13">
                  <c:v>2.3917023599537038E-4</c:v>
                </c:pt>
                <c:pt idx="14">
                  <c:v>2.4876400736524476E-4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87C-4189-B1B0-DDA0063DCF80}"/>
            </c:ext>
          </c:extLst>
        </c:ser>
        <c:ser>
          <c:idx val="7"/>
          <c:order val="7"/>
          <c:tx>
            <c:strRef>
              <c:f>'KF_40_dur+rat'!$A$34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'KF_40_dur+rat'!$B$26:$P$26</c:f>
              <c:strCache>
                <c:ptCount val="15"/>
                <c:pt idx="0">
                  <c:v>Csengery+Keller 1987</c:v>
                </c:pt>
                <c:pt idx="1">
                  <c:v>Csengery+Keller 1990</c:v>
                </c:pt>
                <c:pt idx="2">
                  <c:v>Komsi+Oramo 1994</c:v>
                </c:pt>
                <c:pt idx="3">
                  <c:v>Komsi+Oramo 1995</c:v>
                </c:pt>
                <c:pt idx="4">
                  <c:v>Whittlesey+Sallaberger 1997</c:v>
                </c:pt>
                <c:pt idx="5">
                  <c:v>Pammer+Kopatchinskaja 2004</c:v>
                </c:pt>
                <c:pt idx="6">
                  <c:v>Arnold+Pogossian 2004</c:v>
                </c:pt>
                <c:pt idx="7">
                  <c:v>Banse+Keller 2005</c:v>
                </c:pt>
                <c:pt idx="8">
                  <c:v>Arnold+Pogossian 2006</c:v>
                </c:pt>
                <c:pt idx="9">
                  <c:v>Melzer+Stark 2012</c:v>
                </c:pt>
                <c:pt idx="10">
                  <c:v>Melzer+Stark 2013</c:v>
                </c:pt>
                <c:pt idx="11">
                  <c:v>Kammer+Widmann 2017</c:v>
                </c:pt>
                <c:pt idx="12">
                  <c:v>Melzer+Stark 2017</c:v>
                </c:pt>
                <c:pt idx="13">
                  <c:v>Melzer+Stark 2019</c:v>
                </c:pt>
                <c:pt idx="14">
                  <c:v>mean 14</c:v>
                </c:pt>
              </c:strCache>
            </c:strRef>
          </c:cat>
          <c:val>
            <c:numRef>
              <c:f>'KF_40_dur+rat'!$B$34:$P$34</c:f>
              <c:numCache>
                <c:formatCode>mm:ss</c:formatCode>
                <c:ptCount val="15"/>
                <c:pt idx="0">
                  <c:v>1.3268633996875001E-3</c:v>
                </c:pt>
                <c:pt idx="1">
                  <c:v>1.4726001511689815E-3</c:v>
                </c:pt>
                <c:pt idx="2">
                  <c:v>1.1837826488657404E-3</c:v>
                </c:pt>
                <c:pt idx="3">
                  <c:v>1.2377781977083331E-3</c:v>
                </c:pt>
                <c:pt idx="4">
                  <c:v>1.5739816914467596E-3</c:v>
                </c:pt>
                <c:pt idx="5">
                  <c:v>1.3125860838078703E-3</c:v>
                </c:pt>
                <c:pt idx="6">
                  <c:v>1.4556500377893519E-3</c:v>
                </c:pt>
                <c:pt idx="7">
                  <c:v>1.2939909297106486E-3</c:v>
                </c:pt>
                <c:pt idx="8">
                  <c:v>1.4584698076851857E-3</c:v>
                </c:pt>
                <c:pt idx="9">
                  <c:v>1.1776266062037037E-3</c:v>
                </c:pt>
                <c:pt idx="10">
                  <c:v>1.153557781134259E-3</c:v>
                </c:pt>
                <c:pt idx="11">
                  <c:v>1.2712857982754631E-3</c:v>
                </c:pt>
                <c:pt idx="12">
                  <c:v>1.1392626186342591E-3</c:v>
                </c:pt>
                <c:pt idx="13">
                  <c:v>1.2832451499074071E-3</c:v>
                </c:pt>
                <c:pt idx="14">
                  <c:v>1.3100486358589617E-3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987C-4189-B1B0-DDA0063DCF80}"/>
            </c:ext>
          </c:extLst>
        </c:ser>
        <c:ser>
          <c:idx val="8"/>
          <c:order val="8"/>
          <c:tx>
            <c:strRef>
              <c:f>'KF_40_dur+rat'!$A$35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'KF_40_dur+rat'!$B$26:$P$26</c:f>
              <c:strCache>
                <c:ptCount val="15"/>
                <c:pt idx="0">
                  <c:v>Csengery+Keller 1987</c:v>
                </c:pt>
                <c:pt idx="1">
                  <c:v>Csengery+Keller 1990</c:v>
                </c:pt>
                <c:pt idx="2">
                  <c:v>Komsi+Oramo 1994</c:v>
                </c:pt>
                <c:pt idx="3">
                  <c:v>Komsi+Oramo 1995</c:v>
                </c:pt>
                <c:pt idx="4">
                  <c:v>Whittlesey+Sallaberger 1997</c:v>
                </c:pt>
                <c:pt idx="5">
                  <c:v>Pammer+Kopatchinskaja 2004</c:v>
                </c:pt>
                <c:pt idx="6">
                  <c:v>Arnold+Pogossian 2004</c:v>
                </c:pt>
                <c:pt idx="7">
                  <c:v>Banse+Keller 2005</c:v>
                </c:pt>
                <c:pt idx="8">
                  <c:v>Arnold+Pogossian 2006</c:v>
                </c:pt>
                <c:pt idx="9">
                  <c:v>Melzer+Stark 2012</c:v>
                </c:pt>
                <c:pt idx="10">
                  <c:v>Melzer+Stark 2013</c:v>
                </c:pt>
                <c:pt idx="11">
                  <c:v>Kammer+Widmann 2017</c:v>
                </c:pt>
                <c:pt idx="12">
                  <c:v>Melzer+Stark 2017</c:v>
                </c:pt>
                <c:pt idx="13">
                  <c:v>Melzer+Stark 2019</c:v>
                </c:pt>
                <c:pt idx="14">
                  <c:v>mean 14</c:v>
                </c:pt>
              </c:strCache>
            </c:strRef>
          </c:cat>
          <c:val>
            <c:numRef>
              <c:f>'KF_40_dur+rat'!$B$35:$P$35</c:f>
              <c:numCache>
                <c:formatCode>mm:ss</c:formatCode>
                <c:ptCount val="15"/>
                <c:pt idx="0">
                  <c:v>4.3264387545138871E-4</c:v>
                </c:pt>
                <c:pt idx="1">
                  <c:v>4.5710506424768483E-4</c:v>
                </c:pt>
                <c:pt idx="2">
                  <c:v>4.5351473922453751E-4</c:v>
                </c:pt>
                <c:pt idx="3">
                  <c:v>5.663756088773146E-4</c:v>
                </c:pt>
                <c:pt idx="4">
                  <c:v>4.5719744687499947E-4</c:v>
                </c:pt>
                <c:pt idx="5">
                  <c:v>5.0609410431712927E-4</c:v>
                </c:pt>
                <c:pt idx="6">
                  <c:v>5.5929127824074084E-4</c:v>
                </c:pt>
                <c:pt idx="7">
                  <c:v>4.0429474258101824E-4</c:v>
                </c:pt>
                <c:pt idx="8">
                  <c:v>6.0162929369212944E-4</c:v>
                </c:pt>
                <c:pt idx="9">
                  <c:v>4.9341904971064818E-4</c:v>
                </c:pt>
                <c:pt idx="10">
                  <c:v>4.8954711515046285E-4</c:v>
                </c:pt>
                <c:pt idx="11">
                  <c:v>2.8262366674768492E-4</c:v>
                </c:pt>
                <c:pt idx="12">
                  <c:v>5.3239271017361102E-4</c:v>
                </c:pt>
                <c:pt idx="13">
                  <c:v>4.7807959604166672E-4</c:v>
                </c:pt>
                <c:pt idx="14">
                  <c:v>4.7958630652364398E-4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987C-4189-B1B0-DDA0063DCF80}"/>
            </c:ext>
          </c:extLst>
        </c:ser>
        <c:ser>
          <c:idx val="9"/>
          <c:order val="9"/>
          <c:tx>
            <c:strRef>
              <c:f>'KF_40_dur+rat'!$A$36</c:f>
              <c:strCache>
                <c:ptCount val="1"/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'KF_40_dur+rat'!$B$26:$P$26</c:f>
              <c:strCache>
                <c:ptCount val="15"/>
                <c:pt idx="0">
                  <c:v>Csengery+Keller 1987</c:v>
                </c:pt>
                <c:pt idx="1">
                  <c:v>Csengery+Keller 1990</c:v>
                </c:pt>
                <c:pt idx="2">
                  <c:v>Komsi+Oramo 1994</c:v>
                </c:pt>
                <c:pt idx="3">
                  <c:v>Komsi+Oramo 1995</c:v>
                </c:pt>
                <c:pt idx="4">
                  <c:v>Whittlesey+Sallaberger 1997</c:v>
                </c:pt>
                <c:pt idx="5">
                  <c:v>Pammer+Kopatchinskaja 2004</c:v>
                </c:pt>
                <c:pt idx="6">
                  <c:v>Arnold+Pogossian 2004</c:v>
                </c:pt>
                <c:pt idx="7">
                  <c:v>Banse+Keller 2005</c:v>
                </c:pt>
                <c:pt idx="8">
                  <c:v>Arnold+Pogossian 2006</c:v>
                </c:pt>
                <c:pt idx="9">
                  <c:v>Melzer+Stark 2012</c:v>
                </c:pt>
                <c:pt idx="10">
                  <c:v>Melzer+Stark 2013</c:v>
                </c:pt>
                <c:pt idx="11">
                  <c:v>Kammer+Widmann 2017</c:v>
                </c:pt>
                <c:pt idx="12">
                  <c:v>Melzer+Stark 2017</c:v>
                </c:pt>
                <c:pt idx="13">
                  <c:v>Melzer+Stark 2019</c:v>
                </c:pt>
                <c:pt idx="14">
                  <c:v>mean 14</c:v>
                </c:pt>
              </c:strCache>
            </c:strRef>
          </c:cat>
          <c:val>
            <c:numRef>
              <c:f>'KF_40_dur+rat'!$B$36:$P$36</c:f>
              <c:numCache>
                <c:formatCode>mm:ss</c:formatCode>
                <c:ptCount val="15"/>
                <c:pt idx="0">
                  <c:v>4.0480717750115743E-3</c:v>
                </c:pt>
                <c:pt idx="1">
                  <c:v>4.3659769463310185E-3</c:v>
                </c:pt>
                <c:pt idx="2">
                  <c:v>4.1888636936226855E-3</c:v>
                </c:pt>
                <c:pt idx="3">
                  <c:v>4.716049120266204E-3</c:v>
                </c:pt>
                <c:pt idx="4">
                  <c:v>4.6508881330324069E-3</c:v>
                </c:pt>
                <c:pt idx="5">
                  <c:v>4.1828693205671289E-3</c:v>
                </c:pt>
                <c:pt idx="6">
                  <c:v>4.9746414924074075E-3</c:v>
                </c:pt>
                <c:pt idx="7">
                  <c:v>4.2331259973148148E-3</c:v>
                </c:pt>
                <c:pt idx="8">
                  <c:v>5.0912908373263888E-3</c:v>
                </c:pt>
                <c:pt idx="9">
                  <c:v>4.281448150243056E-3</c:v>
                </c:pt>
                <c:pt idx="10">
                  <c:v>4.2992147476273151E-3</c:v>
                </c:pt>
                <c:pt idx="11">
                  <c:v>3.7231880406481477E-3</c:v>
                </c:pt>
                <c:pt idx="12">
                  <c:v>4.2935843936342585E-3</c:v>
                </c:pt>
                <c:pt idx="13">
                  <c:v>4.487956139247685E-3</c:v>
                </c:pt>
                <c:pt idx="14">
                  <c:v>4.3955120562342923E-3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987C-4189-B1B0-DDA0063DCF8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12123008"/>
        <c:axId val="212132992"/>
      </c:barChart>
      <c:catAx>
        <c:axId val="2121230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2132992"/>
        <c:crosses val="autoZero"/>
        <c:auto val="1"/>
        <c:lblAlgn val="ctr"/>
        <c:lblOffset val="100"/>
        <c:noMultiLvlLbl val="0"/>
      </c:catAx>
      <c:valAx>
        <c:axId val="212132992"/>
        <c:scaling>
          <c:orientation val="minMax"/>
          <c:max val="5.5555520000000001E-3"/>
          <c:min val="0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ajorGridlines>
        <c:minorGridlines>
          <c:spPr>
            <a:ln w="6350" cap="flat" cmpd="sng" algn="ctr">
              <a:solidFill>
                <a:schemeClr val="bg1">
                  <a:lumMod val="85000"/>
                </a:schemeClr>
              </a:solidFill>
              <a:prstDash val="solid"/>
              <a:miter lim="800000"/>
            </a:ln>
            <a:effectLst/>
          </c:spPr>
        </c:minorGridlines>
        <c:numFmt formatCode="mm:ss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2123008"/>
        <c:crosses val="autoZero"/>
        <c:crossBetween val="between"/>
        <c:majorUnit val="3.4722200000000006E-4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9899942409262334"/>
          <c:y val="0.92954949929388242"/>
          <c:w val="0.22954112380743219"/>
          <c:h val="3.57826931938851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974485593876396"/>
          <c:y val="1.0814536132243506E-2"/>
          <c:w val="0.8079663352735581"/>
          <c:h val="0.86105375305888032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'KF_40_dur+rat'!$C$107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'KF_40_dur+rat'!$B$108:$B$116</c:f>
              <c:strCache>
                <c:ptCount val="9"/>
                <c:pt idx="0">
                  <c:v>Csengery+Keller 1990</c:v>
                </c:pt>
                <c:pt idx="1">
                  <c:v>Komsi+Oramo 1995</c:v>
                </c:pt>
                <c:pt idx="2">
                  <c:v>Whittlesey+Sallaberger 1997</c:v>
                </c:pt>
                <c:pt idx="3">
                  <c:v>Pammer+Kopatchinskaja 2004</c:v>
                </c:pt>
                <c:pt idx="4">
                  <c:v>Arnold+Pogossian 2004</c:v>
                </c:pt>
                <c:pt idx="5">
                  <c:v>Banse+Keller 2005</c:v>
                </c:pt>
                <c:pt idx="6">
                  <c:v>Melzer+Stark 2012</c:v>
                </c:pt>
                <c:pt idx="7">
                  <c:v>Kammer+Widmann 2017</c:v>
                </c:pt>
                <c:pt idx="8">
                  <c:v>mean 8</c:v>
                </c:pt>
              </c:strCache>
            </c:strRef>
          </c:cat>
          <c:val>
            <c:numRef>
              <c:f>'KF_40_dur+rat'!$C$108:$C$116</c:f>
              <c:numCache>
                <c:formatCode>mm:ss</c:formatCode>
                <c:ptCount val="9"/>
                <c:pt idx="0">
                  <c:v>2.0800264549768519E-4</c:v>
                </c:pt>
                <c:pt idx="1">
                  <c:v>3.5498131351851853E-4</c:v>
                </c:pt>
                <c:pt idx="2">
                  <c:v>2.564271542013889E-4</c:v>
                </c:pt>
                <c:pt idx="3">
                  <c:v>2.5645418660879627E-4</c:v>
                </c:pt>
                <c:pt idx="4">
                  <c:v>2.6421432770833332E-4</c:v>
                </c:pt>
                <c:pt idx="5">
                  <c:v>2.2590388006944447E-4</c:v>
                </c:pt>
                <c:pt idx="6">
                  <c:v>2.619184093402778E-4</c:v>
                </c:pt>
                <c:pt idx="7">
                  <c:v>2.0490100361111109E-4</c:v>
                </c:pt>
                <c:pt idx="8">
                  <c:v>2.5410036506944445E-4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87-45C4-9DB8-E12512AB4715}"/>
            </c:ext>
          </c:extLst>
        </c:ser>
        <c:ser>
          <c:idx val="1"/>
          <c:order val="1"/>
          <c:tx>
            <c:strRef>
              <c:f>'KF_40_dur+rat'!$D$107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'KF_40_dur+rat'!$B$108:$B$116</c:f>
              <c:strCache>
                <c:ptCount val="9"/>
                <c:pt idx="0">
                  <c:v>Csengery+Keller 1990</c:v>
                </c:pt>
                <c:pt idx="1">
                  <c:v>Komsi+Oramo 1995</c:v>
                </c:pt>
                <c:pt idx="2">
                  <c:v>Whittlesey+Sallaberger 1997</c:v>
                </c:pt>
                <c:pt idx="3">
                  <c:v>Pammer+Kopatchinskaja 2004</c:v>
                </c:pt>
                <c:pt idx="4">
                  <c:v>Arnold+Pogossian 2004</c:v>
                </c:pt>
                <c:pt idx="5">
                  <c:v>Banse+Keller 2005</c:v>
                </c:pt>
                <c:pt idx="6">
                  <c:v>Melzer+Stark 2012</c:v>
                </c:pt>
                <c:pt idx="7">
                  <c:v>Kammer+Widmann 2017</c:v>
                </c:pt>
                <c:pt idx="8">
                  <c:v>mean 8</c:v>
                </c:pt>
              </c:strCache>
            </c:strRef>
          </c:cat>
          <c:val>
            <c:numRef>
              <c:f>'KF_40_dur+rat'!$D$108:$D$116</c:f>
              <c:numCache>
                <c:formatCode>mm:ss</c:formatCode>
                <c:ptCount val="9"/>
                <c:pt idx="0">
                  <c:v>3.0746619641203711E-5</c:v>
                </c:pt>
                <c:pt idx="1">
                  <c:v>4.3413538252314822E-5</c:v>
                </c:pt>
                <c:pt idx="2">
                  <c:v>2.8455687824074103E-5</c:v>
                </c:pt>
                <c:pt idx="3">
                  <c:v>4.1206853113425963E-5</c:v>
                </c:pt>
                <c:pt idx="4">
                  <c:v>3.8238011261574086E-5</c:v>
                </c:pt>
                <c:pt idx="5">
                  <c:v>2.3463613842592586E-5</c:v>
                </c:pt>
                <c:pt idx="6">
                  <c:v>2.6019358356481451E-5</c:v>
                </c:pt>
                <c:pt idx="7">
                  <c:v>3.4185248171296304E-5</c:v>
                </c:pt>
                <c:pt idx="8">
                  <c:v>3.321611630787038E-5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87-45C4-9DB8-E12512AB4715}"/>
            </c:ext>
          </c:extLst>
        </c:ser>
        <c:ser>
          <c:idx val="2"/>
          <c:order val="2"/>
          <c:tx>
            <c:strRef>
              <c:f>'KF_40_dur+rat'!$E$107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'KF_40_dur+rat'!$B$108:$B$116</c:f>
              <c:strCache>
                <c:ptCount val="9"/>
                <c:pt idx="0">
                  <c:v>Csengery+Keller 1990</c:v>
                </c:pt>
                <c:pt idx="1">
                  <c:v>Komsi+Oramo 1995</c:v>
                </c:pt>
                <c:pt idx="2">
                  <c:v>Whittlesey+Sallaberger 1997</c:v>
                </c:pt>
                <c:pt idx="3">
                  <c:v>Pammer+Kopatchinskaja 2004</c:v>
                </c:pt>
                <c:pt idx="4">
                  <c:v>Arnold+Pogossian 2004</c:v>
                </c:pt>
                <c:pt idx="5">
                  <c:v>Banse+Keller 2005</c:v>
                </c:pt>
                <c:pt idx="6">
                  <c:v>Melzer+Stark 2012</c:v>
                </c:pt>
                <c:pt idx="7">
                  <c:v>Kammer+Widmann 2017</c:v>
                </c:pt>
                <c:pt idx="8">
                  <c:v>mean 8</c:v>
                </c:pt>
              </c:strCache>
            </c:strRef>
          </c:cat>
          <c:val>
            <c:numRef>
              <c:f>'KF_40_dur+rat'!$E$108:$E$116</c:f>
              <c:numCache>
                <c:formatCode>mm:ss</c:formatCode>
                <c:ptCount val="9"/>
                <c:pt idx="0">
                  <c:v>6.5334677081018517E-4</c:v>
                </c:pt>
                <c:pt idx="1">
                  <c:v>8.3479675820601854E-4</c:v>
                </c:pt>
                <c:pt idx="2">
                  <c:v>6.7255186025462965E-4</c:v>
                </c:pt>
                <c:pt idx="3">
                  <c:v>6.1151371041666674E-4</c:v>
                </c:pt>
                <c:pt idx="4">
                  <c:v>7.6715167548611126E-4</c:v>
                </c:pt>
                <c:pt idx="5">
                  <c:v>6.3558358528935193E-4</c:v>
                </c:pt>
                <c:pt idx="6">
                  <c:v>6.6635225077546305E-4</c:v>
                </c:pt>
                <c:pt idx="7">
                  <c:v>6.0838162425925926E-4</c:v>
                </c:pt>
                <c:pt idx="8">
                  <c:v>6.8120977943721074E-4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A76-48BC-A4C1-F9923FC95D91}"/>
            </c:ext>
          </c:extLst>
        </c:ser>
        <c:ser>
          <c:idx val="3"/>
          <c:order val="3"/>
          <c:tx>
            <c:strRef>
              <c:f>'KF_40_dur+rat'!$F$107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'KF_40_dur+rat'!$B$108:$B$116</c:f>
              <c:strCache>
                <c:ptCount val="9"/>
                <c:pt idx="0">
                  <c:v>Csengery+Keller 1990</c:v>
                </c:pt>
                <c:pt idx="1">
                  <c:v>Komsi+Oramo 1995</c:v>
                </c:pt>
                <c:pt idx="2">
                  <c:v>Whittlesey+Sallaberger 1997</c:v>
                </c:pt>
                <c:pt idx="3">
                  <c:v>Pammer+Kopatchinskaja 2004</c:v>
                </c:pt>
                <c:pt idx="4">
                  <c:v>Arnold+Pogossian 2004</c:v>
                </c:pt>
                <c:pt idx="5">
                  <c:v>Banse+Keller 2005</c:v>
                </c:pt>
                <c:pt idx="6">
                  <c:v>Melzer+Stark 2012</c:v>
                </c:pt>
                <c:pt idx="7">
                  <c:v>Kammer+Widmann 2017</c:v>
                </c:pt>
                <c:pt idx="8">
                  <c:v>mean 8</c:v>
                </c:pt>
              </c:strCache>
            </c:strRef>
          </c:cat>
          <c:val>
            <c:numRef>
              <c:f>'KF_40_dur+rat'!$F$108:$F$116</c:f>
              <c:numCache>
                <c:formatCode>mm:ss</c:formatCode>
                <c:ptCount val="9"/>
                <c:pt idx="0">
                  <c:v>3.7986058620370362E-4</c:v>
                </c:pt>
                <c:pt idx="1">
                  <c:v>4.4464259469907414E-4</c:v>
                </c:pt>
                <c:pt idx="2">
                  <c:v>4.8450071386574062E-4</c:v>
                </c:pt>
                <c:pt idx="3">
                  <c:v>3.802723712962963E-4</c:v>
                </c:pt>
                <c:pt idx="4">
                  <c:v>4.6479171915509245E-4</c:v>
                </c:pt>
                <c:pt idx="5">
                  <c:v>3.9831795372685175E-4</c:v>
                </c:pt>
                <c:pt idx="6">
                  <c:v>4.4560185185185187E-4</c:v>
                </c:pt>
                <c:pt idx="7">
                  <c:v>3.6437074829861115E-4</c:v>
                </c:pt>
                <c:pt idx="8">
                  <c:v>4.2029481738715274E-4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A76-48BC-A4C1-F9923FC95D91}"/>
            </c:ext>
          </c:extLst>
        </c:ser>
        <c:ser>
          <c:idx val="4"/>
          <c:order val="4"/>
          <c:tx>
            <c:strRef>
              <c:f>'KF_40_dur+rat'!$G$107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'KF_40_dur+rat'!$B$108:$B$116</c:f>
              <c:strCache>
                <c:ptCount val="9"/>
                <c:pt idx="0">
                  <c:v>Csengery+Keller 1990</c:v>
                </c:pt>
                <c:pt idx="1">
                  <c:v>Komsi+Oramo 1995</c:v>
                </c:pt>
                <c:pt idx="2">
                  <c:v>Whittlesey+Sallaberger 1997</c:v>
                </c:pt>
                <c:pt idx="3">
                  <c:v>Pammer+Kopatchinskaja 2004</c:v>
                </c:pt>
                <c:pt idx="4">
                  <c:v>Arnold+Pogossian 2004</c:v>
                </c:pt>
                <c:pt idx="5">
                  <c:v>Banse+Keller 2005</c:v>
                </c:pt>
                <c:pt idx="6">
                  <c:v>Melzer+Stark 2012</c:v>
                </c:pt>
                <c:pt idx="7">
                  <c:v>Kammer+Widmann 2017</c:v>
                </c:pt>
                <c:pt idx="8">
                  <c:v>mean 8</c:v>
                </c:pt>
              </c:strCache>
            </c:strRef>
          </c:cat>
          <c:val>
            <c:numRef>
              <c:f>'KF_40_dur+rat'!$G$108:$G$116</c:f>
              <c:numCache>
                <c:formatCode>mm:ss</c:formatCode>
                <c:ptCount val="9"/>
                <c:pt idx="0">
                  <c:v>1.1287477951388991E-5</c:v>
                </c:pt>
                <c:pt idx="1">
                  <c:v>1.7904646423610962E-5</c:v>
                </c:pt>
                <c:pt idx="2">
                  <c:v>8.000965818287032E-5</c:v>
                </c:pt>
                <c:pt idx="3">
                  <c:v>3.1523736041666597E-5</c:v>
                </c:pt>
                <c:pt idx="4">
                  <c:v>2.7901654490740669E-5</c:v>
                </c:pt>
                <c:pt idx="5">
                  <c:v>5.4889718229166702E-5</c:v>
                </c:pt>
                <c:pt idx="6">
                  <c:v>5.6835264976851835E-5</c:v>
                </c:pt>
                <c:pt idx="7">
                  <c:v>3.598198538194443E-5</c:v>
                </c:pt>
                <c:pt idx="8">
                  <c:v>3.9541767709780065E-5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5D-4B63-962F-C8D058797C1F}"/>
            </c:ext>
          </c:extLst>
        </c:ser>
        <c:ser>
          <c:idx val="5"/>
          <c:order val="5"/>
          <c:tx>
            <c:strRef>
              <c:f>'KF_40_dur+rat'!$H$107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'KF_40_dur+rat'!$B$108:$B$116</c:f>
              <c:strCache>
                <c:ptCount val="9"/>
                <c:pt idx="0">
                  <c:v>Csengery+Keller 1990</c:v>
                </c:pt>
                <c:pt idx="1">
                  <c:v>Komsi+Oramo 1995</c:v>
                </c:pt>
                <c:pt idx="2">
                  <c:v>Whittlesey+Sallaberger 1997</c:v>
                </c:pt>
                <c:pt idx="3">
                  <c:v>Pammer+Kopatchinskaja 2004</c:v>
                </c:pt>
                <c:pt idx="4">
                  <c:v>Arnold+Pogossian 2004</c:v>
                </c:pt>
                <c:pt idx="5">
                  <c:v>Banse+Keller 2005</c:v>
                </c:pt>
                <c:pt idx="6">
                  <c:v>Melzer+Stark 2012</c:v>
                </c:pt>
                <c:pt idx="7">
                  <c:v>Kammer+Widmann 2017</c:v>
                </c:pt>
                <c:pt idx="8">
                  <c:v>mean 8</c:v>
                </c:pt>
              </c:strCache>
            </c:strRef>
          </c:cat>
          <c:val>
            <c:numRef>
              <c:f>'KF_40_dur+rat'!$H$108:$H$116</c:f>
              <c:numCache>
                <c:formatCode>mm:ss</c:formatCode>
                <c:ptCount val="9"/>
                <c:pt idx="0">
                  <c:v>9.2396069539351841E-4</c:v>
                </c:pt>
                <c:pt idx="1">
                  <c:v>9.4983413118055555E-4</c:v>
                </c:pt>
                <c:pt idx="2">
                  <c:v>8.2255186025462983E-4</c:v>
                </c:pt>
                <c:pt idx="3">
                  <c:v>8.2384416729166664E-4</c:v>
                </c:pt>
                <c:pt idx="4">
                  <c:v>1.0853447551851855E-3</c:v>
                </c:pt>
                <c:pt idx="5">
                  <c:v>9.5629776601851852E-4</c:v>
                </c:pt>
                <c:pt idx="6">
                  <c:v>9.3310657596064827E-4</c:v>
                </c:pt>
                <c:pt idx="7">
                  <c:v>7.0706307214120346E-4</c:v>
                </c:pt>
                <c:pt idx="8">
                  <c:v>9.0025037792824058E-4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87C-4189-B1B0-DDA0063DCF80}"/>
            </c:ext>
          </c:extLst>
        </c:ser>
        <c:ser>
          <c:idx val="6"/>
          <c:order val="6"/>
          <c:tx>
            <c:strRef>
              <c:f>'KF_40_dur+rat'!$I$107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'KF_40_dur+rat'!$B$108:$B$116</c:f>
              <c:strCache>
                <c:ptCount val="9"/>
                <c:pt idx="0">
                  <c:v>Csengery+Keller 1990</c:v>
                </c:pt>
                <c:pt idx="1">
                  <c:v>Komsi+Oramo 1995</c:v>
                </c:pt>
                <c:pt idx="2">
                  <c:v>Whittlesey+Sallaberger 1997</c:v>
                </c:pt>
                <c:pt idx="3">
                  <c:v>Pammer+Kopatchinskaja 2004</c:v>
                </c:pt>
                <c:pt idx="4">
                  <c:v>Arnold+Pogossian 2004</c:v>
                </c:pt>
                <c:pt idx="5">
                  <c:v>Banse+Keller 2005</c:v>
                </c:pt>
                <c:pt idx="6">
                  <c:v>Melzer+Stark 2012</c:v>
                </c:pt>
                <c:pt idx="7">
                  <c:v>Kammer+Widmann 2017</c:v>
                </c:pt>
                <c:pt idx="8">
                  <c:v>mean 8</c:v>
                </c:pt>
              </c:strCache>
            </c:strRef>
          </c:cat>
          <c:val>
            <c:numRef>
              <c:f>'KF_40_dur+rat'!$I$108:$I$116</c:f>
              <c:numCache>
                <c:formatCode>mm:ss</c:formatCode>
                <c:ptCount val="9"/>
                <c:pt idx="0">
                  <c:v>2.2906693541666667E-4</c:v>
                </c:pt>
                <c:pt idx="1">
                  <c:v>2.663223314004631E-4</c:v>
                </c:pt>
                <c:pt idx="2">
                  <c:v>2.752120601273148E-4</c:v>
                </c:pt>
                <c:pt idx="3">
                  <c:v>2.1937410767361117E-4</c:v>
                </c:pt>
                <c:pt idx="4">
                  <c:v>3.1205803309027785E-4</c:v>
                </c:pt>
                <c:pt idx="5">
                  <c:v>2.4038380784722211E-4</c:v>
                </c:pt>
                <c:pt idx="6">
                  <c:v>2.2056878306712965E-4</c:v>
                </c:pt>
                <c:pt idx="7">
                  <c:v>2.1439489376157427E-4</c:v>
                </c:pt>
                <c:pt idx="8">
                  <c:v>2.4717261904803244E-4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87C-4189-B1B0-DDA0063DCF80}"/>
            </c:ext>
          </c:extLst>
        </c:ser>
        <c:ser>
          <c:idx val="7"/>
          <c:order val="7"/>
          <c:tx>
            <c:strRef>
              <c:f>'KF_40_dur+rat'!$J$107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'KF_40_dur+rat'!$B$108:$B$116</c:f>
              <c:strCache>
                <c:ptCount val="9"/>
                <c:pt idx="0">
                  <c:v>Csengery+Keller 1990</c:v>
                </c:pt>
                <c:pt idx="1">
                  <c:v>Komsi+Oramo 1995</c:v>
                </c:pt>
                <c:pt idx="2">
                  <c:v>Whittlesey+Sallaberger 1997</c:v>
                </c:pt>
                <c:pt idx="3">
                  <c:v>Pammer+Kopatchinskaja 2004</c:v>
                </c:pt>
                <c:pt idx="4">
                  <c:v>Arnold+Pogossian 2004</c:v>
                </c:pt>
                <c:pt idx="5">
                  <c:v>Banse+Keller 2005</c:v>
                </c:pt>
                <c:pt idx="6">
                  <c:v>Melzer+Stark 2012</c:v>
                </c:pt>
                <c:pt idx="7">
                  <c:v>Kammer+Widmann 2017</c:v>
                </c:pt>
                <c:pt idx="8">
                  <c:v>mean 8</c:v>
                </c:pt>
              </c:strCache>
            </c:strRef>
          </c:cat>
          <c:val>
            <c:numRef>
              <c:f>'KF_40_dur+rat'!$J$108:$J$116</c:f>
              <c:numCache>
                <c:formatCode>mm:ss</c:formatCode>
                <c:ptCount val="9"/>
                <c:pt idx="0">
                  <c:v>1.4726001511689815E-3</c:v>
                </c:pt>
                <c:pt idx="1">
                  <c:v>1.2377781977083331E-3</c:v>
                </c:pt>
                <c:pt idx="2">
                  <c:v>1.5739816914467596E-3</c:v>
                </c:pt>
                <c:pt idx="3">
                  <c:v>1.3125860838078703E-3</c:v>
                </c:pt>
                <c:pt idx="4">
                  <c:v>1.4556500377893519E-3</c:v>
                </c:pt>
                <c:pt idx="5">
                  <c:v>1.2939909297106486E-3</c:v>
                </c:pt>
                <c:pt idx="6">
                  <c:v>1.1776266062037037E-3</c:v>
                </c:pt>
                <c:pt idx="7">
                  <c:v>1.2712857982754631E-3</c:v>
                </c:pt>
                <c:pt idx="8">
                  <c:v>1.349437437013889E-3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987C-4189-B1B0-DDA0063DCF80}"/>
            </c:ext>
          </c:extLst>
        </c:ser>
        <c:ser>
          <c:idx val="8"/>
          <c:order val="8"/>
          <c:tx>
            <c:strRef>
              <c:f>'KF_40_dur+rat'!$K$107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'KF_40_dur+rat'!$B$108:$B$116</c:f>
              <c:strCache>
                <c:ptCount val="9"/>
                <c:pt idx="0">
                  <c:v>Csengery+Keller 1990</c:v>
                </c:pt>
                <c:pt idx="1">
                  <c:v>Komsi+Oramo 1995</c:v>
                </c:pt>
                <c:pt idx="2">
                  <c:v>Whittlesey+Sallaberger 1997</c:v>
                </c:pt>
                <c:pt idx="3">
                  <c:v>Pammer+Kopatchinskaja 2004</c:v>
                </c:pt>
                <c:pt idx="4">
                  <c:v>Arnold+Pogossian 2004</c:v>
                </c:pt>
                <c:pt idx="5">
                  <c:v>Banse+Keller 2005</c:v>
                </c:pt>
                <c:pt idx="6">
                  <c:v>Melzer+Stark 2012</c:v>
                </c:pt>
                <c:pt idx="7">
                  <c:v>Kammer+Widmann 2017</c:v>
                </c:pt>
                <c:pt idx="8">
                  <c:v>mean 8</c:v>
                </c:pt>
              </c:strCache>
            </c:strRef>
          </c:cat>
          <c:val>
            <c:numRef>
              <c:f>'KF_40_dur+rat'!$K$108:$K$116</c:f>
              <c:numCache>
                <c:formatCode>mm:ss</c:formatCode>
                <c:ptCount val="9"/>
                <c:pt idx="0">
                  <c:v>4.5710506424768483E-4</c:v>
                </c:pt>
                <c:pt idx="1">
                  <c:v>5.663756088773146E-4</c:v>
                </c:pt>
                <c:pt idx="2">
                  <c:v>4.5719744687499947E-4</c:v>
                </c:pt>
                <c:pt idx="3">
                  <c:v>5.0609410431712927E-4</c:v>
                </c:pt>
                <c:pt idx="4">
                  <c:v>5.5929127824074084E-4</c:v>
                </c:pt>
                <c:pt idx="5">
                  <c:v>4.0429474258101824E-4</c:v>
                </c:pt>
                <c:pt idx="6">
                  <c:v>4.9341904971064818E-4</c:v>
                </c:pt>
                <c:pt idx="7">
                  <c:v>2.8262366674768492E-4</c:v>
                </c:pt>
                <c:pt idx="8">
                  <c:v>4.6580012019965252E-4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987C-4189-B1B0-DDA0063DCF80}"/>
            </c:ext>
          </c:extLst>
        </c:ser>
        <c:ser>
          <c:idx val="9"/>
          <c:order val="9"/>
          <c:spPr>
            <a:noFill/>
          </c:spPr>
          <c:invertIfNegative val="0"/>
          <c:dLbls>
            <c:txPr>
              <a:bodyPr/>
              <a:lstStyle/>
              <a:p>
                <a:pPr>
                  <a:defRPr b="1"/>
                </a:pPr>
                <a:endParaRPr lang="de-D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'KF_40_dur+rat'!$B$108:$B$116</c:f>
              <c:strCache>
                <c:ptCount val="9"/>
                <c:pt idx="0">
                  <c:v>Csengery+Keller 1990</c:v>
                </c:pt>
                <c:pt idx="1">
                  <c:v>Komsi+Oramo 1995</c:v>
                </c:pt>
                <c:pt idx="2">
                  <c:v>Whittlesey+Sallaberger 1997</c:v>
                </c:pt>
                <c:pt idx="3">
                  <c:v>Pammer+Kopatchinskaja 2004</c:v>
                </c:pt>
                <c:pt idx="4">
                  <c:v>Arnold+Pogossian 2004</c:v>
                </c:pt>
                <c:pt idx="5">
                  <c:v>Banse+Keller 2005</c:v>
                </c:pt>
                <c:pt idx="6">
                  <c:v>Melzer+Stark 2012</c:v>
                </c:pt>
                <c:pt idx="7">
                  <c:v>Kammer+Widmann 2017</c:v>
                </c:pt>
                <c:pt idx="8">
                  <c:v>mean 8</c:v>
                </c:pt>
              </c:strCache>
            </c:strRef>
          </c:cat>
          <c:val>
            <c:numRef>
              <c:f>'KF_40_dur+rat'!$L$108:$L$116</c:f>
              <c:numCache>
                <c:formatCode>mm:ss</c:formatCode>
                <c:ptCount val="9"/>
                <c:pt idx="0">
                  <c:v>4.3659769463310185E-3</c:v>
                </c:pt>
                <c:pt idx="1">
                  <c:v>4.716049120266204E-3</c:v>
                </c:pt>
                <c:pt idx="2">
                  <c:v>4.6508881330324069E-3</c:v>
                </c:pt>
                <c:pt idx="3">
                  <c:v>4.1828693205671289E-3</c:v>
                </c:pt>
                <c:pt idx="4">
                  <c:v>4.9746414924074075E-3</c:v>
                </c:pt>
                <c:pt idx="5">
                  <c:v>4.2331259973148148E-3</c:v>
                </c:pt>
                <c:pt idx="6">
                  <c:v>4.281448150243056E-3</c:v>
                </c:pt>
                <c:pt idx="7">
                  <c:v>3.7231880406481477E-3</c:v>
                </c:pt>
                <c:pt idx="8">
                  <c:v>4.3910234001012733E-3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12577664"/>
        <c:axId val="212595840"/>
      </c:barChart>
      <c:catAx>
        <c:axId val="2125776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2595840"/>
        <c:crosses val="autoZero"/>
        <c:auto val="1"/>
        <c:lblAlgn val="ctr"/>
        <c:lblOffset val="100"/>
        <c:noMultiLvlLbl val="0"/>
      </c:catAx>
      <c:valAx>
        <c:axId val="212595840"/>
        <c:scaling>
          <c:orientation val="minMax"/>
          <c:max val="5.5555520000000001E-3"/>
          <c:min val="0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ajorGridlines>
        <c:minorGridlines>
          <c:spPr>
            <a:ln w="6350" cap="flat" cmpd="sng" algn="ctr">
              <a:solidFill>
                <a:schemeClr val="bg1">
                  <a:lumMod val="85000"/>
                </a:schemeClr>
              </a:solidFill>
              <a:prstDash val="solid"/>
              <a:miter lim="800000"/>
            </a:ln>
            <a:effectLst/>
          </c:spPr>
        </c:minorGridlines>
        <c:numFmt formatCode="mm:ss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2577664"/>
        <c:crosses val="autoZero"/>
        <c:crossBetween val="between"/>
        <c:majorUnit val="3.4722200000000006E-4"/>
      </c:valAx>
      <c:spPr>
        <a:noFill/>
        <a:ln>
          <a:noFill/>
        </a:ln>
        <a:effectLst/>
      </c:spPr>
    </c:plotArea>
    <c:legend>
      <c:legendPos val="b"/>
      <c:legendEntry>
        <c:idx val="9"/>
        <c:delete val="1"/>
      </c:legendEntry>
      <c:layout>
        <c:manualLayout>
          <c:xMode val="edge"/>
          <c:yMode val="edge"/>
          <c:x val="0.39899942409262334"/>
          <c:y val="0.92954949929388242"/>
          <c:w val="0.21314551869540896"/>
          <c:h val="3.56767824740723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879435060101008"/>
          <c:y val="1.9543548308263988E-2"/>
          <c:w val="0.85574855622063983"/>
          <c:h val="0.84968235375089229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'KF_40_dur+rat'!$A$15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'KF_40_dur+rat'!$B$14:$P$14</c:f>
              <c:strCache>
                <c:ptCount val="15"/>
                <c:pt idx="0">
                  <c:v>Csengery+Keller 1987</c:v>
                </c:pt>
                <c:pt idx="1">
                  <c:v>Csengery+Keller 1990</c:v>
                </c:pt>
                <c:pt idx="2">
                  <c:v>Komsi+Oramo 1994</c:v>
                </c:pt>
                <c:pt idx="3">
                  <c:v>Komsi+Oramo 1995</c:v>
                </c:pt>
                <c:pt idx="4">
                  <c:v>Whittlesey+Sallaberger 1997</c:v>
                </c:pt>
                <c:pt idx="5">
                  <c:v>Pammer+Kopatchinskaja 2004</c:v>
                </c:pt>
                <c:pt idx="6">
                  <c:v>Arnold+Pogossian 2004</c:v>
                </c:pt>
                <c:pt idx="7">
                  <c:v>Banse+Keller 2005</c:v>
                </c:pt>
                <c:pt idx="8">
                  <c:v>Arnold+Pogossian 2006</c:v>
                </c:pt>
                <c:pt idx="9">
                  <c:v>Melzer+Stark 2012</c:v>
                </c:pt>
                <c:pt idx="10">
                  <c:v>Melzer+Stark 2013</c:v>
                </c:pt>
                <c:pt idx="11">
                  <c:v>Kammer+Widmann 2017</c:v>
                </c:pt>
                <c:pt idx="12">
                  <c:v>Melzer+Stark 2017</c:v>
                </c:pt>
                <c:pt idx="13">
                  <c:v>Melzer+Stark 2019</c:v>
                </c:pt>
                <c:pt idx="14">
                  <c:v>mean 14</c:v>
                </c:pt>
              </c:strCache>
            </c:strRef>
          </c:cat>
          <c:val>
            <c:numRef>
              <c:f>'KF_40_dur+rat'!$B$15:$P$15</c:f>
              <c:numCache>
                <c:formatCode>0.00</c:formatCode>
                <c:ptCount val="15"/>
                <c:pt idx="0">
                  <c:v>4.6310828006163662</c:v>
                </c:pt>
                <c:pt idx="1">
                  <c:v>4.7641718693105277</c:v>
                </c:pt>
                <c:pt idx="2">
                  <c:v>6.4623231643564569</c:v>
                </c:pt>
                <c:pt idx="3">
                  <c:v>7.5270910982047008</c:v>
                </c:pt>
                <c:pt idx="4">
                  <c:v>5.5135093957677466</c:v>
                </c:pt>
                <c:pt idx="5">
                  <c:v>6.1310590160637686</c:v>
                </c:pt>
                <c:pt idx="6">
                  <c:v>5.3112234944285506</c:v>
                </c:pt>
                <c:pt idx="7">
                  <c:v>5.3365734970502015</c:v>
                </c:pt>
                <c:pt idx="8">
                  <c:v>5.7226749364116474</c:v>
                </c:pt>
                <c:pt idx="9">
                  <c:v>6.117519123182861</c:v>
                </c:pt>
                <c:pt idx="10">
                  <c:v>6.1138975301454037</c:v>
                </c:pt>
                <c:pt idx="11">
                  <c:v>5.5033751015014829</c:v>
                </c:pt>
                <c:pt idx="12">
                  <c:v>6.0334224817022557</c:v>
                </c:pt>
                <c:pt idx="13">
                  <c:v>5.9181447690702846</c:v>
                </c:pt>
                <c:pt idx="14">
                  <c:v>5.7918620198437321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27B-42AA-AD4B-B33D44BD994C}"/>
            </c:ext>
          </c:extLst>
        </c:ser>
        <c:ser>
          <c:idx val="1"/>
          <c:order val="1"/>
          <c:tx>
            <c:strRef>
              <c:f>'KF_40_dur+rat'!$A$16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'KF_40_dur+rat'!$B$14:$P$14</c:f>
              <c:strCache>
                <c:ptCount val="15"/>
                <c:pt idx="0">
                  <c:v>Csengery+Keller 1987</c:v>
                </c:pt>
                <c:pt idx="1">
                  <c:v>Csengery+Keller 1990</c:v>
                </c:pt>
                <c:pt idx="2">
                  <c:v>Komsi+Oramo 1994</c:v>
                </c:pt>
                <c:pt idx="3">
                  <c:v>Komsi+Oramo 1995</c:v>
                </c:pt>
                <c:pt idx="4">
                  <c:v>Whittlesey+Sallaberger 1997</c:v>
                </c:pt>
                <c:pt idx="5">
                  <c:v>Pammer+Kopatchinskaja 2004</c:v>
                </c:pt>
                <c:pt idx="6">
                  <c:v>Arnold+Pogossian 2004</c:v>
                </c:pt>
                <c:pt idx="7">
                  <c:v>Banse+Keller 2005</c:v>
                </c:pt>
                <c:pt idx="8">
                  <c:v>Arnold+Pogossian 2006</c:v>
                </c:pt>
                <c:pt idx="9">
                  <c:v>Melzer+Stark 2012</c:v>
                </c:pt>
                <c:pt idx="10">
                  <c:v>Melzer+Stark 2013</c:v>
                </c:pt>
                <c:pt idx="11">
                  <c:v>Kammer+Widmann 2017</c:v>
                </c:pt>
                <c:pt idx="12">
                  <c:v>Melzer+Stark 2017</c:v>
                </c:pt>
                <c:pt idx="13">
                  <c:v>Melzer+Stark 2019</c:v>
                </c:pt>
                <c:pt idx="14">
                  <c:v>mean 14</c:v>
                </c:pt>
              </c:strCache>
            </c:strRef>
          </c:cat>
          <c:val>
            <c:numRef>
              <c:f>'KF_40_dur+rat'!$B$16:$P$16</c:f>
              <c:numCache>
                <c:formatCode>0.00</c:formatCode>
                <c:ptCount val="15"/>
                <c:pt idx="0">
                  <c:v>0.75993938061995314</c:v>
                </c:pt>
                <c:pt idx="1">
                  <c:v>0.70423229483705507</c:v>
                </c:pt>
                <c:pt idx="2">
                  <c:v>1.0778558367957374</c:v>
                </c:pt>
                <c:pt idx="3">
                  <c:v>0.92054889898738557</c:v>
                </c:pt>
                <c:pt idx="4">
                  <c:v>0.61183341783627943</c:v>
                </c:pt>
                <c:pt idx="5">
                  <c:v>0.98513364763303157</c:v>
                </c:pt>
                <c:pt idx="6">
                  <c:v>0.76865863238456889</c:v>
                </c:pt>
                <c:pt idx="7">
                  <c:v>0.55428574196648484</c:v>
                </c:pt>
                <c:pt idx="8">
                  <c:v>0.79904984990692374</c:v>
                </c:pt>
                <c:pt idx="9">
                  <c:v>0.60772330864276247</c:v>
                </c:pt>
                <c:pt idx="10">
                  <c:v>0.455184774648632</c:v>
                </c:pt>
                <c:pt idx="11">
                  <c:v>0.91817141111532985</c:v>
                </c:pt>
                <c:pt idx="12">
                  <c:v>0.48666265232365113</c:v>
                </c:pt>
                <c:pt idx="13">
                  <c:v>0.63672976737191112</c:v>
                </c:pt>
                <c:pt idx="14">
                  <c:v>0.73471497250497908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27B-42AA-AD4B-B33D44BD994C}"/>
            </c:ext>
          </c:extLst>
        </c:ser>
        <c:ser>
          <c:idx val="2"/>
          <c:order val="2"/>
          <c:tx>
            <c:strRef>
              <c:f>'KF_40_dur+rat'!$A$17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'KF_40_dur+rat'!$B$14:$P$14</c:f>
              <c:strCache>
                <c:ptCount val="15"/>
                <c:pt idx="0">
                  <c:v>Csengery+Keller 1987</c:v>
                </c:pt>
                <c:pt idx="1">
                  <c:v>Csengery+Keller 1990</c:v>
                </c:pt>
                <c:pt idx="2">
                  <c:v>Komsi+Oramo 1994</c:v>
                </c:pt>
                <c:pt idx="3">
                  <c:v>Komsi+Oramo 1995</c:v>
                </c:pt>
                <c:pt idx="4">
                  <c:v>Whittlesey+Sallaberger 1997</c:v>
                </c:pt>
                <c:pt idx="5">
                  <c:v>Pammer+Kopatchinskaja 2004</c:v>
                </c:pt>
                <c:pt idx="6">
                  <c:v>Arnold+Pogossian 2004</c:v>
                </c:pt>
                <c:pt idx="7">
                  <c:v>Banse+Keller 2005</c:v>
                </c:pt>
                <c:pt idx="8">
                  <c:v>Arnold+Pogossian 2006</c:v>
                </c:pt>
                <c:pt idx="9">
                  <c:v>Melzer+Stark 2012</c:v>
                </c:pt>
                <c:pt idx="10">
                  <c:v>Melzer+Stark 2013</c:v>
                </c:pt>
                <c:pt idx="11">
                  <c:v>Kammer+Widmann 2017</c:v>
                </c:pt>
                <c:pt idx="12">
                  <c:v>Melzer+Stark 2017</c:v>
                </c:pt>
                <c:pt idx="13">
                  <c:v>Melzer+Stark 2019</c:v>
                </c:pt>
                <c:pt idx="14">
                  <c:v>mean 14</c:v>
                </c:pt>
              </c:strCache>
            </c:strRef>
          </c:cat>
          <c:val>
            <c:numRef>
              <c:f>'KF_40_dur+rat'!$B$17:$P$17</c:f>
              <c:numCache>
                <c:formatCode>0.00</c:formatCode>
                <c:ptCount val="15"/>
                <c:pt idx="0">
                  <c:v>15.23349946924664</c:v>
                </c:pt>
                <c:pt idx="1">
                  <c:v>14.964503451151526</c:v>
                </c:pt>
                <c:pt idx="2">
                  <c:v>16.986254130150353</c:v>
                </c:pt>
                <c:pt idx="3">
                  <c:v>17.701188789969542</c:v>
                </c:pt>
                <c:pt idx="4">
                  <c:v>14.460718921143387</c:v>
                </c:pt>
                <c:pt idx="5">
                  <c:v>14.619479203183793</c:v>
                </c:pt>
                <c:pt idx="6">
                  <c:v>15.421245463758213</c:v>
                </c:pt>
                <c:pt idx="7">
                  <c:v>15.014520845647391</c:v>
                </c:pt>
                <c:pt idx="8">
                  <c:v>15.172709577402282</c:v>
                </c:pt>
                <c:pt idx="9">
                  <c:v>15.563711795450203</c:v>
                </c:pt>
                <c:pt idx="10">
                  <c:v>16.281139659039848</c:v>
                </c:pt>
                <c:pt idx="11">
                  <c:v>16.340341063014098</c:v>
                </c:pt>
                <c:pt idx="12">
                  <c:v>15.509046775000771</c:v>
                </c:pt>
                <c:pt idx="13">
                  <c:v>15.433559510130612</c:v>
                </c:pt>
                <c:pt idx="14">
                  <c:v>15.621565618163475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727B-42AA-AD4B-B33D44BD994C}"/>
            </c:ext>
          </c:extLst>
        </c:ser>
        <c:ser>
          <c:idx val="3"/>
          <c:order val="3"/>
          <c:tx>
            <c:strRef>
              <c:f>'KF_40_dur+rat'!$A$18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'KF_40_dur+rat'!$B$14:$P$14</c:f>
              <c:strCache>
                <c:ptCount val="15"/>
                <c:pt idx="0">
                  <c:v>Csengery+Keller 1987</c:v>
                </c:pt>
                <c:pt idx="1">
                  <c:v>Csengery+Keller 1990</c:v>
                </c:pt>
                <c:pt idx="2">
                  <c:v>Komsi+Oramo 1994</c:v>
                </c:pt>
                <c:pt idx="3">
                  <c:v>Komsi+Oramo 1995</c:v>
                </c:pt>
                <c:pt idx="4">
                  <c:v>Whittlesey+Sallaberger 1997</c:v>
                </c:pt>
                <c:pt idx="5">
                  <c:v>Pammer+Kopatchinskaja 2004</c:v>
                </c:pt>
                <c:pt idx="6">
                  <c:v>Arnold+Pogossian 2004</c:v>
                </c:pt>
                <c:pt idx="7">
                  <c:v>Banse+Keller 2005</c:v>
                </c:pt>
                <c:pt idx="8">
                  <c:v>Arnold+Pogossian 2006</c:v>
                </c:pt>
                <c:pt idx="9">
                  <c:v>Melzer+Stark 2012</c:v>
                </c:pt>
                <c:pt idx="10">
                  <c:v>Melzer+Stark 2013</c:v>
                </c:pt>
                <c:pt idx="11">
                  <c:v>Kammer+Widmann 2017</c:v>
                </c:pt>
                <c:pt idx="12">
                  <c:v>Melzer+Stark 2017</c:v>
                </c:pt>
                <c:pt idx="13">
                  <c:v>Melzer+Stark 2019</c:v>
                </c:pt>
                <c:pt idx="14">
                  <c:v>mean 14</c:v>
                </c:pt>
              </c:strCache>
            </c:strRef>
          </c:cat>
          <c:val>
            <c:numRef>
              <c:f>'KF_40_dur+rat'!$B$18:$P$18</c:f>
              <c:numCache>
                <c:formatCode>0.00</c:formatCode>
                <c:ptCount val="15"/>
                <c:pt idx="0">
                  <c:v>9.7767879863177622</c:v>
                </c:pt>
                <c:pt idx="1">
                  <c:v>8.7004716441052743</c:v>
                </c:pt>
                <c:pt idx="2">
                  <c:v>11.07146759603431</c:v>
                </c:pt>
                <c:pt idx="3">
                  <c:v>9.4282859096678724</c:v>
                </c:pt>
                <c:pt idx="4">
                  <c:v>10.417380508996317</c:v>
                </c:pt>
                <c:pt idx="5">
                  <c:v>9.0911845949023693</c:v>
                </c:pt>
                <c:pt idx="6">
                  <c:v>9.3432204082341421</c:v>
                </c:pt>
                <c:pt idx="7">
                  <c:v>9.4095463725746775</c:v>
                </c:pt>
                <c:pt idx="8">
                  <c:v>8.9056778068678089</c:v>
                </c:pt>
                <c:pt idx="9">
                  <c:v>10.407736733342322</c:v>
                </c:pt>
                <c:pt idx="10">
                  <c:v>10.590054111343074</c:v>
                </c:pt>
                <c:pt idx="11">
                  <c:v>9.7865255345840652</c:v>
                </c:pt>
                <c:pt idx="12">
                  <c:v>9.9333192212664088</c:v>
                </c:pt>
                <c:pt idx="13">
                  <c:v>10.180097414044392</c:v>
                </c:pt>
                <c:pt idx="14">
                  <c:v>9.7886968458771992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AB8-4044-9873-2002E433AC7D}"/>
            </c:ext>
          </c:extLst>
        </c:ser>
        <c:ser>
          <c:idx val="4"/>
          <c:order val="4"/>
          <c:tx>
            <c:strRef>
              <c:f>'KF_40_dur+rat'!$A$19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'KF_40_dur+rat'!$B$14:$P$14</c:f>
              <c:strCache>
                <c:ptCount val="15"/>
                <c:pt idx="0">
                  <c:v>Csengery+Keller 1987</c:v>
                </c:pt>
                <c:pt idx="1">
                  <c:v>Csengery+Keller 1990</c:v>
                </c:pt>
                <c:pt idx="2">
                  <c:v>Komsi+Oramo 1994</c:v>
                </c:pt>
                <c:pt idx="3">
                  <c:v>Komsi+Oramo 1995</c:v>
                </c:pt>
                <c:pt idx="4">
                  <c:v>Whittlesey+Sallaberger 1997</c:v>
                </c:pt>
                <c:pt idx="5">
                  <c:v>Pammer+Kopatchinskaja 2004</c:v>
                </c:pt>
                <c:pt idx="6">
                  <c:v>Arnold+Pogossian 2004</c:v>
                </c:pt>
                <c:pt idx="7">
                  <c:v>Banse+Keller 2005</c:v>
                </c:pt>
                <c:pt idx="8">
                  <c:v>Arnold+Pogossian 2006</c:v>
                </c:pt>
                <c:pt idx="9">
                  <c:v>Melzer+Stark 2012</c:v>
                </c:pt>
                <c:pt idx="10">
                  <c:v>Melzer+Stark 2013</c:v>
                </c:pt>
                <c:pt idx="11">
                  <c:v>Kammer+Widmann 2017</c:v>
                </c:pt>
                <c:pt idx="12">
                  <c:v>Melzer+Stark 2017</c:v>
                </c:pt>
                <c:pt idx="13">
                  <c:v>Melzer+Stark 2019</c:v>
                </c:pt>
                <c:pt idx="14">
                  <c:v>mean 14</c:v>
                </c:pt>
              </c:strCache>
            </c:strRef>
          </c:cat>
          <c:val>
            <c:numRef>
              <c:f>'KF_40_dur+rat'!$B$19:$P$19</c:f>
              <c:numCache>
                <c:formatCode>0.00</c:formatCode>
                <c:ptCount val="15"/>
                <c:pt idx="0">
                  <c:v>0.53448736959401455</c:v>
                </c:pt>
                <c:pt idx="1">
                  <c:v>0.25853269703758985</c:v>
                </c:pt>
                <c:pt idx="2">
                  <c:v>1.0219305368892242</c:v>
                </c:pt>
                <c:pt idx="3">
                  <c:v>0.37965351859185703</c:v>
                </c:pt>
                <c:pt idx="4">
                  <c:v>1.7203092375972402</c:v>
                </c:pt>
                <c:pt idx="5">
                  <c:v>0.75363903640653274</c:v>
                </c:pt>
                <c:pt idx="6">
                  <c:v>0.56087769406751875</c:v>
                </c:pt>
                <c:pt idx="7">
                  <c:v>1.2966710242970494</c:v>
                </c:pt>
                <c:pt idx="8">
                  <c:v>0.6119890468657766</c:v>
                </c:pt>
                <c:pt idx="9">
                  <c:v>1.3274775959537273</c:v>
                </c:pt>
                <c:pt idx="10">
                  <c:v>0.76086133734368633</c:v>
                </c:pt>
                <c:pt idx="11">
                  <c:v>0.96642944135801789</c:v>
                </c:pt>
                <c:pt idx="12">
                  <c:v>1.2794821775567278</c:v>
                </c:pt>
                <c:pt idx="13">
                  <c:v>0.76864643018905066</c:v>
                </c:pt>
                <c:pt idx="14">
                  <c:v>0.87435622455342954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DD2-4E87-99AE-83FBE96A574E}"/>
            </c:ext>
          </c:extLst>
        </c:ser>
        <c:ser>
          <c:idx val="5"/>
          <c:order val="5"/>
          <c:tx>
            <c:strRef>
              <c:f>'KF_40_dur+rat'!$A$20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'KF_40_dur+rat'!$B$14:$P$14</c:f>
              <c:strCache>
                <c:ptCount val="15"/>
                <c:pt idx="0">
                  <c:v>Csengery+Keller 1987</c:v>
                </c:pt>
                <c:pt idx="1">
                  <c:v>Csengery+Keller 1990</c:v>
                </c:pt>
                <c:pt idx="2">
                  <c:v>Komsi+Oramo 1994</c:v>
                </c:pt>
                <c:pt idx="3">
                  <c:v>Komsi+Oramo 1995</c:v>
                </c:pt>
                <c:pt idx="4">
                  <c:v>Whittlesey+Sallaberger 1997</c:v>
                </c:pt>
                <c:pt idx="5">
                  <c:v>Pammer+Kopatchinskaja 2004</c:v>
                </c:pt>
                <c:pt idx="6">
                  <c:v>Arnold+Pogossian 2004</c:v>
                </c:pt>
                <c:pt idx="7">
                  <c:v>Banse+Keller 2005</c:v>
                </c:pt>
                <c:pt idx="8">
                  <c:v>Arnold+Pogossian 2006</c:v>
                </c:pt>
                <c:pt idx="9">
                  <c:v>Melzer+Stark 2012</c:v>
                </c:pt>
                <c:pt idx="10">
                  <c:v>Melzer+Stark 2013</c:v>
                </c:pt>
                <c:pt idx="11">
                  <c:v>Kammer+Widmann 2017</c:v>
                </c:pt>
                <c:pt idx="12">
                  <c:v>Melzer+Stark 2017</c:v>
                </c:pt>
                <c:pt idx="13">
                  <c:v>Melzer+Stark 2019</c:v>
                </c:pt>
                <c:pt idx="14">
                  <c:v>mean 14</c:v>
                </c:pt>
              </c:strCache>
            </c:strRef>
          </c:cat>
          <c:val>
            <c:numRef>
              <c:f>'KF_40_dur+rat'!$B$20:$P$20</c:f>
              <c:numCache>
                <c:formatCode>0.00</c:formatCode>
                <c:ptCount val="15"/>
                <c:pt idx="0">
                  <c:v>20.168145680788676</c:v>
                </c:pt>
                <c:pt idx="1">
                  <c:v>21.162747919912306</c:v>
                </c:pt>
                <c:pt idx="2">
                  <c:v>18.40354633826902</c:v>
                </c:pt>
                <c:pt idx="3">
                  <c:v>20.140463064704907</c:v>
                </c:pt>
                <c:pt idx="4">
                  <c:v>17.685909373148501</c:v>
                </c:pt>
                <c:pt idx="5">
                  <c:v>19.695670702425073</c:v>
                </c:pt>
                <c:pt idx="6">
                  <c:v>21.817547190922255</c:v>
                </c:pt>
                <c:pt idx="7">
                  <c:v>22.590817439053875</c:v>
                </c:pt>
                <c:pt idx="8">
                  <c:v>22.357889874946686</c:v>
                </c:pt>
                <c:pt idx="9">
                  <c:v>21.794181389483281</c:v>
                </c:pt>
                <c:pt idx="10">
                  <c:v>21.670968387692163</c:v>
                </c:pt>
                <c:pt idx="11">
                  <c:v>18.990796715658632</c:v>
                </c:pt>
                <c:pt idx="12">
                  <c:v>22.193616501483675</c:v>
                </c:pt>
                <c:pt idx="13">
                  <c:v>22.488077618045786</c:v>
                </c:pt>
                <c:pt idx="14">
                  <c:v>20.797169871181062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DD2-4E87-99AE-83FBE96A574E}"/>
            </c:ext>
          </c:extLst>
        </c:ser>
        <c:ser>
          <c:idx val="6"/>
          <c:order val="6"/>
          <c:tx>
            <c:strRef>
              <c:f>'KF_40_dur+rat'!$A$21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10"/>
              <c:layout>
                <c:manualLayout>
                  <c:x val="0"/>
                  <c:y val="-6.3622749491352082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DD2-4E87-99AE-83FBE96A574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'KF_40_dur+rat'!$B$14:$P$14</c:f>
              <c:strCache>
                <c:ptCount val="15"/>
                <c:pt idx="0">
                  <c:v>Csengery+Keller 1987</c:v>
                </c:pt>
                <c:pt idx="1">
                  <c:v>Csengery+Keller 1990</c:v>
                </c:pt>
                <c:pt idx="2">
                  <c:v>Komsi+Oramo 1994</c:v>
                </c:pt>
                <c:pt idx="3">
                  <c:v>Komsi+Oramo 1995</c:v>
                </c:pt>
                <c:pt idx="4">
                  <c:v>Whittlesey+Sallaberger 1997</c:v>
                </c:pt>
                <c:pt idx="5">
                  <c:v>Pammer+Kopatchinskaja 2004</c:v>
                </c:pt>
                <c:pt idx="6">
                  <c:v>Arnold+Pogossian 2004</c:v>
                </c:pt>
                <c:pt idx="7">
                  <c:v>Banse+Keller 2005</c:v>
                </c:pt>
                <c:pt idx="8">
                  <c:v>Arnold+Pogossian 2006</c:v>
                </c:pt>
                <c:pt idx="9">
                  <c:v>Melzer+Stark 2012</c:v>
                </c:pt>
                <c:pt idx="10">
                  <c:v>Melzer+Stark 2013</c:v>
                </c:pt>
                <c:pt idx="11">
                  <c:v>Kammer+Widmann 2017</c:v>
                </c:pt>
                <c:pt idx="12">
                  <c:v>Melzer+Stark 2017</c:v>
                </c:pt>
                <c:pt idx="13">
                  <c:v>Melzer+Stark 2019</c:v>
                </c:pt>
                <c:pt idx="14">
                  <c:v>mean 14</c:v>
                </c:pt>
              </c:strCache>
            </c:strRef>
          </c:cat>
          <c:val>
            <c:numRef>
              <c:f>'KF_40_dur+rat'!$B$21:$P$21</c:f>
              <c:numCache>
                <c:formatCode>0.00</c:formatCode>
                <c:ptCount val="15"/>
                <c:pt idx="0">
                  <c:v>5.4307391828321405</c:v>
                </c:pt>
                <c:pt idx="1">
                  <c:v>5.2466363939270177</c:v>
                </c:pt>
                <c:pt idx="2">
                  <c:v>5.8897122508946635</c:v>
                </c:pt>
                <c:pt idx="3">
                  <c:v>5.6471492261605238</c:v>
                </c:pt>
                <c:pt idx="4">
                  <c:v>5.9174087239951501</c:v>
                </c:pt>
                <c:pt idx="5">
                  <c:v>5.2445842999433605</c:v>
                </c:pt>
                <c:pt idx="6">
                  <c:v>6.2729753202629635</c:v>
                </c:pt>
                <c:pt idx="7">
                  <c:v>5.6786357882969698</c:v>
                </c:pt>
                <c:pt idx="8">
                  <c:v>5.9668107285857124</c:v>
                </c:pt>
                <c:pt idx="9">
                  <c:v>5.1517331362428873</c:v>
                </c:pt>
                <c:pt idx="10">
                  <c:v>5.9091730439870078</c:v>
                </c:pt>
                <c:pt idx="11">
                  <c:v>5.7583686727853678</c:v>
                </c:pt>
                <c:pt idx="12">
                  <c:v>5.6306555903718367</c:v>
                </c:pt>
                <c:pt idx="13">
                  <c:v>5.3291571614035966</c:v>
                </c:pt>
                <c:pt idx="14">
                  <c:v>5.6481242514063723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4DD2-4E87-99AE-83FBE96A574E}"/>
            </c:ext>
          </c:extLst>
        </c:ser>
        <c:ser>
          <c:idx val="7"/>
          <c:order val="7"/>
          <c:tx>
            <c:strRef>
              <c:f>'KF_40_dur+rat'!$A$22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'KF_40_dur+rat'!$B$14:$P$14</c:f>
              <c:strCache>
                <c:ptCount val="15"/>
                <c:pt idx="0">
                  <c:v>Csengery+Keller 1987</c:v>
                </c:pt>
                <c:pt idx="1">
                  <c:v>Csengery+Keller 1990</c:v>
                </c:pt>
                <c:pt idx="2">
                  <c:v>Komsi+Oramo 1994</c:v>
                </c:pt>
                <c:pt idx="3">
                  <c:v>Komsi+Oramo 1995</c:v>
                </c:pt>
                <c:pt idx="4">
                  <c:v>Whittlesey+Sallaberger 1997</c:v>
                </c:pt>
                <c:pt idx="5">
                  <c:v>Pammer+Kopatchinskaja 2004</c:v>
                </c:pt>
                <c:pt idx="6">
                  <c:v>Arnold+Pogossian 2004</c:v>
                </c:pt>
                <c:pt idx="7">
                  <c:v>Banse+Keller 2005</c:v>
                </c:pt>
                <c:pt idx="8">
                  <c:v>Arnold+Pogossian 2006</c:v>
                </c:pt>
                <c:pt idx="9">
                  <c:v>Melzer+Stark 2012</c:v>
                </c:pt>
                <c:pt idx="10">
                  <c:v>Melzer+Stark 2013</c:v>
                </c:pt>
                <c:pt idx="11">
                  <c:v>Kammer+Widmann 2017</c:v>
                </c:pt>
                <c:pt idx="12">
                  <c:v>Melzer+Stark 2017</c:v>
                </c:pt>
                <c:pt idx="13">
                  <c:v>Melzer+Stark 2019</c:v>
                </c:pt>
                <c:pt idx="14">
                  <c:v>mean 14</c:v>
                </c:pt>
              </c:strCache>
            </c:strRef>
          </c:cat>
          <c:val>
            <c:numRef>
              <c:f>'KF_40_dur+rat'!$B$22:$P$22</c:f>
              <c:numCache>
                <c:formatCode>0.00</c:formatCode>
                <c:ptCount val="15"/>
                <c:pt idx="0">
                  <c:v>32.777664859554186</c:v>
                </c:pt>
                <c:pt idx="1">
                  <c:v>33.728995120015284</c:v>
                </c:pt>
                <c:pt idx="2">
                  <c:v>28.260233214749491</c:v>
                </c:pt>
                <c:pt idx="3">
                  <c:v>26.246083663319968</c:v>
                </c:pt>
                <c:pt idx="4">
                  <c:v>33.84260481923296</c:v>
                </c:pt>
                <c:pt idx="5">
                  <c:v>31.380040427127305</c:v>
                </c:pt>
                <c:pt idx="6">
                  <c:v>29.261405872383989</c:v>
                </c:pt>
                <c:pt idx="7">
                  <c:v>30.568212014748948</c:v>
                </c:pt>
                <c:pt idx="8">
                  <c:v>28.646366005896418</c:v>
                </c:pt>
                <c:pt idx="9">
                  <c:v>27.505333823483308</c:v>
                </c:pt>
                <c:pt idx="10">
                  <c:v>26.831825085520418</c:v>
                </c:pt>
                <c:pt idx="11">
                  <c:v>34.145087070438493</c:v>
                </c:pt>
                <c:pt idx="12">
                  <c:v>26.534068372415113</c:v>
                </c:pt>
                <c:pt idx="13">
                  <c:v>28.593085807708391</c:v>
                </c:pt>
                <c:pt idx="14">
                  <c:v>29.880071868328155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4DD2-4E87-99AE-83FBE96A574E}"/>
            </c:ext>
          </c:extLst>
        </c:ser>
        <c:ser>
          <c:idx val="8"/>
          <c:order val="8"/>
          <c:tx>
            <c:strRef>
              <c:f>'KF_40_dur+rat'!$A$23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'KF_40_dur+rat'!$B$14:$P$14</c:f>
              <c:strCache>
                <c:ptCount val="15"/>
                <c:pt idx="0">
                  <c:v>Csengery+Keller 1987</c:v>
                </c:pt>
                <c:pt idx="1">
                  <c:v>Csengery+Keller 1990</c:v>
                </c:pt>
                <c:pt idx="2">
                  <c:v>Komsi+Oramo 1994</c:v>
                </c:pt>
                <c:pt idx="3">
                  <c:v>Komsi+Oramo 1995</c:v>
                </c:pt>
                <c:pt idx="4">
                  <c:v>Whittlesey+Sallaberger 1997</c:v>
                </c:pt>
                <c:pt idx="5">
                  <c:v>Pammer+Kopatchinskaja 2004</c:v>
                </c:pt>
                <c:pt idx="6">
                  <c:v>Arnold+Pogossian 2004</c:v>
                </c:pt>
                <c:pt idx="7">
                  <c:v>Banse+Keller 2005</c:v>
                </c:pt>
                <c:pt idx="8">
                  <c:v>Arnold+Pogossian 2006</c:v>
                </c:pt>
                <c:pt idx="9">
                  <c:v>Melzer+Stark 2012</c:v>
                </c:pt>
                <c:pt idx="10">
                  <c:v>Melzer+Stark 2013</c:v>
                </c:pt>
                <c:pt idx="11">
                  <c:v>Kammer+Widmann 2017</c:v>
                </c:pt>
                <c:pt idx="12">
                  <c:v>Melzer+Stark 2017</c:v>
                </c:pt>
                <c:pt idx="13">
                  <c:v>Melzer+Stark 2019</c:v>
                </c:pt>
                <c:pt idx="14">
                  <c:v>mean 14</c:v>
                </c:pt>
              </c:strCache>
            </c:strRef>
          </c:cat>
          <c:val>
            <c:numRef>
              <c:f>'KF_40_dur+rat'!$B$23:$P$23</c:f>
              <c:numCache>
                <c:formatCode>0.00</c:formatCode>
                <c:ptCount val="15"/>
                <c:pt idx="0">
                  <c:v>10.687653270430259</c:v>
                </c:pt>
                <c:pt idx="1">
                  <c:v>10.469708609703414</c:v>
                </c:pt>
                <c:pt idx="2">
                  <c:v>10.826676931860753</c:v>
                </c:pt>
                <c:pt idx="3">
                  <c:v>12.009535830393233</c:v>
                </c:pt>
                <c:pt idx="4">
                  <c:v>9.8303256022824179</c:v>
                </c:pt>
                <c:pt idx="5">
                  <c:v>12.099209072314769</c:v>
                </c:pt>
                <c:pt idx="6">
                  <c:v>11.242845923557795</c:v>
                </c:pt>
                <c:pt idx="7">
                  <c:v>9.5507372763643996</c:v>
                </c:pt>
                <c:pt idx="8">
                  <c:v>11.81683217311674</c:v>
                </c:pt>
                <c:pt idx="9">
                  <c:v>11.524583094218647</c:v>
                </c:pt>
                <c:pt idx="10">
                  <c:v>11.386896070279766</c:v>
                </c:pt>
                <c:pt idx="11">
                  <c:v>7.5909049895445158</c:v>
                </c:pt>
                <c:pt idx="12">
                  <c:v>12.399726227879565</c:v>
                </c:pt>
                <c:pt idx="13">
                  <c:v>10.652501522035976</c:v>
                </c:pt>
                <c:pt idx="14">
                  <c:v>10.863438328141587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4DD2-4E87-99AE-83FBE96A574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12897792"/>
        <c:axId val="212899328"/>
      </c:barChart>
      <c:catAx>
        <c:axId val="2128977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2899328"/>
        <c:crosses val="autoZero"/>
        <c:auto val="1"/>
        <c:lblAlgn val="ctr"/>
        <c:lblOffset val="100"/>
        <c:noMultiLvlLbl val="0"/>
      </c:catAx>
      <c:valAx>
        <c:axId val="212899328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2897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5212419366573742"/>
          <c:y val="0.94385375211535461"/>
          <c:w val="0.16600309988710554"/>
          <c:h val="3.0664996332924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de-DE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879435060101008"/>
          <c:y val="1.9543548308263988E-2"/>
          <c:w val="0.85574855622063983"/>
          <c:h val="0.84968235375089229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'KF_40_dur+rat'!$C$141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'KF_40_dur+rat'!$B$142:$B$150</c:f>
              <c:strCache>
                <c:ptCount val="9"/>
                <c:pt idx="0">
                  <c:v>Csengery+Keller 1990</c:v>
                </c:pt>
                <c:pt idx="1">
                  <c:v>Komsi+Oramo 1995</c:v>
                </c:pt>
                <c:pt idx="2">
                  <c:v>Whittlesey+Sallaberger 1997</c:v>
                </c:pt>
                <c:pt idx="3">
                  <c:v>Pammer+Kopatchinskaja 2004</c:v>
                </c:pt>
                <c:pt idx="4">
                  <c:v>Arnold+Pogossian 2004</c:v>
                </c:pt>
                <c:pt idx="5">
                  <c:v>Banse+Keller 2005</c:v>
                </c:pt>
                <c:pt idx="6">
                  <c:v>Melzer+Stark 2012</c:v>
                </c:pt>
                <c:pt idx="7">
                  <c:v>Kammer+Widmann 2017</c:v>
                </c:pt>
                <c:pt idx="8">
                  <c:v>mean 8</c:v>
                </c:pt>
              </c:strCache>
            </c:strRef>
          </c:cat>
          <c:val>
            <c:numRef>
              <c:f>'KF_40_dur+rat'!$C$142:$C$150</c:f>
              <c:numCache>
                <c:formatCode>0.00</c:formatCode>
                <c:ptCount val="9"/>
                <c:pt idx="0">
                  <c:v>4.7641718693105277</c:v>
                </c:pt>
                <c:pt idx="1">
                  <c:v>7.5270910982047008</c:v>
                </c:pt>
                <c:pt idx="2">
                  <c:v>5.5135093957677466</c:v>
                </c:pt>
                <c:pt idx="3">
                  <c:v>6.1310590160637686</c:v>
                </c:pt>
                <c:pt idx="4">
                  <c:v>5.3112234944285506</c:v>
                </c:pt>
                <c:pt idx="5">
                  <c:v>5.3365734970502015</c:v>
                </c:pt>
                <c:pt idx="6">
                  <c:v>6.117519123182861</c:v>
                </c:pt>
                <c:pt idx="7">
                  <c:v>5.5033751015014829</c:v>
                </c:pt>
                <c:pt idx="8">
                  <c:v>5.7755653244387295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27B-42AA-AD4B-B33D44BD994C}"/>
            </c:ext>
          </c:extLst>
        </c:ser>
        <c:ser>
          <c:idx val="1"/>
          <c:order val="1"/>
          <c:tx>
            <c:strRef>
              <c:f>'KF_40_dur+rat'!$D$141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'KF_40_dur+rat'!$B$142:$B$150</c:f>
              <c:strCache>
                <c:ptCount val="9"/>
                <c:pt idx="0">
                  <c:v>Csengery+Keller 1990</c:v>
                </c:pt>
                <c:pt idx="1">
                  <c:v>Komsi+Oramo 1995</c:v>
                </c:pt>
                <c:pt idx="2">
                  <c:v>Whittlesey+Sallaberger 1997</c:v>
                </c:pt>
                <c:pt idx="3">
                  <c:v>Pammer+Kopatchinskaja 2004</c:v>
                </c:pt>
                <c:pt idx="4">
                  <c:v>Arnold+Pogossian 2004</c:v>
                </c:pt>
                <c:pt idx="5">
                  <c:v>Banse+Keller 2005</c:v>
                </c:pt>
                <c:pt idx="6">
                  <c:v>Melzer+Stark 2012</c:v>
                </c:pt>
                <c:pt idx="7">
                  <c:v>Kammer+Widmann 2017</c:v>
                </c:pt>
                <c:pt idx="8">
                  <c:v>mean 8</c:v>
                </c:pt>
              </c:strCache>
            </c:strRef>
          </c:cat>
          <c:val>
            <c:numRef>
              <c:f>'KF_40_dur+rat'!$D$142:$D$150</c:f>
              <c:numCache>
                <c:formatCode>0.00</c:formatCode>
                <c:ptCount val="9"/>
                <c:pt idx="0">
                  <c:v>0.70423229483705507</c:v>
                </c:pt>
                <c:pt idx="1">
                  <c:v>0.92054889898738557</c:v>
                </c:pt>
                <c:pt idx="2">
                  <c:v>0.61183341783627943</c:v>
                </c:pt>
                <c:pt idx="3">
                  <c:v>0.98513364763303157</c:v>
                </c:pt>
                <c:pt idx="4">
                  <c:v>0.76865863238456889</c:v>
                </c:pt>
                <c:pt idx="5">
                  <c:v>0.55428574196648484</c:v>
                </c:pt>
                <c:pt idx="6">
                  <c:v>0.60772330864276247</c:v>
                </c:pt>
                <c:pt idx="7">
                  <c:v>0.91817141111532985</c:v>
                </c:pt>
                <c:pt idx="8">
                  <c:v>0.75882341917536222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27B-42AA-AD4B-B33D44BD994C}"/>
            </c:ext>
          </c:extLst>
        </c:ser>
        <c:ser>
          <c:idx val="2"/>
          <c:order val="2"/>
          <c:tx>
            <c:strRef>
              <c:f>'KF_40_dur+rat'!$E$141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'KF_40_dur+rat'!$B$142:$B$150</c:f>
              <c:strCache>
                <c:ptCount val="9"/>
                <c:pt idx="0">
                  <c:v>Csengery+Keller 1990</c:v>
                </c:pt>
                <c:pt idx="1">
                  <c:v>Komsi+Oramo 1995</c:v>
                </c:pt>
                <c:pt idx="2">
                  <c:v>Whittlesey+Sallaberger 1997</c:v>
                </c:pt>
                <c:pt idx="3">
                  <c:v>Pammer+Kopatchinskaja 2004</c:v>
                </c:pt>
                <c:pt idx="4">
                  <c:v>Arnold+Pogossian 2004</c:v>
                </c:pt>
                <c:pt idx="5">
                  <c:v>Banse+Keller 2005</c:v>
                </c:pt>
                <c:pt idx="6">
                  <c:v>Melzer+Stark 2012</c:v>
                </c:pt>
                <c:pt idx="7">
                  <c:v>Kammer+Widmann 2017</c:v>
                </c:pt>
                <c:pt idx="8">
                  <c:v>mean 8</c:v>
                </c:pt>
              </c:strCache>
            </c:strRef>
          </c:cat>
          <c:val>
            <c:numRef>
              <c:f>'KF_40_dur+rat'!$E$142:$E$150</c:f>
              <c:numCache>
                <c:formatCode>0.00</c:formatCode>
                <c:ptCount val="9"/>
                <c:pt idx="0">
                  <c:v>14.964503451151526</c:v>
                </c:pt>
                <c:pt idx="1">
                  <c:v>17.701188789969542</c:v>
                </c:pt>
                <c:pt idx="2">
                  <c:v>14.460718921143387</c:v>
                </c:pt>
                <c:pt idx="3">
                  <c:v>14.619479203183793</c:v>
                </c:pt>
                <c:pt idx="4">
                  <c:v>15.421245463758213</c:v>
                </c:pt>
                <c:pt idx="5">
                  <c:v>15.014520845647391</c:v>
                </c:pt>
                <c:pt idx="6">
                  <c:v>15.563711795450203</c:v>
                </c:pt>
                <c:pt idx="7">
                  <c:v>16.340341063014098</c:v>
                </c:pt>
                <c:pt idx="8">
                  <c:v>15.510713691664769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727B-42AA-AD4B-B33D44BD994C}"/>
            </c:ext>
          </c:extLst>
        </c:ser>
        <c:ser>
          <c:idx val="3"/>
          <c:order val="3"/>
          <c:tx>
            <c:strRef>
              <c:f>'KF_40_dur+rat'!$F$141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'KF_40_dur+rat'!$B$142:$B$150</c:f>
              <c:strCache>
                <c:ptCount val="9"/>
                <c:pt idx="0">
                  <c:v>Csengery+Keller 1990</c:v>
                </c:pt>
                <c:pt idx="1">
                  <c:v>Komsi+Oramo 1995</c:v>
                </c:pt>
                <c:pt idx="2">
                  <c:v>Whittlesey+Sallaberger 1997</c:v>
                </c:pt>
                <c:pt idx="3">
                  <c:v>Pammer+Kopatchinskaja 2004</c:v>
                </c:pt>
                <c:pt idx="4">
                  <c:v>Arnold+Pogossian 2004</c:v>
                </c:pt>
                <c:pt idx="5">
                  <c:v>Banse+Keller 2005</c:v>
                </c:pt>
                <c:pt idx="6">
                  <c:v>Melzer+Stark 2012</c:v>
                </c:pt>
                <c:pt idx="7">
                  <c:v>Kammer+Widmann 2017</c:v>
                </c:pt>
                <c:pt idx="8">
                  <c:v>mean 8</c:v>
                </c:pt>
              </c:strCache>
            </c:strRef>
          </c:cat>
          <c:val>
            <c:numRef>
              <c:f>'KF_40_dur+rat'!$F$142:$F$150</c:f>
              <c:numCache>
                <c:formatCode>0.00</c:formatCode>
                <c:ptCount val="9"/>
                <c:pt idx="0">
                  <c:v>8.7004716441052743</c:v>
                </c:pt>
                <c:pt idx="1">
                  <c:v>9.4282859096678724</c:v>
                </c:pt>
                <c:pt idx="2">
                  <c:v>10.417380508996317</c:v>
                </c:pt>
                <c:pt idx="3">
                  <c:v>9.0911845949023693</c:v>
                </c:pt>
                <c:pt idx="4">
                  <c:v>9.3432204082341421</c:v>
                </c:pt>
                <c:pt idx="5">
                  <c:v>9.4095463725746775</c:v>
                </c:pt>
                <c:pt idx="6">
                  <c:v>10.407736733342322</c:v>
                </c:pt>
                <c:pt idx="7">
                  <c:v>9.7865255345840652</c:v>
                </c:pt>
                <c:pt idx="8">
                  <c:v>9.5730439633008793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AB8-4044-9873-2002E433AC7D}"/>
            </c:ext>
          </c:extLst>
        </c:ser>
        <c:ser>
          <c:idx val="4"/>
          <c:order val="4"/>
          <c:tx>
            <c:strRef>
              <c:f>'KF_40_dur+rat'!$G$141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'KF_40_dur+rat'!$B$142:$B$150</c:f>
              <c:strCache>
                <c:ptCount val="9"/>
                <c:pt idx="0">
                  <c:v>Csengery+Keller 1990</c:v>
                </c:pt>
                <c:pt idx="1">
                  <c:v>Komsi+Oramo 1995</c:v>
                </c:pt>
                <c:pt idx="2">
                  <c:v>Whittlesey+Sallaberger 1997</c:v>
                </c:pt>
                <c:pt idx="3">
                  <c:v>Pammer+Kopatchinskaja 2004</c:v>
                </c:pt>
                <c:pt idx="4">
                  <c:v>Arnold+Pogossian 2004</c:v>
                </c:pt>
                <c:pt idx="5">
                  <c:v>Banse+Keller 2005</c:v>
                </c:pt>
                <c:pt idx="6">
                  <c:v>Melzer+Stark 2012</c:v>
                </c:pt>
                <c:pt idx="7">
                  <c:v>Kammer+Widmann 2017</c:v>
                </c:pt>
                <c:pt idx="8">
                  <c:v>mean 8</c:v>
                </c:pt>
              </c:strCache>
            </c:strRef>
          </c:cat>
          <c:val>
            <c:numRef>
              <c:f>'KF_40_dur+rat'!$G$142:$G$150</c:f>
              <c:numCache>
                <c:formatCode>0.00</c:formatCode>
                <c:ptCount val="9"/>
                <c:pt idx="0">
                  <c:v>0.25853269703758985</c:v>
                </c:pt>
                <c:pt idx="1">
                  <c:v>0.37965351859185703</c:v>
                </c:pt>
                <c:pt idx="2">
                  <c:v>1.7203092375972402</c:v>
                </c:pt>
                <c:pt idx="3">
                  <c:v>0.75363903640653274</c:v>
                </c:pt>
                <c:pt idx="4">
                  <c:v>0.56087769406751875</c:v>
                </c:pt>
                <c:pt idx="5">
                  <c:v>1.2966710242970494</c:v>
                </c:pt>
                <c:pt idx="6">
                  <c:v>1.3274775959537273</c:v>
                </c:pt>
                <c:pt idx="7">
                  <c:v>0.96642944135801789</c:v>
                </c:pt>
                <c:pt idx="8">
                  <c:v>0.90794878066369167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DD2-4E87-99AE-83FBE96A574E}"/>
            </c:ext>
          </c:extLst>
        </c:ser>
        <c:ser>
          <c:idx val="5"/>
          <c:order val="5"/>
          <c:tx>
            <c:strRef>
              <c:f>'KF_40_dur+rat'!$H$141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'KF_40_dur+rat'!$B$142:$B$150</c:f>
              <c:strCache>
                <c:ptCount val="9"/>
                <c:pt idx="0">
                  <c:v>Csengery+Keller 1990</c:v>
                </c:pt>
                <c:pt idx="1">
                  <c:v>Komsi+Oramo 1995</c:v>
                </c:pt>
                <c:pt idx="2">
                  <c:v>Whittlesey+Sallaberger 1997</c:v>
                </c:pt>
                <c:pt idx="3">
                  <c:v>Pammer+Kopatchinskaja 2004</c:v>
                </c:pt>
                <c:pt idx="4">
                  <c:v>Arnold+Pogossian 2004</c:v>
                </c:pt>
                <c:pt idx="5">
                  <c:v>Banse+Keller 2005</c:v>
                </c:pt>
                <c:pt idx="6">
                  <c:v>Melzer+Stark 2012</c:v>
                </c:pt>
                <c:pt idx="7">
                  <c:v>Kammer+Widmann 2017</c:v>
                </c:pt>
                <c:pt idx="8">
                  <c:v>mean 8</c:v>
                </c:pt>
              </c:strCache>
            </c:strRef>
          </c:cat>
          <c:val>
            <c:numRef>
              <c:f>'KF_40_dur+rat'!$H$142:$H$150</c:f>
              <c:numCache>
                <c:formatCode>0.00</c:formatCode>
                <c:ptCount val="9"/>
                <c:pt idx="0">
                  <c:v>21.162747919912306</c:v>
                </c:pt>
                <c:pt idx="1">
                  <c:v>20.140463064704907</c:v>
                </c:pt>
                <c:pt idx="2">
                  <c:v>17.685909373148501</c:v>
                </c:pt>
                <c:pt idx="3">
                  <c:v>19.695670702425073</c:v>
                </c:pt>
                <c:pt idx="4">
                  <c:v>21.817547190922255</c:v>
                </c:pt>
                <c:pt idx="5">
                  <c:v>22.590817439053875</c:v>
                </c:pt>
                <c:pt idx="6">
                  <c:v>21.794181389483281</c:v>
                </c:pt>
                <c:pt idx="7">
                  <c:v>18.990796715658632</c:v>
                </c:pt>
                <c:pt idx="8">
                  <c:v>20.484766724413603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DD2-4E87-99AE-83FBE96A574E}"/>
            </c:ext>
          </c:extLst>
        </c:ser>
        <c:ser>
          <c:idx val="6"/>
          <c:order val="6"/>
          <c:tx>
            <c:strRef>
              <c:f>'KF_40_dur+rat'!$I$141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10"/>
              <c:layout>
                <c:manualLayout>
                  <c:x val="0"/>
                  <c:y val="-6.3622749491352082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DD2-4E87-99AE-83FBE96A574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'KF_40_dur+rat'!$B$142:$B$150</c:f>
              <c:strCache>
                <c:ptCount val="9"/>
                <c:pt idx="0">
                  <c:v>Csengery+Keller 1990</c:v>
                </c:pt>
                <c:pt idx="1">
                  <c:v>Komsi+Oramo 1995</c:v>
                </c:pt>
                <c:pt idx="2">
                  <c:v>Whittlesey+Sallaberger 1997</c:v>
                </c:pt>
                <c:pt idx="3">
                  <c:v>Pammer+Kopatchinskaja 2004</c:v>
                </c:pt>
                <c:pt idx="4">
                  <c:v>Arnold+Pogossian 2004</c:v>
                </c:pt>
                <c:pt idx="5">
                  <c:v>Banse+Keller 2005</c:v>
                </c:pt>
                <c:pt idx="6">
                  <c:v>Melzer+Stark 2012</c:v>
                </c:pt>
                <c:pt idx="7">
                  <c:v>Kammer+Widmann 2017</c:v>
                </c:pt>
                <c:pt idx="8">
                  <c:v>mean 8</c:v>
                </c:pt>
              </c:strCache>
            </c:strRef>
          </c:cat>
          <c:val>
            <c:numRef>
              <c:f>'KF_40_dur+rat'!$I$142:$I$150</c:f>
              <c:numCache>
                <c:formatCode>0.00</c:formatCode>
                <c:ptCount val="9"/>
                <c:pt idx="0">
                  <c:v>5.2466363939270177</c:v>
                </c:pt>
                <c:pt idx="1">
                  <c:v>5.6471492261605238</c:v>
                </c:pt>
                <c:pt idx="2">
                  <c:v>5.9174087239951501</c:v>
                </c:pt>
                <c:pt idx="3">
                  <c:v>5.2445842999433605</c:v>
                </c:pt>
                <c:pt idx="4">
                  <c:v>6.2729753202629635</c:v>
                </c:pt>
                <c:pt idx="5">
                  <c:v>5.6786357882969698</c:v>
                </c:pt>
                <c:pt idx="6">
                  <c:v>5.1517331362428873</c:v>
                </c:pt>
                <c:pt idx="7">
                  <c:v>5.7583686727853678</c:v>
                </c:pt>
                <c:pt idx="8">
                  <c:v>5.6146864452017811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4DD2-4E87-99AE-83FBE96A574E}"/>
            </c:ext>
          </c:extLst>
        </c:ser>
        <c:ser>
          <c:idx val="7"/>
          <c:order val="7"/>
          <c:tx>
            <c:strRef>
              <c:f>'KF_40_dur+rat'!$J$141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'KF_40_dur+rat'!$B$142:$B$150</c:f>
              <c:strCache>
                <c:ptCount val="9"/>
                <c:pt idx="0">
                  <c:v>Csengery+Keller 1990</c:v>
                </c:pt>
                <c:pt idx="1">
                  <c:v>Komsi+Oramo 1995</c:v>
                </c:pt>
                <c:pt idx="2">
                  <c:v>Whittlesey+Sallaberger 1997</c:v>
                </c:pt>
                <c:pt idx="3">
                  <c:v>Pammer+Kopatchinskaja 2004</c:v>
                </c:pt>
                <c:pt idx="4">
                  <c:v>Arnold+Pogossian 2004</c:v>
                </c:pt>
                <c:pt idx="5">
                  <c:v>Banse+Keller 2005</c:v>
                </c:pt>
                <c:pt idx="6">
                  <c:v>Melzer+Stark 2012</c:v>
                </c:pt>
                <c:pt idx="7">
                  <c:v>Kammer+Widmann 2017</c:v>
                </c:pt>
                <c:pt idx="8">
                  <c:v>mean 8</c:v>
                </c:pt>
              </c:strCache>
            </c:strRef>
          </c:cat>
          <c:val>
            <c:numRef>
              <c:f>'KF_40_dur+rat'!$J$142:$J$150</c:f>
              <c:numCache>
                <c:formatCode>0.00</c:formatCode>
                <c:ptCount val="9"/>
                <c:pt idx="0">
                  <c:v>33.728995120015284</c:v>
                </c:pt>
                <c:pt idx="1">
                  <c:v>26.246083663319968</c:v>
                </c:pt>
                <c:pt idx="2">
                  <c:v>33.84260481923296</c:v>
                </c:pt>
                <c:pt idx="3">
                  <c:v>31.380040427127305</c:v>
                </c:pt>
                <c:pt idx="4">
                  <c:v>29.261405872383989</c:v>
                </c:pt>
                <c:pt idx="5">
                  <c:v>30.568212014748948</c:v>
                </c:pt>
                <c:pt idx="6">
                  <c:v>27.505333823483308</c:v>
                </c:pt>
                <c:pt idx="7">
                  <c:v>34.145087070438493</c:v>
                </c:pt>
                <c:pt idx="8">
                  <c:v>30.834720351343783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4DD2-4E87-99AE-83FBE96A574E}"/>
            </c:ext>
          </c:extLst>
        </c:ser>
        <c:ser>
          <c:idx val="8"/>
          <c:order val="8"/>
          <c:tx>
            <c:strRef>
              <c:f>'KF_40_dur+rat'!$K$141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'KF_40_dur+rat'!$B$142:$B$150</c:f>
              <c:strCache>
                <c:ptCount val="9"/>
                <c:pt idx="0">
                  <c:v>Csengery+Keller 1990</c:v>
                </c:pt>
                <c:pt idx="1">
                  <c:v>Komsi+Oramo 1995</c:v>
                </c:pt>
                <c:pt idx="2">
                  <c:v>Whittlesey+Sallaberger 1997</c:v>
                </c:pt>
                <c:pt idx="3">
                  <c:v>Pammer+Kopatchinskaja 2004</c:v>
                </c:pt>
                <c:pt idx="4">
                  <c:v>Arnold+Pogossian 2004</c:v>
                </c:pt>
                <c:pt idx="5">
                  <c:v>Banse+Keller 2005</c:v>
                </c:pt>
                <c:pt idx="6">
                  <c:v>Melzer+Stark 2012</c:v>
                </c:pt>
                <c:pt idx="7">
                  <c:v>Kammer+Widmann 2017</c:v>
                </c:pt>
                <c:pt idx="8">
                  <c:v>mean 8</c:v>
                </c:pt>
              </c:strCache>
            </c:strRef>
          </c:cat>
          <c:val>
            <c:numRef>
              <c:f>'KF_40_dur+rat'!$K$142:$K$150</c:f>
              <c:numCache>
                <c:formatCode>0.00</c:formatCode>
                <c:ptCount val="9"/>
                <c:pt idx="0">
                  <c:v>10.469708609703414</c:v>
                </c:pt>
                <c:pt idx="1">
                  <c:v>12.009535830393233</c:v>
                </c:pt>
                <c:pt idx="2">
                  <c:v>9.8303256022824179</c:v>
                </c:pt>
                <c:pt idx="3">
                  <c:v>12.099209072314769</c:v>
                </c:pt>
                <c:pt idx="4">
                  <c:v>11.242845923557795</c:v>
                </c:pt>
                <c:pt idx="5">
                  <c:v>9.5507372763643996</c:v>
                </c:pt>
                <c:pt idx="6">
                  <c:v>11.524583094218647</c:v>
                </c:pt>
                <c:pt idx="7">
                  <c:v>7.5909049895445158</c:v>
                </c:pt>
                <c:pt idx="8">
                  <c:v>10.539731299797397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4DD2-4E87-99AE-83FBE96A574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13200896"/>
        <c:axId val="213202432"/>
      </c:barChart>
      <c:catAx>
        <c:axId val="2132008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202432"/>
        <c:crosses val="autoZero"/>
        <c:auto val="1"/>
        <c:lblAlgn val="ctr"/>
        <c:lblOffset val="100"/>
        <c:noMultiLvlLbl val="0"/>
      </c:catAx>
      <c:valAx>
        <c:axId val="213202432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20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5212419366573742"/>
          <c:y val="0.94385375211535461"/>
          <c:w val="0.16600309988710554"/>
          <c:h val="3.0664996332924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de-DE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646573233056339E-2"/>
          <c:y val="2.9423572326662831E-2"/>
          <c:w val="0.94852452154151057"/>
          <c:h val="0.790405876655311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'KF_40_dur+rat'!$B$50</c:f>
              <c:strCache>
                <c:ptCount val="1"/>
                <c:pt idx="0">
                  <c:v>Csengery+Keller 1987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'KF_40_dur+rat'!$A$40:$A$48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cat>
          <c:val>
            <c:numRef>
              <c:f>'KF_40_dur+rat'!$B$51:$B$59</c:f>
              <c:numCache>
                <c:formatCode>0.00</c:formatCode>
                <c:ptCount val="9"/>
                <c:pt idx="0">
                  <c:v>-26.479063682458538</c:v>
                </c:pt>
                <c:pt idx="1">
                  <c:v>-4.5825490968354661</c:v>
                </c:pt>
                <c:pt idx="2">
                  <c:v>-10.152953871353345</c:v>
                </c:pt>
                <c:pt idx="3">
                  <c:v>-7.8679397366474824</c:v>
                </c:pt>
                <c:pt idx="4">
                  <c:v>-43.28368477431507</c:v>
                </c:pt>
                <c:pt idx="5">
                  <c:v>-10.853459447241034</c:v>
                </c:pt>
                <c:pt idx="6">
                  <c:v>-11.626998470102496</c:v>
                </c:pt>
                <c:pt idx="7">
                  <c:v>1.2835221050792036</c:v>
                </c:pt>
                <c:pt idx="8">
                  <c:v>-9.7881091335832338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797-4417-B252-93ABCA91C3FC}"/>
            </c:ext>
          </c:extLst>
        </c:ser>
        <c:ser>
          <c:idx val="1"/>
          <c:order val="1"/>
          <c:tx>
            <c:strRef>
              <c:f>'KF_40_dur+rat'!$C$50</c:f>
              <c:strCache>
                <c:ptCount val="1"/>
                <c:pt idx="0">
                  <c:v>Csengery+Keller 1990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'KF_40_dur+rat'!$A$40:$A$48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cat>
          <c:val>
            <c:numRef>
              <c:f>'KF_40_dur+rat'!$C$51:$C$59</c:f>
              <c:numCache>
                <c:formatCode>0.00</c:formatCode>
                <c:ptCount val="9"/>
                <c:pt idx="0">
                  <c:v>-18.426492269452591</c:v>
                </c:pt>
                <c:pt idx="1">
                  <c:v>-4.633019851576484</c:v>
                </c:pt>
                <c:pt idx="2">
                  <c:v>-4.8081720775450476</c:v>
                </c:pt>
                <c:pt idx="3">
                  <c:v>-11.571834488343987</c:v>
                </c:pt>
                <c:pt idx="4">
                  <c:v>-70.411750548715446</c:v>
                </c:pt>
                <c:pt idx="5">
                  <c:v>0.88900004398497079</c:v>
                </c:pt>
                <c:pt idx="6">
                  <c:v>-7.9179750146322796</c:v>
                </c:pt>
                <c:pt idx="7">
                  <c:v>12.408051950181179</c:v>
                </c:pt>
                <c:pt idx="8">
                  <c:v>-4.6876322301439242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797-4417-B252-93ABCA91C3FC}"/>
            </c:ext>
          </c:extLst>
        </c:ser>
        <c:ser>
          <c:idx val="2"/>
          <c:order val="2"/>
          <c:tx>
            <c:strRef>
              <c:f>'KF_40_dur+rat'!$D$50</c:f>
              <c:strCache>
                <c:ptCount val="1"/>
                <c:pt idx="0">
                  <c:v>Komsi+Oramo 1994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'KF_40_dur+rat'!$A$40:$A$48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cat>
          <c:val>
            <c:numRef>
              <c:f>'KF_40_dur+rat'!$D$51:$D$59</c:f>
              <c:numCache>
                <c:formatCode>0.00</c:formatCode>
                <c:ptCount val="9"/>
                <c:pt idx="0">
                  <c:v>6.1610437838562691</c:v>
                </c:pt>
                <c:pt idx="1">
                  <c:v>40.041760499649634</c:v>
                </c:pt>
                <c:pt idx="2">
                  <c:v>3.669203861349918</c:v>
                </c:pt>
                <c:pt idx="3">
                  <c:v>7.9612248724211172</c:v>
                </c:pt>
                <c:pt idx="4">
                  <c:v>12.212170210085905</c:v>
                </c:pt>
                <c:pt idx="5">
                  <c:v>-15.824041929950742</c:v>
                </c:pt>
                <c:pt idx="6">
                  <c:v>-0.82487384344871528</c:v>
                </c:pt>
                <c:pt idx="7">
                  <c:v>-9.6382671251309873</c:v>
                </c:pt>
                <c:pt idx="8">
                  <c:v>-5.4362618249237125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6797-4417-B252-93ABCA91C3FC}"/>
            </c:ext>
          </c:extLst>
        </c:ser>
        <c:ser>
          <c:idx val="3"/>
          <c:order val="3"/>
          <c:tx>
            <c:strRef>
              <c:f>'KF_40_dur+rat'!$E$50</c:f>
              <c:strCache>
                <c:ptCount val="1"/>
                <c:pt idx="0">
                  <c:v>Komsi+Oramo 1995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'KF_40_dur+rat'!$A$40:$A$48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cat>
          <c:val>
            <c:numRef>
              <c:f>'KF_40_dur+rat'!$E$51:$E$59</c:f>
              <c:numCache>
                <c:formatCode>0.00</c:formatCode>
                <c:ptCount val="9"/>
                <c:pt idx="0">
                  <c:v>39.214916489247251</c:v>
                </c:pt>
                <c:pt idx="1">
                  <c:v>34.656039883259368</c:v>
                </c:pt>
                <c:pt idx="2">
                  <c:v>21.628869855480627</c:v>
                </c:pt>
                <c:pt idx="3">
                  <c:v>3.5088408369295396</c:v>
                </c:pt>
                <c:pt idx="4">
                  <c:v>-53.065942011106202</c:v>
                </c:pt>
                <c:pt idx="5">
                  <c:v>3.7141689903162578</c:v>
                </c:pt>
                <c:pt idx="6">
                  <c:v>7.058225271889337</c:v>
                </c:pt>
                <c:pt idx="7">
                  <c:v>-5.5166225262501722</c:v>
                </c:pt>
                <c:pt idx="8">
                  <c:v>18.096701505674002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6797-4417-B252-93ABCA91C3FC}"/>
            </c:ext>
          </c:extLst>
        </c:ser>
        <c:ser>
          <c:idx val="4"/>
          <c:order val="4"/>
          <c:tx>
            <c:strRef>
              <c:f>'KF_40_dur+rat'!$F$50</c:f>
              <c:strCache>
                <c:ptCount val="1"/>
                <c:pt idx="0">
                  <c:v>Whittlesey+Sallaberger 1997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'KF_40_dur+rat'!$A$40:$A$48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cat>
          <c:val>
            <c:numRef>
              <c:f>'KF_40_dur+rat'!$F$51:$F$59</c:f>
              <c:numCache>
                <c:formatCode>0.00</c:formatCode>
                <c:ptCount val="9"/>
                <c:pt idx="0">
                  <c:v>0.5644057820507653</c:v>
                </c:pt>
                <c:pt idx="1">
                  <c:v>-11.738817226218794</c:v>
                </c:pt>
                <c:pt idx="2">
                  <c:v>-2.010013961046079</c:v>
                </c:pt>
                <c:pt idx="3">
                  <c:v>12.787456430817997</c:v>
                </c:pt>
                <c:pt idx="4">
                  <c:v>109.73203536007455</c:v>
                </c:pt>
                <c:pt idx="5">
                  <c:v>-10.184020728213959</c:v>
                </c:pt>
                <c:pt idx="6">
                  <c:v>10.631784333349323</c:v>
                </c:pt>
                <c:pt idx="7">
                  <c:v>20.146813512365842</c:v>
                </c:pt>
                <c:pt idx="8">
                  <c:v>-4.6683692474319551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6797-4417-B252-93ABCA91C3FC}"/>
            </c:ext>
          </c:extLst>
        </c:ser>
        <c:ser>
          <c:idx val="5"/>
          <c:order val="5"/>
          <c:tx>
            <c:strRef>
              <c:f>'KF_40_dur+rat'!$G$50</c:f>
              <c:strCache>
                <c:ptCount val="1"/>
                <c:pt idx="0">
                  <c:v>Pammer+Kopatchinskaja 2004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'KF_40_dur+rat'!$A$40:$A$48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cat>
          <c:val>
            <c:numRef>
              <c:f>'KF_40_dur+rat'!$G$51:$G$59</c:f>
              <c:numCache>
                <c:formatCode>0.00</c:formatCode>
                <c:ptCount val="9"/>
                <c:pt idx="0">
                  <c:v>0.57500722555330308</c:v>
                </c:pt>
                <c:pt idx="1">
                  <c:v>27.811550951142195</c:v>
                </c:pt>
                <c:pt idx="2">
                  <c:v>-10.903197972463575</c:v>
                </c:pt>
                <c:pt idx="3">
                  <c:v>-11.475974581721587</c:v>
                </c:pt>
                <c:pt idx="4">
                  <c:v>-17.365759680398529</c:v>
                </c:pt>
                <c:pt idx="5">
                  <c:v>-10.04291130076053</c:v>
                </c:pt>
                <c:pt idx="6">
                  <c:v>-11.814369772746991</c:v>
                </c:pt>
                <c:pt idx="7">
                  <c:v>0.19369112561572341</c:v>
                </c:pt>
                <c:pt idx="8">
                  <c:v>5.5272215726156029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6797-4417-B252-93ABCA91C3FC}"/>
            </c:ext>
          </c:extLst>
        </c:ser>
        <c:ser>
          <c:idx val="6"/>
          <c:order val="6"/>
          <c:tx>
            <c:strRef>
              <c:f>'KF_40_dur+rat'!$H$50</c:f>
              <c:strCache>
                <c:ptCount val="1"/>
                <c:pt idx="0">
                  <c:v>Arnold+Pogossian 2004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'KF_40_dur+rat'!$A$40:$A$48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cat>
          <c:val>
            <c:numRef>
              <c:f>'KF_40_dur+rat'!$H$51:$H$59</c:f>
              <c:numCache>
                <c:formatCode>0.00</c:formatCode>
                <c:ptCount val="9"/>
                <c:pt idx="0">
                  <c:v>3.6183431814907969</c:v>
                </c:pt>
                <c:pt idx="1">
                  <c:v>18.603075832467901</c:v>
                </c:pt>
                <c:pt idx="2">
                  <c:v>11.773063778581195</c:v>
                </c:pt>
                <c:pt idx="3">
                  <c:v>8.1993777787018196</c:v>
                </c:pt>
                <c:pt idx="4">
                  <c:v>-26.860445111744507</c:v>
                </c:pt>
                <c:pt idx="5">
                  <c:v>18.510828003328459</c:v>
                </c:pt>
                <c:pt idx="6">
                  <c:v>25.443401718522086</c:v>
                </c:pt>
                <c:pt idx="7">
                  <c:v>11.114198201879994</c:v>
                </c:pt>
                <c:pt idx="8">
                  <c:v>16.61952616930428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797-4417-B252-93ABCA91C3FC}"/>
            </c:ext>
          </c:extLst>
        </c:ser>
        <c:ser>
          <c:idx val="7"/>
          <c:order val="7"/>
          <c:tx>
            <c:strRef>
              <c:f>'KF_40_dur+rat'!$I$50</c:f>
              <c:strCache>
                <c:ptCount val="1"/>
                <c:pt idx="0">
                  <c:v>Banse+Keller 2005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'KF_40_dur+rat'!$A$40:$A$48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cat>
          <c:val>
            <c:numRef>
              <c:f>'KF_40_dur+rat'!$I$51:$I$59</c:f>
              <c:numCache>
                <c:formatCode>0.00</c:formatCode>
                <c:ptCount val="9"/>
                <c:pt idx="0">
                  <c:v>-11.406069556886669</c:v>
                </c:pt>
                <c:pt idx="1">
                  <c:v>-27.222763944491955</c:v>
                </c:pt>
                <c:pt idx="2">
                  <c:v>-7.3962465503965564</c:v>
                </c:pt>
                <c:pt idx="3">
                  <c:v>-7.2751235119355133</c:v>
                </c:pt>
                <c:pt idx="4">
                  <c:v>43.884283297798284</c:v>
                </c:pt>
                <c:pt idx="5">
                  <c:v>4.4199453926055465</c:v>
                </c:pt>
                <c:pt idx="6">
                  <c:v>-3.368734732480219</c:v>
                </c:pt>
                <c:pt idx="7">
                  <c:v>-1.2257335879583275</c:v>
                </c:pt>
                <c:pt idx="8">
                  <c:v>-15.699273085670097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6797-4417-B252-93ABCA91C3FC}"/>
            </c:ext>
          </c:extLst>
        </c:ser>
        <c:ser>
          <c:idx val="8"/>
          <c:order val="8"/>
          <c:tx>
            <c:strRef>
              <c:f>'KF_40_dur+rat'!$J$50</c:f>
              <c:strCache>
                <c:ptCount val="1"/>
                <c:pt idx="0">
                  <c:v>Arnold+Pogossian 2006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'KF_40_dur+rat'!$A$40:$A$48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cat>
          <c:val>
            <c:numRef>
              <c:f>'KF_40_dur+rat'!$J$51:$J$59</c:f>
              <c:numCache>
                <c:formatCode>0.00</c:formatCode>
                <c:ptCount val="9"/>
                <c:pt idx="0">
                  <c:v>14.263431709416894</c:v>
                </c:pt>
                <c:pt idx="1">
                  <c:v>26.183461284847287</c:v>
                </c:pt>
                <c:pt idx="2">
                  <c:v>12.55038090707051</c:v>
                </c:pt>
                <c:pt idx="3">
                  <c:v>5.5507362324473455</c:v>
                </c:pt>
                <c:pt idx="4">
                  <c:v>-18.32410305917027</c:v>
                </c:pt>
                <c:pt idx="5">
                  <c:v>24.293678082270109</c:v>
                </c:pt>
                <c:pt idx="6">
                  <c:v>22.118827045208256</c:v>
                </c:pt>
                <c:pt idx="7">
                  <c:v>11.329439821057367</c:v>
                </c:pt>
                <c:pt idx="8">
                  <c:v>25.447554592026002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6797-4417-B252-93ABCA91C3FC}"/>
            </c:ext>
          </c:extLst>
        </c:ser>
        <c:ser>
          <c:idx val="9"/>
          <c:order val="9"/>
          <c:tx>
            <c:strRef>
              <c:f>'KF_40_dur+rat'!$K$50</c:f>
              <c:strCache>
                <c:ptCount val="1"/>
                <c:pt idx="0">
                  <c:v>Melzer+Stark 2012</c:v>
                </c:pt>
              </c:strCache>
            </c:strRef>
          </c:tx>
          <c:invertIfNegative val="0"/>
          <c:cat>
            <c:numRef>
              <c:f>'KF_40_dur+rat'!$A$40:$A$48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cat>
          <c:val>
            <c:numRef>
              <c:f>'KF_40_dur+rat'!$K$51:$K$59</c:f>
              <c:numCache>
                <c:formatCode>0.00</c:formatCode>
                <c:ptCount val="9"/>
                <c:pt idx="0">
                  <c:v>2.7179406202773726</c:v>
                </c:pt>
                <c:pt idx="1">
                  <c:v>-19.295595391827629</c:v>
                </c:pt>
                <c:pt idx="2">
                  <c:v>-2.9132895033670878</c:v>
                </c:pt>
                <c:pt idx="3">
                  <c:v>3.7321473692597444</c:v>
                </c:pt>
                <c:pt idx="4">
                  <c:v>48.984211088360162</c:v>
                </c:pt>
                <c:pt idx="5">
                  <c:v>1.8876558845848226</c:v>
                </c:pt>
                <c:pt idx="6">
                  <c:v>-11.33412530081886</c:v>
                </c:pt>
                <c:pt idx="7">
                  <c:v>-10.108176599751397</c:v>
                </c:pt>
                <c:pt idx="8">
                  <c:v>2.8843073705070843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D3A-4E25-8C43-75F8A6364A12}"/>
            </c:ext>
          </c:extLst>
        </c:ser>
        <c:ser>
          <c:idx val="10"/>
          <c:order val="10"/>
          <c:tx>
            <c:strRef>
              <c:f>'KF_40_dur+rat'!$L$50</c:f>
              <c:strCache>
                <c:ptCount val="1"/>
                <c:pt idx="0">
                  <c:v>Melzer+Stark 2013</c:v>
                </c:pt>
              </c:strCache>
            </c:strRef>
          </c:tx>
          <c:invertIfNegative val="0"/>
          <c:cat>
            <c:numRef>
              <c:f>'KF_40_dur+rat'!$A$40:$A$48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cat>
          <c:val>
            <c:numRef>
              <c:f>'KF_40_dur+rat'!$L$51:$L$59</c:f>
              <c:numCache>
                <c:formatCode>0.00</c:formatCode>
                <c:ptCount val="9"/>
                <c:pt idx="0">
                  <c:v>3.0831244630809942</c:v>
                </c:pt>
                <c:pt idx="1">
                  <c:v>-39.30156115697784</c:v>
                </c:pt>
                <c:pt idx="2">
                  <c:v>1.9834872005060895</c:v>
                </c:pt>
                <c:pt idx="3">
                  <c:v>5.9872684291999017</c:v>
                </c:pt>
                <c:pt idx="4">
                  <c:v>-14.253379645694372</c:v>
                </c:pt>
                <c:pt idx="5">
                  <c:v>1.73204577117856</c:v>
                </c:pt>
                <c:pt idx="6">
                  <c:v>2.1241141998908164</c:v>
                </c:pt>
                <c:pt idx="7">
                  <c:v>-11.945423279807935</c:v>
                </c:pt>
                <c:pt idx="8">
                  <c:v>2.0769585143123375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D3A-4E25-8C43-75F8A6364A12}"/>
            </c:ext>
          </c:extLst>
        </c:ser>
        <c:ser>
          <c:idx val="11"/>
          <c:order val="11"/>
          <c:tx>
            <c:strRef>
              <c:f>'KF_40_dur+rat'!$M$50</c:f>
              <c:strCache>
                <c:ptCount val="1"/>
                <c:pt idx="0">
                  <c:v>Kammer+Widmann 2017</c:v>
                </c:pt>
              </c:strCache>
            </c:strRef>
          </c:tx>
          <c:invertIfNegative val="0"/>
          <c:cat>
            <c:numRef>
              <c:f>'KF_40_dur+rat'!$A$40:$A$48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cat>
          <c:val>
            <c:numRef>
              <c:f>'KF_40_dur+rat'!$M$51:$M$59</c:f>
              <c:numCache>
                <c:formatCode>0.00</c:formatCode>
                <c:ptCount val="9"/>
                <c:pt idx="0">
                  <c:v>-19.642879723595126</c:v>
                </c:pt>
                <c:pt idx="1">
                  <c:v>6.0325955101747013</c:v>
                </c:pt>
                <c:pt idx="2">
                  <c:v>-11.359539106842361</c:v>
                </c:pt>
                <c:pt idx="3">
                  <c:v>-15.177730966600098</c:v>
                </c:pt>
                <c:pt idx="4">
                  <c:v>-5.6791992136352043</c:v>
                </c:pt>
                <c:pt idx="5">
                  <c:v>-22.794457954759402</c:v>
                </c:pt>
                <c:pt idx="6">
                  <c:v>-13.815951096658626</c:v>
                </c:pt>
                <c:pt idx="7">
                  <c:v>-2.9588853819982734</c:v>
                </c:pt>
                <c:pt idx="8">
                  <c:v>-41.06927931359705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FD3A-4E25-8C43-75F8A6364A12}"/>
            </c:ext>
          </c:extLst>
        </c:ser>
        <c:ser>
          <c:idx val="12"/>
          <c:order val="12"/>
          <c:tx>
            <c:strRef>
              <c:f>'KF_40_dur+rat'!$N$50</c:f>
              <c:strCache>
                <c:ptCount val="1"/>
                <c:pt idx="0">
                  <c:v>Melzer+Stark 2017</c:v>
                </c:pt>
              </c:strCache>
            </c:strRef>
          </c:tx>
          <c:invertIfNegative val="0"/>
          <c:cat>
            <c:numRef>
              <c:f>'KF_40_dur+rat'!$A$40:$A$48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cat>
          <c:val>
            <c:numRef>
              <c:f>'KF_40_dur+rat'!$N$51:$N$59</c:f>
              <c:numCache>
                <c:formatCode>0.00</c:formatCode>
                <c:ptCount val="9"/>
                <c:pt idx="0">
                  <c:v>1.5930549757668711</c:v>
                </c:pt>
                <c:pt idx="1">
                  <c:v>-35.189006671548576</c:v>
                </c:pt>
                <c:pt idx="2">
                  <c:v>-2.9800543440310654</c:v>
                </c:pt>
                <c:pt idx="3">
                  <c:v>-0.71565445624078572</c:v>
                </c:pt>
                <c:pt idx="4">
                  <c:v>44.004678194019043</c:v>
                </c:pt>
                <c:pt idx="5">
                  <c:v>4.0491176097966379</c:v>
                </c:pt>
                <c:pt idx="6">
                  <c:v>-2.8167489951456663</c:v>
                </c:pt>
                <c:pt idx="7">
                  <c:v>-13.036616546127158</c:v>
                </c:pt>
                <c:pt idx="8">
                  <c:v>11.010823897942885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FD3A-4E25-8C43-75F8A6364A12}"/>
            </c:ext>
          </c:extLst>
        </c:ser>
        <c:ser>
          <c:idx val="13"/>
          <c:order val="13"/>
          <c:tx>
            <c:strRef>
              <c:f>'KF_40_dur+rat'!$O$50</c:f>
              <c:strCache>
                <c:ptCount val="1"/>
                <c:pt idx="0">
                  <c:v>Melzer+Stark 2019</c:v>
                </c:pt>
              </c:strCache>
            </c:strRef>
          </c:tx>
          <c:invertIfNegative val="0"/>
          <c:cat>
            <c:numRef>
              <c:f>'KF_40_dur+rat'!$A$40:$A$48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cat>
          <c:val>
            <c:numRef>
              <c:f>'KF_40_dur+rat'!$O$51:$O$59</c:f>
              <c:numCache>
                <c:formatCode>0.00</c:formatCode>
                <c:ptCount val="9"/>
                <c:pt idx="0">
                  <c:v>4.1632370016524751</c:v>
                </c:pt>
                <c:pt idx="1">
                  <c:v>-11.365170622064378</c:v>
                </c:pt>
                <c:pt idx="2">
                  <c:v>0.91846178405691303</c:v>
                </c:pt>
                <c:pt idx="3">
                  <c:v>6.357205791712027</c:v>
                </c:pt>
                <c:pt idx="4">
                  <c:v>-9.573114105558334</c:v>
                </c:pt>
                <c:pt idx="5">
                  <c:v>10.202451582860737</c:v>
                </c:pt>
                <c:pt idx="6">
                  <c:v>-3.8565753428261909</c:v>
                </c:pt>
                <c:pt idx="7">
                  <c:v>-2.0459916691551077</c:v>
                </c:pt>
                <c:pt idx="8">
                  <c:v>-0.31416878703208112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FD3A-4E25-8C43-75F8A6364A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278080"/>
        <c:axId val="213300352"/>
      </c:barChart>
      <c:catAx>
        <c:axId val="2132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300352"/>
        <c:crosses val="autoZero"/>
        <c:auto val="1"/>
        <c:lblAlgn val="ctr"/>
        <c:lblOffset val="100"/>
        <c:noMultiLvlLbl val="0"/>
      </c:catAx>
      <c:valAx>
        <c:axId val="213300352"/>
        <c:scaling>
          <c:orientation val="minMax"/>
          <c:max val="120"/>
          <c:min val="-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278080"/>
        <c:crosses val="autoZero"/>
        <c:crossBetween val="between"/>
        <c:majorUnit val="20"/>
        <c:minorUnit val="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4353576327191419E-3"/>
          <c:y val="0.88359653409333694"/>
          <c:w val="0.98785832948509367"/>
          <c:h val="0.103733782347805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646573233056339E-2"/>
          <c:y val="2.9423572326662831E-2"/>
          <c:w val="0.94852452154151057"/>
          <c:h val="0.790405876655311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'KF_40_dur+rat'!$C$38</c:f>
              <c:strCache>
                <c:ptCount val="1"/>
                <c:pt idx="0">
                  <c:v>Csengery+Keller 1990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'KF_40_dur+rat'!$C$39:$C$47</c:f>
              <c:numCache>
                <c:formatCode>0.00</c:formatCode>
                <c:ptCount val="9"/>
                <c:pt idx="0">
                  <c:v>-18.141540079708648</c:v>
                </c:pt>
                <c:pt idx="1">
                  <c:v>-7.4346339703824249</c:v>
                </c:pt>
                <c:pt idx="2">
                  <c:v>-4.0902244019521925</c:v>
                </c:pt>
                <c:pt idx="3">
                  <c:v>-9.620444866490784</c:v>
                </c:pt>
                <c:pt idx="4">
                  <c:v>-71.454290981034717</c:v>
                </c:pt>
                <c:pt idx="5">
                  <c:v>2.6337470160071192</c:v>
                </c:pt>
                <c:pt idx="6">
                  <c:v>-7.3251170380839596</c:v>
                </c:pt>
                <c:pt idx="7">
                  <c:v>9.1269673403780764</c:v>
                </c:pt>
                <c:pt idx="8">
                  <c:v>-1.8666925092764712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797-4417-B252-93ABCA91C3FC}"/>
            </c:ext>
          </c:extLst>
        </c:ser>
        <c:ser>
          <c:idx val="2"/>
          <c:order val="1"/>
          <c:tx>
            <c:strRef>
              <c:f>'KF_40_dur+rat'!$E$38</c:f>
              <c:strCache>
                <c:ptCount val="1"/>
                <c:pt idx="0">
                  <c:v>Komsi+Oramo 1995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'KF_40_dur+rat'!$E$39:$E$47</c:f>
              <c:numCache>
                <c:formatCode>0.00</c:formatCode>
                <c:ptCount val="9"/>
                <c:pt idx="0">
                  <c:v>39.701221374280109</c:v>
                </c:pt>
                <c:pt idx="1">
                  <c:v>30.700223499723901</c:v>
                </c:pt>
                <c:pt idx="2">
                  <c:v>22.546208731133515</c:v>
                </c:pt>
                <c:pt idx="3">
                  <c:v>5.7930234456099701</c:v>
                </c:pt>
                <c:pt idx="4">
                  <c:v>-54.71966110614089</c:v>
                </c:pt>
                <c:pt idx="5">
                  <c:v>5.5077736669683812</c:v>
                </c:pt>
                <c:pt idx="6">
                  <c:v>7.7475055393208176</c:v>
                </c:pt>
                <c:pt idx="7">
                  <c:v>-8.2745028589574048</c:v>
                </c:pt>
                <c:pt idx="8">
                  <c:v>21.591984268821811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6797-4417-B252-93ABCA91C3FC}"/>
            </c:ext>
          </c:extLst>
        </c:ser>
        <c:ser>
          <c:idx val="3"/>
          <c:order val="2"/>
          <c:tx>
            <c:strRef>
              <c:f>'KF_40_dur+rat'!$F$38</c:f>
              <c:strCache>
                <c:ptCount val="1"/>
                <c:pt idx="0">
                  <c:v>Whittlesey+Sallaberger 1997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'KF_40_dur+rat'!$F$39:$F$47</c:f>
              <c:numCache>
                <c:formatCode>0.00</c:formatCode>
                <c:ptCount val="9"/>
                <c:pt idx="0">
                  <c:v>0.91569688666465454</c:v>
                </c:pt>
                <c:pt idx="1">
                  <c:v>-14.331682968813295</c:v>
                </c:pt>
                <c:pt idx="2">
                  <c:v>-1.2709622562573746</c:v>
                </c:pt>
                <c:pt idx="3">
                  <c:v>15.276395002378745</c:v>
                </c:pt>
                <c:pt idx="4">
                  <c:v>102.34213798965072</c:v>
                </c:pt>
                <c:pt idx="5">
                  <c:v>-8.6307675707306561</c:v>
                </c:pt>
                <c:pt idx="6">
                  <c:v>11.344072489612417</c:v>
                </c:pt>
                <c:pt idx="7">
                  <c:v>16.639841779531082</c:v>
                </c:pt>
                <c:pt idx="8">
                  <c:v>-1.8468594041937543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6797-4417-B252-93ABCA91C3FC}"/>
            </c:ext>
          </c:extLst>
        </c:ser>
        <c:ser>
          <c:idx val="4"/>
          <c:order val="3"/>
          <c:tx>
            <c:strRef>
              <c:f>'KF_40_dur+rat'!$G$38</c:f>
              <c:strCache>
                <c:ptCount val="1"/>
                <c:pt idx="0">
                  <c:v>Pammer+Kopatchinskaja 2004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'KF_40_dur+rat'!$G$39:$G$47</c:f>
              <c:numCache>
                <c:formatCode>0.00</c:formatCode>
                <c:ptCount val="9"/>
                <c:pt idx="0">
                  <c:v>0.92633536307928033</c:v>
                </c:pt>
                <c:pt idx="1">
                  <c:v>24.056806435441764</c:v>
                </c:pt>
                <c:pt idx="2">
                  <c:v>-10.231219680686941</c:v>
                </c:pt>
                <c:pt idx="3">
                  <c:v>-9.5224695702088518</c:v>
                </c:pt>
                <c:pt idx="4">
                  <c:v>-20.277372845246692</c:v>
                </c:pt>
                <c:pt idx="5">
                  <c:v>-8.4872178351547767</c:v>
                </c:pt>
                <c:pt idx="6">
                  <c:v>-11.246598220096239</c:v>
                </c:pt>
                <c:pt idx="7">
                  <c:v>-2.7308678561316118</c:v>
                </c:pt>
                <c:pt idx="8">
                  <c:v>8.650488132164023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6797-4417-B252-93ABCA91C3FC}"/>
            </c:ext>
          </c:extLst>
        </c:ser>
        <c:ser>
          <c:idx val="5"/>
          <c:order val="4"/>
          <c:tx>
            <c:strRef>
              <c:f>'KF_40_dur+rat'!$H$38</c:f>
              <c:strCache>
                <c:ptCount val="1"/>
                <c:pt idx="0">
                  <c:v>Arnold+Pogossian 2004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'KF_40_dur+rat'!$H$39:$H$47</c:f>
              <c:numCache>
                <c:formatCode>0.00</c:formatCode>
                <c:ptCount val="9"/>
                <c:pt idx="0">
                  <c:v>3.9803022857227219</c:v>
                </c:pt>
                <c:pt idx="1">
                  <c:v>15.118850461496603</c:v>
                </c:pt>
                <c:pt idx="2">
                  <c:v>12.616069035283431</c:v>
                </c:pt>
                <c:pt idx="3">
                  <c:v>10.587068868601245</c:v>
                </c:pt>
                <c:pt idx="4">
                  <c:v>-29.437513528663988</c:v>
                </c:pt>
                <c:pt idx="5">
                  <c:v>20.560322083163705</c:v>
                </c:pt>
                <c:pt idx="6">
                  <c:v>26.251052520358805</c:v>
                </c:pt>
                <c:pt idx="7">
                  <c:v>7.8708799579842763</c:v>
                </c:pt>
                <c:pt idx="8">
                  <c:v>20.071089290620165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6797-4417-B252-93ABCA91C3FC}"/>
            </c:ext>
          </c:extLst>
        </c:ser>
        <c:ser>
          <c:idx val="6"/>
          <c:order val="5"/>
          <c:tx>
            <c:strRef>
              <c:f>'KF_40_dur+rat'!$I$38</c:f>
              <c:strCache>
                <c:ptCount val="1"/>
                <c:pt idx="0">
                  <c:v>Banse+Keller 2005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'KF_40_dur+rat'!$I$39:$I$47</c:f>
              <c:numCache>
                <c:formatCode>0.00</c:formatCode>
                <c:ptCount val="9"/>
                <c:pt idx="0">
                  <c:v>-11.096593659869017</c:v>
                </c:pt>
                <c:pt idx="1">
                  <c:v>-29.360754806145078</c:v>
                </c:pt>
                <c:pt idx="2">
                  <c:v>-6.6978184290826528</c:v>
                </c:pt>
                <c:pt idx="3">
                  <c:v>-5.2289161681613336</c:v>
                </c:pt>
                <c:pt idx="4">
                  <c:v>38.814528050526562</c:v>
                </c:pt>
                <c:pt idx="5">
                  <c:v>6.2257555747169571</c:v>
                </c:pt>
                <c:pt idx="6">
                  <c:v>-2.7465870722076615</c:v>
                </c:pt>
                <c:pt idx="7">
                  <c:v>-4.108860906211075</c:v>
                </c:pt>
                <c:pt idx="8">
                  <c:v>-13.204242539111341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797-4417-B252-93ABCA91C3FC}"/>
            </c:ext>
          </c:extLst>
        </c:ser>
        <c:ser>
          <c:idx val="8"/>
          <c:order val="6"/>
          <c:tx>
            <c:strRef>
              <c:f>'KF_40_dur+rat'!$K$38</c:f>
              <c:strCache>
                <c:ptCount val="1"/>
                <c:pt idx="0">
                  <c:v>Melzer+Stark 2012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'KF_40_dur+rat'!$K$39:$K$47</c:f>
              <c:numCache>
                <c:formatCode>0.00</c:formatCode>
                <c:ptCount val="9"/>
                <c:pt idx="0">
                  <c:v>3.0767544425592281</c:v>
                </c:pt>
                <c:pt idx="1">
                  <c:v>-21.666464208772343</c:v>
                </c:pt>
                <c:pt idx="2">
                  <c:v>-2.1810504062379144</c:v>
                </c:pt>
                <c:pt idx="3">
                  <c:v>6.0212577975682295</c:v>
                </c:pt>
                <c:pt idx="4">
                  <c:v>43.734760150327034</c:v>
                </c:pt>
                <c:pt idx="5">
                  <c:v>3.6496733395458363</c:v>
                </c:pt>
                <c:pt idx="6">
                  <c:v>-10.763261757457423</c:v>
                </c:pt>
                <c:pt idx="7">
                  <c:v>-12.73203381628257</c:v>
                </c:pt>
                <c:pt idx="8">
                  <c:v>5.9293521648636576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6797-4417-B252-93ABCA91C3FC}"/>
            </c:ext>
          </c:extLst>
        </c:ser>
        <c:ser>
          <c:idx val="10"/>
          <c:order val="7"/>
          <c:tx>
            <c:strRef>
              <c:f>'KF_40_dur+rat'!$M$38</c:f>
              <c:strCache>
                <c:ptCount val="1"/>
                <c:pt idx="0">
                  <c:v>Kammer+Widmann 2017</c:v>
                </c:pt>
              </c:strCache>
            </c:strRef>
          </c:tx>
          <c:invertIfNegative val="0"/>
          <c:val>
            <c:numRef>
              <c:f>'KF_40_dur+rat'!$M$39:$M$47</c:f>
              <c:numCache>
                <c:formatCode>0.00</c:formatCode>
                <c:ptCount val="9"/>
                <c:pt idx="0">
                  <c:v>-19.362176612728362</c:v>
                </c:pt>
                <c:pt idx="1">
                  <c:v>2.9176555574508702</c:v>
                </c:pt>
                <c:pt idx="2">
                  <c:v>-10.69100259219991</c:v>
                </c:pt>
                <c:pt idx="3">
                  <c:v>-13.305914509297262</c:v>
                </c:pt>
                <c:pt idx="4">
                  <c:v>-9.0025877294180177</c:v>
                </c:pt>
                <c:pt idx="5">
                  <c:v>-21.459286274516419</c:v>
                </c:pt>
                <c:pt idx="6">
                  <c:v>-13.261066461446754</c:v>
                </c:pt>
                <c:pt idx="7">
                  <c:v>-5.7914236403107475</c:v>
                </c:pt>
                <c:pt idx="8">
                  <c:v>-39.325119403888095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D3A-4E25-8C43-75F8A6364A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744640"/>
        <c:axId val="213750528"/>
      </c:barChart>
      <c:catAx>
        <c:axId val="213744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750528"/>
        <c:crosses val="autoZero"/>
        <c:auto val="1"/>
        <c:lblAlgn val="ctr"/>
        <c:lblOffset val="100"/>
        <c:noMultiLvlLbl val="0"/>
      </c:catAx>
      <c:valAx>
        <c:axId val="213750528"/>
        <c:scaling>
          <c:orientation val="minMax"/>
          <c:max val="120"/>
          <c:min val="-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744640"/>
        <c:crosses val="autoZero"/>
        <c:crossBetween val="between"/>
        <c:majorUnit val="20"/>
        <c:minorUnit val="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4353576327191419E-3"/>
          <c:y val="0.88359653409333694"/>
          <c:w val="0.98785832948509367"/>
          <c:h val="0.103733782347805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2706419465352202E-2"/>
          <c:y val="2.5152902398828059E-2"/>
          <c:w val="0.95228383440672182"/>
          <c:h val="0.7736904662815667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'KF_40_dur+rat'!$B$74</c:f>
              <c:strCache>
                <c:ptCount val="1"/>
                <c:pt idx="0">
                  <c:v>Csengery+Keller 1987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'KF_40_dur+rat'!$B$75:$B$83</c:f>
              <c:numCache>
                <c:formatCode>General</c:formatCode>
                <c:ptCount val="9"/>
                <c:pt idx="0">
                  <c:v>-1.1607792192273658</c:v>
                </c:pt>
                <c:pt idx="1">
                  <c:v>2.5224408114974062E-2</c:v>
                </c:pt>
                <c:pt idx="2">
                  <c:v>-0.38806614891683466</c:v>
                </c:pt>
                <c:pt idx="3">
                  <c:v>-1.1908859559436991E-2</c:v>
                </c:pt>
                <c:pt idx="4">
                  <c:v>-0.33986885495941499</c:v>
                </c:pt>
                <c:pt idx="5">
                  <c:v>-0.62902419039238566</c:v>
                </c:pt>
                <c:pt idx="6">
                  <c:v>-0.21738506857423179</c:v>
                </c:pt>
                <c:pt idx="7">
                  <c:v>2.8975929912260305</c:v>
                </c:pt>
                <c:pt idx="8">
                  <c:v>-0.17578505771132846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742-48BB-980B-BE4CF9C15E09}"/>
            </c:ext>
          </c:extLst>
        </c:ser>
        <c:ser>
          <c:idx val="1"/>
          <c:order val="1"/>
          <c:tx>
            <c:strRef>
              <c:f>'KF_40_dur+rat'!$C$74</c:f>
              <c:strCache>
                <c:ptCount val="1"/>
                <c:pt idx="0">
                  <c:v>Csengery+Keller 1990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'KF_40_dur+rat'!$C$75:$C$83</c:f>
              <c:numCache>
                <c:formatCode>General</c:formatCode>
                <c:ptCount val="9"/>
                <c:pt idx="0">
                  <c:v>-1.0276901505332043</c:v>
                </c:pt>
                <c:pt idx="1">
                  <c:v>-3.0482677667924007E-2</c:v>
                </c:pt>
                <c:pt idx="2">
                  <c:v>-0.65706216701194897</c:v>
                </c:pt>
                <c:pt idx="3">
                  <c:v>-1.0882252017719249</c:v>
                </c:pt>
                <c:pt idx="4">
                  <c:v>-0.61582352751583969</c:v>
                </c:pt>
                <c:pt idx="5">
                  <c:v>0.36557804873124411</c:v>
                </c:pt>
                <c:pt idx="6">
                  <c:v>-0.40148785747935456</c:v>
                </c:pt>
                <c:pt idx="7">
                  <c:v>3.848923251687129</c:v>
                </c:pt>
                <c:pt idx="8">
                  <c:v>-0.39372971843817339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742-48BB-980B-BE4CF9C15E09}"/>
            </c:ext>
          </c:extLst>
        </c:ser>
        <c:ser>
          <c:idx val="2"/>
          <c:order val="2"/>
          <c:tx>
            <c:strRef>
              <c:f>'KF_40_dur+rat'!$D$74</c:f>
              <c:strCache>
                <c:ptCount val="1"/>
                <c:pt idx="0">
                  <c:v>Komsi+Oramo 1994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'KF_40_dur+rat'!$D$75:$D$83</c:f>
              <c:numCache>
                <c:formatCode>General</c:formatCode>
                <c:ptCount val="9"/>
                <c:pt idx="0">
                  <c:v>0.67046114451272487</c:v>
                </c:pt>
                <c:pt idx="1">
                  <c:v>0.3431408642907583</c:v>
                </c:pt>
                <c:pt idx="2">
                  <c:v>1.3646885119868788</c:v>
                </c:pt>
                <c:pt idx="3">
                  <c:v>1.2827707501571108</c:v>
                </c:pt>
                <c:pt idx="4">
                  <c:v>0.14757431233579466</c:v>
                </c:pt>
                <c:pt idx="5">
                  <c:v>-2.3936235329120414</c:v>
                </c:pt>
                <c:pt idx="6">
                  <c:v>0.24158799948829124</c:v>
                </c:pt>
                <c:pt idx="7">
                  <c:v>-1.6198386535786646</c:v>
                </c:pt>
                <c:pt idx="8">
                  <c:v>-3.6761396280834191E-2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2742-48BB-980B-BE4CF9C15E09}"/>
            </c:ext>
          </c:extLst>
        </c:ser>
        <c:ser>
          <c:idx val="3"/>
          <c:order val="3"/>
          <c:tx>
            <c:strRef>
              <c:f>'KF_40_dur+rat'!$E$74</c:f>
              <c:strCache>
                <c:ptCount val="1"/>
                <c:pt idx="0">
                  <c:v>Komsi+Oramo 1995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'KF_40_dur+rat'!$E$75:$E$83</c:f>
              <c:numCache>
                <c:formatCode>General</c:formatCode>
                <c:ptCount val="9"/>
                <c:pt idx="0">
                  <c:v>1.7352290783609687</c:v>
                </c:pt>
                <c:pt idx="1">
                  <c:v>0.18583392648240649</c:v>
                </c:pt>
                <c:pt idx="2">
                  <c:v>2.0796231718060678</c:v>
                </c:pt>
                <c:pt idx="3">
                  <c:v>-0.36041093620932685</c:v>
                </c:pt>
                <c:pt idx="4">
                  <c:v>-0.49470270596157251</c:v>
                </c:pt>
                <c:pt idx="5">
                  <c:v>-0.65670680647615498</c:v>
                </c:pt>
                <c:pt idx="6">
                  <c:v>-9.7502524584847095E-4</c:v>
                </c:pt>
                <c:pt idx="7">
                  <c:v>-3.6339882050081869</c:v>
                </c:pt>
                <c:pt idx="8">
                  <c:v>1.1460975022516457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2742-48BB-980B-BE4CF9C15E09}"/>
            </c:ext>
          </c:extLst>
        </c:ser>
        <c:ser>
          <c:idx val="4"/>
          <c:order val="4"/>
          <c:tx>
            <c:strRef>
              <c:f>'KF_40_dur+rat'!$F$74</c:f>
              <c:strCache>
                <c:ptCount val="1"/>
                <c:pt idx="0">
                  <c:v>Whittlesey+Sallaberger 1997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'KF_40_dur+rat'!$F$75:$F$83</c:f>
              <c:numCache>
                <c:formatCode>General</c:formatCode>
                <c:ptCount val="9"/>
                <c:pt idx="0">
                  <c:v>-0.27835262407598549</c:v>
                </c:pt>
                <c:pt idx="1">
                  <c:v>-0.12288155466869966</c:v>
                </c:pt>
                <c:pt idx="2">
                  <c:v>-1.1608466970200872</c:v>
                </c:pt>
                <c:pt idx="3">
                  <c:v>0.6286836631191175</c:v>
                </c:pt>
                <c:pt idx="4">
                  <c:v>0.84595301304381065</c:v>
                </c:pt>
                <c:pt idx="5">
                  <c:v>-3.1112604980325607</c:v>
                </c:pt>
                <c:pt idx="6">
                  <c:v>0.26928447258877775</c:v>
                </c:pt>
                <c:pt idx="7">
                  <c:v>3.9625329509048051</c:v>
                </c:pt>
                <c:pt idx="8">
                  <c:v>-1.0331127258591692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2742-48BB-980B-BE4CF9C15E09}"/>
            </c:ext>
          </c:extLst>
        </c:ser>
        <c:ser>
          <c:idx val="5"/>
          <c:order val="5"/>
          <c:tx>
            <c:strRef>
              <c:f>'KF_40_dur+rat'!$G$74</c:f>
              <c:strCache>
                <c:ptCount val="1"/>
                <c:pt idx="0">
                  <c:v>Pammer+Kopatchinskaja 2004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'KF_40_dur+rat'!$G$75:$G$83</c:f>
              <c:numCache>
                <c:formatCode>General</c:formatCode>
                <c:ptCount val="9"/>
                <c:pt idx="0">
                  <c:v>0.33919699622003652</c:v>
                </c:pt>
                <c:pt idx="1">
                  <c:v>0.25041867512805249</c:v>
                </c:pt>
                <c:pt idx="2">
                  <c:v>-1.0020864149796811</c:v>
                </c:pt>
                <c:pt idx="3">
                  <c:v>-0.69751225097482994</c:v>
                </c:pt>
                <c:pt idx="4">
                  <c:v>-0.1207171881468968</c:v>
                </c:pt>
                <c:pt idx="5">
                  <c:v>-1.1014991687559892</c:v>
                </c:pt>
                <c:pt idx="6">
                  <c:v>-0.4035399514630118</c:v>
                </c:pt>
                <c:pt idx="7">
                  <c:v>1.49996855879915</c:v>
                </c:pt>
                <c:pt idx="8">
                  <c:v>1.2357707441731822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2742-48BB-980B-BE4CF9C15E09}"/>
            </c:ext>
          </c:extLst>
        </c:ser>
        <c:ser>
          <c:idx val="6"/>
          <c:order val="6"/>
          <c:tx>
            <c:strRef>
              <c:f>'KF_40_dur+rat'!$H$74</c:f>
              <c:strCache>
                <c:ptCount val="1"/>
                <c:pt idx="0">
                  <c:v>Arnold+Pogossian 2004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'KF_40_dur+rat'!$H$75:$H$83</c:f>
              <c:numCache>
                <c:formatCode>General</c:formatCode>
                <c:ptCount val="9"/>
                <c:pt idx="0">
                  <c:v>-0.48063852541518148</c:v>
                </c:pt>
                <c:pt idx="1">
                  <c:v>3.3943659879589805E-2</c:v>
                </c:pt>
                <c:pt idx="2">
                  <c:v>-0.20032015440526152</c:v>
                </c:pt>
                <c:pt idx="3">
                  <c:v>-0.44547643764305711</c:v>
                </c:pt>
                <c:pt idx="4">
                  <c:v>-0.31347853048591079</c:v>
                </c:pt>
                <c:pt idx="5">
                  <c:v>1.0203773197411934</c:v>
                </c:pt>
                <c:pt idx="6">
                  <c:v>0.62485106885659114</c:v>
                </c:pt>
                <c:pt idx="7">
                  <c:v>-0.61866599594416627</c:v>
                </c:pt>
                <c:pt idx="8">
                  <c:v>0.3794075954162075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2742-48BB-980B-BE4CF9C15E09}"/>
            </c:ext>
          </c:extLst>
        </c:ser>
        <c:ser>
          <c:idx val="7"/>
          <c:order val="7"/>
          <c:tx>
            <c:strRef>
              <c:f>'KF_40_dur+rat'!$I$74</c:f>
              <c:strCache>
                <c:ptCount val="1"/>
                <c:pt idx="0">
                  <c:v>Banse+Keller 2005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'KF_40_dur+rat'!$I$75:$I$83</c:f>
              <c:numCache>
                <c:formatCode>General</c:formatCode>
                <c:ptCount val="9"/>
                <c:pt idx="0">
                  <c:v>-0.4552885227935306</c:v>
                </c:pt>
                <c:pt idx="1">
                  <c:v>-0.18042923053849425</c:v>
                </c:pt>
                <c:pt idx="2">
                  <c:v>-0.60704477251608324</c:v>
                </c:pt>
                <c:pt idx="3">
                  <c:v>-0.37915047330252172</c:v>
                </c:pt>
                <c:pt idx="4">
                  <c:v>0.42231479974361985</c:v>
                </c:pt>
                <c:pt idx="5">
                  <c:v>1.7936475678728137</c:v>
                </c:pt>
                <c:pt idx="6">
                  <c:v>3.051153689059749E-2</c:v>
                </c:pt>
                <c:pt idx="7">
                  <c:v>0.68814014642079258</c:v>
                </c:pt>
                <c:pt idx="8">
                  <c:v>-1.3127010517771875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2742-48BB-980B-BE4CF9C15E09}"/>
            </c:ext>
          </c:extLst>
        </c:ser>
        <c:ser>
          <c:idx val="8"/>
          <c:order val="8"/>
          <c:tx>
            <c:strRef>
              <c:f>'KF_40_dur+rat'!$J$74</c:f>
              <c:strCache>
                <c:ptCount val="1"/>
                <c:pt idx="0">
                  <c:v>Arnold+Pogossian 2006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'KF_40_dur+rat'!$J$75:$J$83</c:f>
              <c:numCache>
                <c:formatCode>General</c:formatCode>
                <c:ptCount val="9"/>
                <c:pt idx="0">
                  <c:v>-6.9187083432084684E-2</c:v>
                </c:pt>
                <c:pt idx="1">
                  <c:v>6.4334877401944657E-2</c:v>
                </c:pt>
                <c:pt idx="2">
                  <c:v>-0.44885604076119279</c:v>
                </c:pt>
                <c:pt idx="3">
                  <c:v>-0.88301903900939038</c:v>
                </c:pt>
                <c:pt idx="4">
                  <c:v>-0.26236717768765294</c:v>
                </c:pt>
                <c:pt idx="5">
                  <c:v>1.5607200037656241</c:v>
                </c:pt>
                <c:pt idx="6">
                  <c:v>0.31868647717934007</c:v>
                </c:pt>
                <c:pt idx="7">
                  <c:v>-1.2337058624317372</c:v>
                </c:pt>
                <c:pt idx="8">
                  <c:v>0.95339384497515312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2742-48BB-980B-BE4CF9C15E09}"/>
            </c:ext>
          </c:extLst>
        </c:ser>
        <c:ser>
          <c:idx val="9"/>
          <c:order val="9"/>
          <c:tx>
            <c:strRef>
              <c:f>'KF_40_dur+rat'!$K$74</c:f>
              <c:strCache>
                <c:ptCount val="1"/>
                <c:pt idx="0">
                  <c:v>Melzer+Stark 2012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val>
            <c:numRef>
              <c:f>'KF_40_dur+rat'!$K$75:$K$83</c:f>
              <c:numCache>
                <c:formatCode>General</c:formatCode>
                <c:ptCount val="9"/>
                <c:pt idx="0">
                  <c:v>0.32565710333912889</c:v>
                </c:pt>
                <c:pt idx="1">
                  <c:v>-0.12699166386221661</c:v>
                </c:pt>
                <c:pt idx="2">
                  <c:v>-5.7853822713271441E-2</c:v>
                </c:pt>
                <c:pt idx="3">
                  <c:v>0.61903988746512262</c:v>
                </c:pt>
                <c:pt idx="4">
                  <c:v>0.45312137140029773</c:v>
                </c:pt>
                <c:pt idx="5">
                  <c:v>0.99701151830221946</c:v>
                </c:pt>
                <c:pt idx="6">
                  <c:v>-0.496391115163485</c:v>
                </c:pt>
                <c:pt idx="7">
                  <c:v>-2.3747380448448467</c:v>
                </c:pt>
                <c:pt idx="8">
                  <c:v>0.66114476607705974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2742-48BB-980B-BE4CF9C15E09}"/>
            </c:ext>
          </c:extLst>
        </c:ser>
        <c:ser>
          <c:idx val="10"/>
          <c:order val="10"/>
          <c:tx>
            <c:strRef>
              <c:f>'KF_40_dur+rat'!$L$74</c:f>
              <c:strCache>
                <c:ptCount val="1"/>
                <c:pt idx="0">
                  <c:v>Melzer+Stark 2013</c:v>
                </c:pt>
              </c:strCache>
            </c:strRef>
          </c:tx>
          <c:invertIfNegative val="0"/>
          <c:val>
            <c:numRef>
              <c:f>'KF_40_dur+rat'!$L$75:$L$83</c:f>
              <c:numCache>
                <c:formatCode>General</c:formatCode>
                <c:ptCount val="9"/>
                <c:pt idx="0">
                  <c:v>0.32203551030167166</c:v>
                </c:pt>
                <c:pt idx="1">
                  <c:v>-0.27953019785634708</c:v>
                </c:pt>
                <c:pt idx="2">
                  <c:v>0.6595740408763735</c:v>
                </c:pt>
                <c:pt idx="3">
                  <c:v>0.80135726546587449</c:v>
                </c:pt>
                <c:pt idx="4">
                  <c:v>-0.11349488720974321</c:v>
                </c:pt>
                <c:pt idx="5">
                  <c:v>0.8737985165111013</c:v>
                </c:pt>
                <c:pt idx="6">
                  <c:v>0.26104879258063551</c:v>
                </c:pt>
                <c:pt idx="7">
                  <c:v>-3.0482467828077375</c:v>
                </c:pt>
                <c:pt idx="8">
                  <c:v>0.52345774213817897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2EE-43EF-AB97-B6734037B165}"/>
            </c:ext>
          </c:extLst>
        </c:ser>
        <c:ser>
          <c:idx val="11"/>
          <c:order val="11"/>
          <c:tx>
            <c:strRef>
              <c:f>'KF_40_dur+rat'!$M$74</c:f>
              <c:strCache>
                <c:ptCount val="1"/>
                <c:pt idx="0">
                  <c:v>Kammer+Widmann 2017</c:v>
                </c:pt>
              </c:strCache>
            </c:strRef>
          </c:tx>
          <c:invertIfNegative val="0"/>
          <c:val>
            <c:numRef>
              <c:f>'KF_40_dur+rat'!$M$75:$M$83</c:f>
              <c:numCache>
                <c:formatCode>General</c:formatCode>
                <c:ptCount val="9"/>
                <c:pt idx="0">
                  <c:v>-0.28848691834224915</c:v>
                </c:pt>
                <c:pt idx="1">
                  <c:v>0.18345643861035077</c:v>
                </c:pt>
                <c:pt idx="2">
                  <c:v>0.71877544485062295</c:v>
                </c:pt>
                <c:pt idx="3">
                  <c:v>-2.1713112931340817E-3</c:v>
                </c:pt>
                <c:pt idx="4">
                  <c:v>9.2073216804588354E-2</c:v>
                </c:pt>
                <c:pt idx="5">
                  <c:v>-1.8063731555224294</c:v>
                </c:pt>
                <c:pt idx="6">
                  <c:v>0.11024442137899548</c:v>
                </c:pt>
                <c:pt idx="7">
                  <c:v>4.2650152021103374</c:v>
                </c:pt>
                <c:pt idx="8">
                  <c:v>-3.2725333385970714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2EE-43EF-AB97-B6734037B165}"/>
            </c:ext>
          </c:extLst>
        </c:ser>
        <c:ser>
          <c:idx val="12"/>
          <c:order val="12"/>
          <c:tx>
            <c:strRef>
              <c:f>'KF_40_dur+rat'!$N$74</c:f>
              <c:strCache>
                <c:ptCount val="1"/>
                <c:pt idx="0">
                  <c:v>Melzer+Stark 2017</c:v>
                </c:pt>
              </c:strCache>
            </c:strRef>
          </c:tx>
          <c:invertIfNegative val="0"/>
          <c:val>
            <c:numRef>
              <c:f>'KF_40_dur+rat'!$N$75:$N$83</c:f>
              <c:numCache>
                <c:formatCode>General</c:formatCode>
                <c:ptCount val="9"/>
                <c:pt idx="0">
                  <c:v>0.24156046185852365</c:v>
                </c:pt>
                <c:pt idx="1">
                  <c:v>-0.24805232018132795</c:v>
                </c:pt>
                <c:pt idx="2">
                  <c:v>-0.11251884316270377</c:v>
                </c:pt>
                <c:pt idx="3">
                  <c:v>0.14462237538920952</c:v>
                </c:pt>
                <c:pt idx="4">
                  <c:v>0.40512595300329823</c:v>
                </c:pt>
                <c:pt idx="5">
                  <c:v>1.3964466303026128</c:v>
                </c:pt>
                <c:pt idx="6">
                  <c:v>-1.7468661034535593E-2</c:v>
                </c:pt>
                <c:pt idx="7">
                  <c:v>-3.3460034959130418</c:v>
                </c:pt>
                <c:pt idx="8">
                  <c:v>1.5362878997379781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22EE-43EF-AB97-B6734037B165}"/>
            </c:ext>
          </c:extLst>
        </c:ser>
        <c:ser>
          <c:idx val="13"/>
          <c:order val="13"/>
          <c:tx>
            <c:strRef>
              <c:f>'KF_40_dur+rat'!$O$74</c:f>
              <c:strCache>
                <c:ptCount val="1"/>
                <c:pt idx="0">
                  <c:v>Melzer+Stark 2019</c:v>
                </c:pt>
              </c:strCache>
            </c:strRef>
          </c:tx>
          <c:invertIfNegative val="0"/>
          <c:val>
            <c:numRef>
              <c:f>'KF_40_dur+rat'!$O$75:$O$83</c:f>
              <c:numCache>
                <c:formatCode>General</c:formatCode>
                <c:ptCount val="9"/>
                <c:pt idx="0">
                  <c:v>0.12628274922655258</c:v>
                </c:pt>
                <c:pt idx="1">
                  <c:v>-9.7985205133067965E-2</c:v>
                </c:pt>
                <c:pt idx="2">
                  <c:v>-0.18800610803286233</c:v>
                </c:pt>
                <c:pt idx="3">
                  <c:v>0.39140056816719238</c:v>
                </c:pt>
                <c:pt idx="4">
                  <c:v>-0.10570979436437888</c:v>
                </c:pt>
                <c:pt idx="5">
                  <c:v>1.690907746864724</c:v>
                </c:pt>
                <c:pt idx="6">
                  <c:v>-0.31896709000277568</c:v>
                </c:pt>
                <c:pt idx="7">
                  <c:v>-1.2869860606197641</c:v>
                </c:pt>
                <c:pt idx="8">
                  <c:v>-0.21093680610561094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22EE-43EF-AB97-B6734037B165}"/>
            </c:ext>
          </c:extLst>
        </c:ser>
        <c:ser>
          <c:idx val="14"/>
          <c:order val="14"/>
          <c:tx>
            <c:strRef>
              <c:f>'KF_40_dur+rat'!$P$74</c:f>
              <c:strCache>
                <c:ptCount val="1"/>
                <c:pt idx="0">
                  <c:v>score</c:v>
                </c:pt>
              </c:strCache>
            </c:strRef>
          </c:tx>
          <c:invertIfNegative val="0"/>
          <c:val>
            <c:numRef>
              <c:f>'KF_40_dur+rat'!$P$75:$P$83</c:f>
              <c:numCache>
                <c:formatCode>0.00</c:formatCode>
                <c:ptCount val="9"/>
                <c:pt idx="0">
                  <c:v>4.0060139650826123</c:v>
                </c:pt>
                <c:pt idx="1">
                  <c:v>0.36155087196230418</c:v>
                </c:pt>
                <c:pt idx="2">
                  <c:v>1.4048132787190202</c:v>
                </c:pt>
                <c:pt idx="3">
                  <c:v>-0.60747039846370221</c:v>
                </c:pt>
                <c:pt idx="4">
                  <c:v>0.77004254214749546</c:v>
                </c:pt>
                <c:pt idx="5">
                  <c:v>-7.1281051229796226</c:v>
                </c:pt>
                <c:pt idx="6">
                  <c:v>-0.68066964366399496</c:v>
                </c:pt>
                <c:pt idx="7">
                  <c:v>-0.28089406771150394</c:v>
                </c:pt>
                <c:pt idx="8">
                  <c:v>2.1547185749074007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22EE-43EF-AB97-B6734037B1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797120"/>
        <c:axId val="213807104"/>
      </c:barChart>
      <c:catAx>
        <c:axId val="213797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807104"/>
        <c:crosses val="autoZero"/>
        <c:auto val="1"/>
        <c:lblAlgn val="ctr"/>
        <c:lblOffset val="100"/>
        <c:noMultiLvlLbl val="0"/>
      </c:catAx>
      <c:valAx>
        <c:axId val="213807104"/>
        <c:scaling>
          <c:orientation val="minMax"/>
          <c:max val="5"/>
          <c:min val="-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797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4257969509049151E-2"/>
          <c:y val="0.88367173486622763"/>
          <c:w val="0.97421310573243369"/>
          <c:h val="0.103666766640440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2706419465352202E-2"/>
          <c:y val="2.5152902398828059E-2"/>
          <c:w val="0.95228383440672182"/>
          <c:h val="0.7736904662815667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'KF_40_dur+rat'!$C$62</c:f>
              <c:strCache>
                <c:ptCount val="1"/>
                <c:pt idx="0">
                  <c:v>Csengery+Keller 1990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'KF_40_dur+rat'!$C$63:$C$70</c:f>
              <c:numCache>
                <c:formatCode>General</c:formatCode>
                <c:ptCount val="8"/>
                <c:pt idx="0">
                  <c:v>-1.0113934551282018</c:v>
                </c:pt>
                <c:pt idx="1">
                  <c:v>-5.4591124338307151E-2</c:v>
                </c:pt>
                <c:pt idx="2">
                  <c:v>-0.54621024051324341</c:v>
                </c:pt>
                <c:pt idx="3">
                  <c:v>-0.87257231919560496</c:v>
                </c:pt>
                <c:pt idx="4">
                  <c:v>-0.64941608362610181</c:v>
                </c:pt>
                <c:pt idx="5">
                  <c:v>0.6779811954987025</c:v>
                </c:pt>
                <c:pt idx="6">
                  <c:v>-0.36805005127476331</c:v>
                </c:pt>
                <c:pt idx="7">
                  <c:v>2.8942747686715009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742-48BB-980B-BE4CF9C15E09}"/>
            </c:ext>
          </c:extLst>
        </c:ser>
        <c:ser>
          <c:idx val="2"/>
          <c:order val="1"/>
          <c:tx>
            <c:strRef>
              <c:f>'KF_40_dur+rat'!$E$62</c:f>
              <c:strCache>
                <c:ptCount val="1"/>
                <c:pt idx="0">
                  <c:v>Komsi+Oramo 1995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'KF_40_dur+rat'!$E$63:$E$70</c:f>
              <c:numCache>
                <c:formatCode>General</c:formatCode>
                <c:ptCount val="8"/>
                <c:pt idx="0">
                  <c:v>1.7515257737659713</c:v>
                </c:pt>
                <c:pt idx="1">
                  <c:v>0.16172547981202334</c:v>
                </c:pt>
                <c:pt idx="2">
                  <c:v>2.1904750983047734</c:v>
                </c:pt>
                <c:pt idx="3">
                  <c:v>-0.14475805363300687</c:v>
                </c:pt>
                <c:pt idx="4">
                  <c:v>-0.52829526207183464</c:v>
                </c:pt>
                <c:pt idx="5">
                  <c:v>-0.34430365970869659</c:v>
                </c:pt>
                <c:pt idx="6">
                  <c:v>3.2462780958742776E-2</c:v>
                </c:pt>
                <c:pt idx="7">
                  <c:v>-4.588636688023815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2742-48BB-980B-BE4CF9C15E09}"/>
            </c:ext>
          </c:extLst>
        </c:ser>
        <c:ser>
          <c:idx val="3"/>
          <c:order val="2"/>
          <c:tx>
            <c:strRef>
              <c:f>'KF_40_dur+rat'!$F$62</c:f>
              <c:strCache>
                <c:ptCount val="1"/>
                <c:pt idx="0">
                  <c:v>Whittlesey+Sallaberger 1997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'KF_40_dur+rat'!$F$63:$F$70</c:f>
              <c:numCache>
                <c:formatCode>General</c:formatCode>
                <c:ptCount val="8"/>
                <c:pt idx="0">
                  <c:v>-0.26205592867098293</c:v>
                </c:pt>
                <c:pt idx="1">
                  <c:v>-0.1469900013390828</c:v>
                </c:pt>
                <c:pt idx="2">
                  <c:v>-1.0499947705213817</c:v>
                </c:pt>
                <c:pt idx="3">
                  <c:v>0.84433654569543748</c:v>
                </c:pt>
                <c:pt idx="4">
                  <c:v>0.81236045693354852</c:v>
                </c:pt>
                <c:pt idx="5">
                  <c:v>-2.7988573512651023</c:v>
                </c:pt>
                <c:pt idx="6">
                  <c:v>0.30272227879336899</c:v>
                </c:pt>
                <c:pt idx="7">
                  <c:v>3.007884467889177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2742-48BB-980B-BE4CF9C15E09}"/>
            </c:ext>
          </c:extLst>
        </c:ser>
        <c:ser>
          <c:idx val="4"/>
          <c:order val="3"/>
          <c:tx>
            <c:strRef>
              <c:f>'KF_40_dur+rat'!$G$62</c:f>
              <c:strCache>
                <c:ptCount val="1"/>
                <c:pt idx="0">
                  <c:v>Pammer+Kopatchinskaja 2004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'KF_40_dur+rat'!$G$63:$G$70</c:f>
              <c:numCache>
                <c:formatCode>General</c:formatCode>
                <c:ptCount val="8"/>
                <c:pt idx="0">
                  <c:v>0.35549369162503908</c:v>
                </c:pt>
                <c:pt idx="1">
                  <c:v>0.22631022845766935</c:v>
                </c:pt>
                <c:pt idx="2">
                  <c:v>-0.89123448848097553</c:v>
                </c:pt>
                <c:pt idx="3">
                  <c:v>-0.48185936839850996</c:v>
                </c:pt>
                <c:pt idx="4">
                  <c:v>-0.15430974425715893</c:v>
                </c:pt>
                <c:pt idx="5">
                  <c:v>-0.78909602198853079</c:v>
                </c:pt>
                <c:pt idx="6">
                  <c:v>-0.37010214525842056</c:v>
                </c:pt>
                <c:pt idx="7">
                  <c:v>0.54532007578352193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2742-48BB-980B-BE4CF9C15E09}"/>
            </c:ext>
          </c:extLst>
        </c:ser>
        <c:ser>
          <c:idx val="5"/>
          <c:order val="4"/>
          <c:tx>
            <c:strRef>
              <c:f>'KF_40_dur+rat'!$H$62</c:f>
              <c:strCache>
                <c:ptCount val="1"/>
                <c:pt idx="0">
                  <c:v>Arnold+Pogossian 2004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'KF_40_dur+rat'!$H$63:$H$70</c:f>
              <c:numCache>
                <c:formatCode>General</c:formatCode>
                <c:ptCount val="8"/>
                <c:pt idx="0">
                  <c:v>-0.46434183001017892</c:v>
                </c:pt>
                <c:pt idx="1">
                  <c:v>9.8352132092066613E-3</c:v>
                </c:pt>
                <c:pt idx="2">
                  <c:v>-8.9468227906555953E-2</c:v>
                </c:pt>
                <c:pt idx="3">
                  <c:v>-0.22982355506673713</c:v>
                </c:pt>
                <c:pt idx="4">
                  <c:v>-0.34707108659617292</c:v>
                </c:pt>
                <c:pt idx="5">
                  <c:v>1.3327804665086518</c:v>
                </c:pt>
                <c:pt idx="6">
                  <c:v>0.65828887506118239</c:v>
                </c:pt>
                <c:pt idx="7">
                  <c:v>-1.5733144789597944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2742-48BB-980B-BE4CF9C15E09}"/>
            </c:ext>
          </c:extLst>
        </c:ser>
        <c:ser>
          <c:idx val="6"/>
          <c:order val="5"/>
          <c:tx>
            <c:strRef>
              <c:f>'KF_40_dur+rat'!$I$62</c:f>
              <c:strCache>
                <c:ptCount val="1"/>
                <c:pt idx="0">
                  <c:v>Banse+Keller 2005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'KF_40_dur+rat'!$I$63:$I$70</c:f>
              <c:numCache>
                <c:formatCode>General</c:formatCode>
                <c:ptCount val="8"/>
                <c:pt idx="0">
                  <c:v>-0.43899182738852804</c:v>
                </c:pt>
                <c:pt idx="1">
                  <c:v>-0.20453767720887739</c:v>
                </c:pt>
                <c:pt idx="2">
                  <c:v>-0.49619284601737768</c:v>
                </c:pt>
                <c:pt idx="3">
                  <c:v>-0.16349759072620174</c:v>
                </c:pt>
                <c:pt idx="4">
                  <c:v>0.38872224363335772</c:v>
                </c:pt>
                <c:pt idx="5">
                  <c:v>2.106050714640272</c:v>
                </c:pt>
                <c:pt idx="6">
                  <c:v>6.3949343095188738E-2</c:v>
                </c:pt>
                <c:pt idx="7">
                  <c:v>-0.26650833659483553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2742-48BB-980B-BE4CF9C15E09}"/>
            </c:ext>
          </c:extLst>
        </c:ser>
        <c:ser>
          <c:idx val="8"/>
          <c:order val="6"/>
          <c:tx>
            <c:strRef>
              <c:f>'KF_40_dur+rat'!$K$62</c:f>
              <c:strCache>
                <c:ptCount val="1"/>
                <c:pt idx="0">
                  <c:v>Melzer+Stark 2012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'KF_40_dur+rat'!$K$63:$K$70</c:f>
              <c:numCache>
                <c:formatCode>General</c:formatCode>
                <c:ptCount val="8"/>
                <c:pt idx="0">
                  <c:v>0.34195379874413145</c:v>
                </c:pt>
                <c:pt idx="1">
                  <c:v>-0.15110011053259975</c:v>
                </c:pt>
                <c:pt idx="2">
                  <c:v>5.2998103785434125E-2</c:v>
                </c:pt>
                <c:pt idx="3">
                  <c:v>0.8346927700414426</c:v>
                </c:pt>
                <c:pt idx="4">
                  <c:v>0.41952881529003561</c:v>
                </c:pt>
                <c:pt idx="5">
                  <c:v>1.3094146650696779</c:v>
                </c:pt>
                <c:pt idx="6">
                  <c:v>-0.46295330895889375</c:v>
                </c:pt>
                <c:pt idx="7">
                  <c:v>-3.3293865278604748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2742-48BB-980B-BE4CF9C15E09}"/>
            </c:ext>
          </c:extLst>
        </c:ser>
        <c:ser>
          <c:idx val="10"/>
          <c:order val="7"/>
          <c:tx>
            <c:strRef>
              <c:f>'KF_40_dur+rat'!$M$62</c:f>
              <c:strCache>
                <c:ptCount val="1"/>
                <c:pt idx="0">
                  <c:v>Kammer+Widmann 2017</c:v>
                </c:pt>
              </c:strCache>
            </c:strRef>
          </c:tx>
          <c:invertIfNegative val="0"/>
          <c:val>
            <c:numRef>
              <c:f>'KF_40_dur+rat'!$M$63:$M$70</c:f>
              <c:numCache>
                <c:formatCode>General</c:formatCode>
                <c:ptCount val="8"/>
                <c:pt idx="0">
                  <c:v>-0.2721902229372466</c:v>
                </c:pt>
                <c:pt idx="1">
                  <c:v>0.15934799193996763</c:v>
                </c:pt>
                <c:pt idx="2">
                  <c:v>0.82962737134932851</c:v>
                </c:pt>
                <c:pt idx="3">
                  <c:v>0.2134815712831859</c:v>
                </c:pt>
                <c:pt idx="4">
                  <c:v>5.8480660694326225E-2</c:v>
                </c:pt>
                <c:pt idx="5">
                  <c:v>-1.493970008754971</c:v>
                </c:pt>
                <c:pt idx="6">
                  <c:v>0.14368222758358673</c:v>
                </c:pt>
                <c:pt idx="7">
                  <c:v>3.3103667190947093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2EE-43EF-AB97-B6734037B165}"/>
            </c:ext>
          </c:extLst>
        </c:ser>
        <c:ser>
          <c:idx val="13"/>
          <c:order val="8"/>
          <c:tx>
            <c:strRef>
              <c:f>'KF_40_dur+rat'!$P$62</c:f>
              <c:strCache>
                <c:ptCount val="1"/>
                <c:pt idx="0">
                  <c:v>score</c:v>
                </c:pt>
              </c:strCache>
            </c:strRef>
          </c:tx>
          <c:invertIfNegative val="0"/>
          <c:val>
            <c:numRef>
              <c:f>'KF_40_dur+rat'!$P$63:$P$70</c:f>
              <c:numCache>
                <c:formatCode>0.00</c:formatCode>
                <c:ptCount val="8"/>
                <c:pt idx="0">
                  <c:v>4.0223106604876149</c:v>
                </c:pt>
                <c:pt idx="1">
                  <c:v>0.33744242529192103</c:v>
                </c:pt>
                <c:pt idx="2">
                  <c:v>1.5156652052177257</c:v>
                </c:pt>
                <c:pt idx="3">
                  <c:v>-0.39181751588738223</c:v>
                </c:pt>
                <c:pt idx="4">
                  <c:v>0.73644998603723333</c:v>
                </c:pt>
                <c:pt idx="5">
                  <c:v>-6.8157019762121642</c:v>
                </c:pt>
                <c:pt idx="6">
                  <c:v>-0.64723183745940371</c:v>
                </c:pt>
                <c:pt idx="7">
                  <c:v>-1.235542550727132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22EE-43EF-AB97-B6734037B1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549440"/>
        <c:axId val="213550976"/>
      </c:barChart>
      <c:catAx>
        <c:axId val="213549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550976"/>
        <c:crosses val="autoZero"/>
        <c:auto val="1"/>
        <c:lblAlgn val="ctr"/>
        <c:lblOffset val="100"/>
        <c:noMultiLvlLbl val="0"/>
      </c:catAx>
      <c:valAx>
        <c:axId val="213550976"/>
        <c:scaling>
          <c:orientation val="minMax"/>
          <c:max val="5"/>
          <c:min val="-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54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4257969509049151E-2"/>
          <c:y val="0.88367173486622763"/>
          <c:w val="0.97421310573243369"/>
          <c:h val="0.103666766640440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55" workbookViewId="0"/>
  </sheetViews>
  <pageMargins left="0.7" right="0.7" top="0.78740157499999996" bottom="0.78740157499999996" header="0.3" footer="0.3"/>
  <pageSetup paperSize="9" orientation="landscape" horizontalDpi="1200" verticalDpi="1200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55" workbookViewId="0"/>
  </sheetViews>
  <pageMargins left="0.7" right="0.7" top="0.78740157499999996" bottom="0.78740157499999996" header="0.3" footer="0.3"/>
  <pageSetup paperSize="9" orientation="landscape" horizontalDpi="1200" verticalDpi="1200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55" workbookViewId="0"/>
  </sheetViews>
  <pageMargins left="0.7" right="0.7" top="0.78740157499999996" bottom="0.78740157499999996" header="0.3" footer="0.3"/>
  <pageSetup paperSize="9" orientation="landscape" horizontalDpi="1200" verticalDpi="1200" r:id="rId1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55" workbookViewId="0"/>
  </sheetViews>
  <pageMargins left="0.7" right="0.7" top="0.78740157499999996" bottom="0.78740157499999996" header="0.3" footer="0.3"/>
  <pageSetup paperSize="9" orientation="landscape" horizontalDpi="1200" verticalDpi="1200" r:id="rId1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75" workbookViewId="0" zoomToFit="1"/>
  </sheetViews>
  <pageMargins left="0.7" right="0.7" top="0.78740157499999996" bottom="0.78740157499999996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70" workbookViewId="0" zoomToFit="1"/>
  </sheetViews>
  <pageMargins left="0.7" right="0.7" top="0.78740157499999996" bottom="0.78740157499999996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zoomScale="70" workbookViewId="0"/>
  </sheetViews>
  <pageMargins left="0.7" right="0.7" top="0.78740157499999996" bottom="0.78740157499999996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>
  <sheetPr/>
  <sheetViews>
    <sheetView zoomScale="70" workbookViewId="0"/>
  </sheetViews>
  <pageMargins left="0.7" right="0.7" top="0.78740157499999996" bottom="0.78740157499999996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636" cy="6015182"/>
    <xdr:graphicFrame macro="">
      <xdr:nvGraphicFramePr>
        <xdr:cNvPr id="2" name="Diagramm 1">
          <a:extLst>
            <a:ext uri="{FF2B5EF4-FFF2-40B4-BE49-F238E27FC236}">
              <a16:creationId xmlns="" xmlns:a16="http://schemas.microsoft.com/office/drawing/2014/main" id="{0E585B09-71B0-431A-9DA2-B4E10E2B020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5636" cy="6015182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5636" cy="6015182"/>
    <xdr:graphicFrame macro="">
      <xdr:nvGraphicFramePr>
        <xdr:cNvPr id="2" name="Diagramm 1">
          <a:extLst>
            <a:ext uri="{FF2B5EF4-FFF2-40B4-BE49-F238E27FC236}">
              <a16:creationId xmlns="" xmlns:a16="http://schemas.microsoft.com/office/drawing/2014/main" id="{58495C84-7FC8-436D-8F7F-D3BE446444E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05636" cy="6015182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289143" cy="5987143"/>
    <xdr:graphicFrame macro="">
      <xdr:nvGraphicFramePr>
        <xdr:cNvPr id="2" name="Diagramm 1">
          <a:extLst>
            <a:ext uri="{FF2B5EF4-FFF2-40B4-BE49-F238E27FC236}">
              <a16:creationId xmlns="" xmlns:a16="http://schemas.microsoft.com/office/drawing/2014/main" id="{417FD0CA-B547-483E-A313-D48826A8BED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289143" cy="5987143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289143" cy="5996214"/>
    <xdr:graphicFrame macro="">
      <xdr:nvGraphicFramePr>
        <xdr:cNvPr id="2" name="Diagramm 1">
          <a:extLst>
            <a:ext uri="{FF2B5EF4-FFF2-40B4-BE49-F238E27FC236}">
              <a16:creationId xmlns="" xmlns:a16="http://schemas.microsoft.com/office/drawing/2014/main" id="{F3095D22-50E6-4F5E-A9C6-05A0069CA30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289143" cy="5987143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BK_2005_32_dur" connectionId="3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WS_40_dur" connectionId="16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name="MS12_40_dur" connectionId="12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name="AP_40_dur" connectionId="1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name="KO_40_dur" connectionId="9" autoFormatId="16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name="MS13_40_dur" connectionId="13" autoFormatId="16" applyNumberFormats="0" applyBorderFormats="0" applyFontFormats="0" applyPatternFormats="0" applyAlignmentFormats="0" applyWidthHeightFormats="0"/>
</file>

<file path=xl/queryTables/queryTable15.xml><?xml version="1.0" encoding="utf-8"?>
<queryTable xmlns="http://schemas.openxmlformats.org/spreadsheetml/2006/main" name="MS19_40_dur" connectionId="14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CK90_40_dur" connectionId="7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CK_1990_32_dur" connectionId="5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Arnold+Pogossian_2006 [live DVD]_40_dur" connectionId="2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Melzer_Stark_2017_Wien modern_40_dur" connectionId="11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KO_94_40_dur" connectionId="10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PK_40_dur" connectionId="15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BK_40_dur" connectionId="4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CK87_40_dur" connectionId="6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Kammer+Widmann_2017_40_Abschnitte-Dauern" connectionId="8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7.xml"/><Relationship Id="rId13" Type="http://schemas.openxmlformats.org/officeDocument/2006/relationships/queryTable" Target="../queryTables/queryTable12.xml"/><Relationship Id="rId3" Type="http://schemas.openxmlformats.org/officeDocument/2006/relationships/queryTable" Target="../queryTables/queryTable2.xml"/><Relationship Id="rId7" Type="http://schemas.openxmlformats.org/officeDocument/2006/relationships/queryTable" Target="../queryTables/queryTable6.xml"/><Relationship Id="rId12" Type="http://schemas.openxmlformats.org/officeDocument/2006/relationships/queryTable" Target="../queryTables/queryTable11.xml"/><Relationship Id="rId17" Type="http://schemas.openxmlformats.org/officeDocument/2006/relationships/queryTable" Target="../queryTables/queryTable16.xml"/><Relationship Id="rId2" Type="http://schemas.openxmlformats.org/officeDocument/2006/relationships/queryTable" Target="../queryTables/queryTable1.xml"/><Relationship Id="rId16" Type="http://schemas.openxmlformats.org/officeDocument/2006/relationships/queryTable" Target="../queryTables/queryTable15.xml"/><Relationship Id="rId1" Type="http://schemas.openxmlformats.org/officeDocument/2006/relationships/printerSettings" Target="../printerSettings/printerSettings2.bin"/><Relationship Id="rId6" Type="http://schemas.openxmlformats.org/officeDocument/2006/relationships/queryTable" Target="../queryTables/queryTable5.xml"/><Relationship Id="rId11" Type="http://schemas.openxmlformats.org/officeDocument/2006/relationships/queryTable" Target="../queryTables/queryTable10.xml"/><Relationship Id="rId5" Type="http://schemas.openxmlformats.org/officeDocument/2006/relationships/queryTable" Target="../queryTables/queryTable4.xml"/><Relationship Id="rId15" Type="http://schemas.openxmlformats.org/officeDocument/2006/relationships/queryTable" Target="../queryTables/queryTable14.xml"/><Relationship Id="rId10" Type="http://schemas.openxmlformats.org/officeDocument/2006/relationships/queryTable" Target="../queryTables/queryTable9.xml"/><Relationship Id="rId4" Type="http://schemas.openxmlformats.org/officeDocument/2006/relationships/queryTable" Target="../queryTables/queryTable3.xml"/><Relationship Id="rId9" Type="http://schemas.openxmlformats.org/officeDocument/2006/relationships/queryTable" Target="../queryTables/queryTable8.xml"/><Relationship Id="rId14" Type="http://schemas.openxmlformats.org/officeDocument/2006/relationships/queryTable" Target="../queryTables/queryTable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9"/>
  <sheetViews>
    <sheetView topLeftCell="A16" zoomScaleNormal="100" workbookViewId="0">
      <selection activeCell="J11" sqref="J11"/>
    </sheetView>
  </sheetViews>
  <sheetFormatPr baseColWidth="10" defaultRowHeight="14.5" x14ac:dyDescent="0.35"/>
  <cols>
    <col min="1" max="1" width="8" style="13" customWidth="1"/>
    <col min="2" max="2" width="12.36328125" style="6" customWidth="1"/>
    <col min="3" max="3" width="10.1796875" style="4" customWidth="1"/>
    <col min="4" max="4" width="6.81640625" style="6" customWidth="1"/>
    <col min="5" max="5" width="12.36328125" bestFit="1" customWidth="1"/>
    <col min="6" max="6" width="14.7265625" bestFit="1" customWidth="1"/>
  </cols>
  <sheetData>
    <row r="1" spans="1:27" s="1" customFormat="1" x14ac:dyDescent="0.3">
      <c r="A1" s="18" t="s">
        <v>74</v>
      </c>
      <c r="B1" s="2" t="s">
        <v>75</v>
      </c>
      <c r="C1" s="2" t="s">
        <v>76</v>
      </c>
      <c r="D1" s="18" t="s">
        <v>77</v>
      </c>
      <c r="E1" s="2" t="s">
        <v>75</v>
      </c>
      <c r="F1" s="2" t="s">
        <v>76</v>
      </c>
      <c r="H1" s="28"/>
      <c r="I1" s="11"/>
      <c r="J1" s="11"/>
      <c r="K1"/>
      <c r="L1"/>
      <c r="M1"/>
      <c r="N1"/>
      <c r="O1"/>
      <c r="P1"/>
    </row>
    <row r="2" spans="1:27" x14ac:dyDescent="0.35">
      <c r="A2" s="2">
        <v>1</v>
      </c>
      <c r="B2" s="51">
        <v>17.875</v>
      </c>
      <c r="C2" s="51">
        <f>B2/B$25*100</f>
        <v>9.7978759849263444</v>
      </c>
      <c r="D2" s="18" t="s">
        <v>7</v>
      </c>
      <c r="E2" s="51">
        <f>B2</f>
        <v>17.875</v>
      </c>
      <c r="F2" s="51">
        <f>E2/E$25*100</f>
        <v>9.7978759849263444</v>
      </c>
      <c r="G2" s="6"/>
      <c r="H2" s="12"/>
      <c r="I2" s="30"/>
      <c r="J2" s="25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 spans="1:27" x14ac:dyDescent="0.35">
      <c r="A3" s="2">
        <v>2</v>
      </c>
      <c r="B3" s="51">
        <v>2</v>
      </c>
      <c r="C3" s="51">
        <f t="shared" ref="C3:C24" si="0">B3/B$25*100</f>
        <v>1.0962658444672833</v>
      </c>
      <c r="D3" s="18">
        <v>2</v>
      </c>
      <c r="E3" s="51">
        <f>B3</f>
        <v>2</v>
      </c>
      <c r="F3" s="51">
        <f t="shared" ref="F3:F7" si="1">E3/E$25*100</f>
        <v>1.0962658444672833</v>
      </c>
      <c r="G3" s="6"/>
      <c r="H3" s="12"/>
      <c r="I3" s="30"/>
      <c r="J3" s="25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 spans="1:27" x14ac:dyDescent="0.35">
      <c r="A4" s="2" t="s">
        <v>1</v>
      </c>
      <c r="B4" s="51">
        <v>17.25</v>
      </c>
      <c r="C4" s="51">
        <f t="shared" si="0"/>
        <v>9.4552929085303195</v>
      </c>
      <c r="D4" s="18" t="s">
        <v>8</v>
      </c>
      <c r="E4" s="51">
        <f>B5+B6+B4</f>
        <v>31.0625</v>
      </c>
      <c r="F4" s="51">
        <f t="shared" si="1"/>
        <v>17.026378896882495</v>
      </c>
      <c r="G4" s="6"/>
      <c r="H4" s="12"/>
      <c r="I4" s="30"/>
      <c r="J4" s="25"/>
    </row>
    <row r="5" spans="1:27" x14ac:dyDescent="0.35">
      <c r="A5" s="2" t="s">
        <v>2</v>
      </c>
      <c r="B5" s="51">
        <v>9.015625</v>
      </c>
      <c r="C5" s="51">
        <f t="shared" si="0"/>
        <v>4.9417608770126753</v>
      </c>
      <c r="D5" s="9"/>
      <c r="E5" s="51"/>
      <c r="F5" s="51"/>
      <c r="H5" s="12"/>
      <c r="I5" s="30"/>
      <c r="J5" s="25"/>
    </row>
    <row r="6" spans="1:27" x14ac:dyDescent="0.35">
      <c r="A6" s="2" t="s">
        <v>3</v>
      </c>
      <c r="B6" s="51">
        <v>4.796875</v>
      </c>
      <c r="C6" s="51">
        <f t="shared" si="0"/>
        <v>2.6293251113395</v>
      </c>
      <c r="D6" s="18"/>
      <c r="E6" s="51"/>
      <c r="F6" s="51"/>
      <c r="H6" s="12"/>
      <c r="I6" s="30"/>
      <c r="J6" s="25"/>
    </row>
    <row r="7" spans="1:27" x14ac:dyDescent="0.35">
      <c r="A7" s="2" t="s">
        <v>4</v>
      </c>
      <c r="B7" s="51">
        <v>2.75</v>
      </c>
      <c r="C7" s="51">
        <f t="shared" si="0"/>
        <v>1.5073655361425145</v>
      </c>
      <c r="D7" s="18" t="s">
        <v>9</v>
      </c>
      <c r="E7" s="51">
        <f>B8+B7+B9+B10</f>
        <v>16.75</v>
      </c>
      <c r="F7" s="51">
        <f t="shared" si="1"/>
        <v>9.181226447413497</v>
      </c>
      <c r="G7" s="31"/>
      <c r="H7" s="12"/>
      <c r="I7" s="30"/>
      <c r="J7" s="25"/>
    </row>
    <row r="8" spans="1:27" x14ac:dyDescent="0.35">
      <c r="A8" s="2" t="s">
        <v>5</v>
      </c>
      <c r="B8" s="51">
        <v>2.75</v>
      </c>
      <c r="C8" s="51">
        <f t="shared" si="0"/>
        <v>1.5073655361425145</v>
      </c>
      <c r="D8" s="9"/>
      <c r="E8" s="51"/>
      <c r="F8" s="51"/>
      <c r="H8" s="12"/>
      <c r="I8" s="30"/>
      <c r="J8" s="25"/>
    </row>
    <row r="9" spans="1:27" x14ac:dyDescent="0.35">
      <c r="A9" s="2" t="s">
        <v>6</v>
      </c>
      <c r="B9" s="51">
        <v>4.25</v>
      </c>
      <c r="C9" s="51">
        <f t="shared" si="0"/>
        <v>2.3295649194929773</v>
      </c>
      <c r="D9" s="18"/>
      <c r="E9" s="51"/>
      <c r="F9" s="51"/>
      <c r="H9" s="12"/>
      <c r="I9" s="30"/>
      <c r="J9" s="25"/>
    </row>
    <row r="10" spans="1:27" x14ac:dyDescent="0.35">
      <c r="A10" s="2" t="s">
        <v>12</v>
      </c>
      <c r="B10" s="51">
        <v>7</v>
      </c>
      <c r="C10" s="51">
        <f t="shared" si="0"/>
        <v>3.8369304556354913</v>
      </c>
      <c r="D10" s="9"/>
      <c r="E10" s="51"/>
      <c r="F10" s="52"/>
      <c r="H10" s="12"/>
      <c r="I10" s="30"/>
      <c r="J10" s="25"/>
    </row>
    <row r="11" spans="1:27" x14ac:dyDescent="0.35">
      <c r="A11" s="2">
        <v>5</v>
      </c>
      <c r="B11" s="51">
        <v>3</v>
      </c>
      <c r="C11" s="51">
        <f t="shared" si="0"/>
        <v>1.644398766700925</v>
      </c>
      <c r="D11" s="18" t="s">
        <v>10</v>
      </c>
      <c r="E11" s="51">
        <f>B11</f>
        <v>3</v>
      </c>
      <c r="F11" s="51">
        <f>E11/E$25*100</f>
        <v>1.644398766700925</v>
      </c>
      <c r="H11" s="12"/>
      <c r="I11" s="32"/>
      <c r="J11" s="25"/>
    </row>
    <row r="12" spans="1:27" x14ac:dyDescent="0.35">
      <c r="A12" s="2" t="s">
        <v>13</v>
      </c>
      <c r="B12" s="51">
        <v>6.5</v>
      </c>
      <c r="C12" s="51">
        <f t="shared" si="0"/>
        <v>3.5628639945186711</v>
      </c>
      <c r="D12" s="18">
        <v>6</v>
      </c>
      <c r="E12" s="51">
        <f>B12+B13+B14+B15</f>
        <v>24.9375</v>
      </c>
      <c r="F12" s="51">
        <f>E12/E$25*100</f>
        <v>13.669064748201439</v>
      </c>
      <c r="H12" s="12"/>
      <c r="I12" s="29"/>
      <c r="J12" s="5"/>
    </row>
    <row r="13" spans="1:27" x14ac:dyDescent="0.35">
      <c r="A13" s="2" t="s">
        <v>14</v>
      </c>
      <c r="B13" s="51">
        <v>6.75</v>
      </c>
      <c r="C13" s="51">
        <f t="shared" si="0"/>
        <v>3.6998972250770814</v>
      </c>
      <c r="D13" s="9"/>
      <c r="E13" s="51"/>
      <c r="F13" s="52"/>
      <c r="H13" s="12"/>
      <c r="I13" s="32"/>
      <c r="J13" s="25"/>
    </row>
    <row r="14" spans="1:27" x14ac:dyDescent="0.35">
      <c r="A14" s="2" t="s">
        <v>15</v>
      </c>
      <c r="B14" s="51">
        <v>8</v>
      </c>
      <c r="C14" s="51">
        <f t="shared" si="0"/>
        <v>4.385063377869133</v>
      </c>
      <c r="D14" s="9"/>
      <c r="E14" s="51"/>
      <c r="F14" s="52"/>
      <c r="H14" s="12"/>
      <c r="I14" s="32"/>
      <c r="J14" s="25"/>
    </row>
    <row r="15" spans="1:27" x14ac:dyDescent="0.35">
      <c r="A15" s="2" t="s">
        <v>16</v>
      </c>
      <c r="B15" s="51">
        <v>3.6875</v>
      </c>
      <c r="C15" s="51">
        <f t="shared" si="0"/>
        <v>2.0212401507365536</v>
      </c>
      <c r="D15" s="18"/>
      <c r="E15" s="51"/>
      <c r="F15" s="51"/>
      <c r="H15" s="12"/>
      <c r="I15" s="32"/>
      <c r="J15" s="25"/>
    </row>
    <row r="16" spans="1:27" x14ac:dyDescent="0.35">
      <c r="A16" s="2" t="s">
        <v>17</v>
      </c>
      <c r="B16" s="51">
        <v>3.5625</v>
      </c>
      <c r="C16" s="51">
        <f t="shared" si="0"/>
        <v>1.9527235354573484</v>
      </c>
      <c r="D16" s="18" t="s">
        <v>11</v>
      </c>
      <c r="E16" s="51">
        <f>B17+B18+B16</f>
        <v>9.0625</v>
      </c>
      <c r="F16" s="51">
        <f>E16/E$25*100</f>
        <v>4.9674546077423773</v>
      </c>
      <c r="H16" s="12"/>
      <c r="I16" s="32"/>
      <c r="J16" s="25"/>
    </row>
    <row r="17" spans="1:10" x14ac:dyDescent="0.35">
      <c r="A17" s="2" t="s">
        <v>18</v>
      </c>
      <c r="B17" s="51">
        <v>2.75</v>
      </c>
      <c r="C17" s="51">
        <f t="shared" si="0"/>
        <v>1.5073655361425145</v>
      </c>
      <c r="D17" s="9"/>
      <c r="E17" s="51"/>
      <c r="F17" s="52"/>
      <c r="H17" s="12"/>
      <c r="I17" s="32"/>
      <c r="J17" s="25"/>
    </row>
    <row r="18" spans="1:10" x14ac:dyDescent="0.35">
      <c r="A18" s="2" t="s">
        <v>19</v>
      </c>
      <c r="B18" s="51">
        <v>2.75</v>
      </c>
      <c r="C18" s="51">
        <f t="shared" si="0"/>
        <v>1.5073655361425145</v>
      </c>
      <c r="D18" s="9"/>
      <c r="E18" s="51"/>
      <c r="F18" s="52"/>
      <c r="H18" s="12"/>
      <c r="I18" s="32"/>
      <c r="J18" s="25"/>
    </row>
    <row r="19" spans="1:10" x14ac:dyDescent="0.35">
      <c r="A19" s="2" t="s">
        <v>20</v>
      </c>
      <c r="B19" s="51">
        <v>15.5</v>
      </c>
      <c r="C19" s="51">
        <f t="shared" si="0"/>
        <v>8.4960602946214454</v>
      </c>
      <c r="D19" s="18">
        <v>8</v>
      </c>
      <c r="E19" s="51">
        <f>B19+B20+B21+B22</f>
        <v>54</v>
      </c>
      <c r="F19" s="51">
        <f>E19/E$25*100</f>
        <v>29.599177800616651</v>
      </c>
      <c r="H19" s="12"/>
      <c r="I19" s="32"/>
      <c r="J19" s="25"/>
    </row>
    <row r="20" spans="1:10" x14ac:dyDescent="0.35">
      <c r="A20" s="2" t="s">
        <v>21</v>
      </c>
      <c r="B20" s="51">
        <v>11.5</v>
      </c>
      <c r="C20" s="51">
        <f t="shared" si="0"/>
        <v>6.3035286056868793</v>
      </c>
      <c r="D20" s="9"/>
      <c r="E20" s="51"/>
      <c r="F20" s="52"/>
      <c r="H20" s="12"/>
      <c r="I20" s="32"/>
      <c r="J20" s="15"/>
    </row>
    <row r="21" spans="1:10" x14ac:dyDescent="0.35">
      <c r="A21" s="2" t="s">
        <v>22</v>
      </c>
      <c r="B21" s="51">
        <v>15.5</v>
      </c>
      <c r="C21" s="51">
        <f t="shared" si="0"/>
        <v>8.4960602946214454</v>
      </c>
      <c r="D21" s="18"/>
      <c r="E21" s="51"/>
      <c r="F21" s="51"/>
    </row>
    <row r="22" spans="1:10" x14ac:dyDescent="0.35">
      <c r="A22" s="2" t="s">
        <v>23</v>
      </c>
      <c r="B22" s="51">
        <v>11.5</v>
      </c>
      <c r="C22" s="51">
        <f t="shared" si="0"/>
        <v>6.3035286056868793</v>
      </c>
      <c r="D22" s="18"/>
      <c r="E22" s="51"/>
      <c r="F22" s="51"/>
    </row>
    <row r="23" spans="1:10" x14ac:dyDescent="0.35">
      <c r="A23" s="2" t="s">
        <v>24</v>
      </c>
      <c r="B23" s="51">
        <v>6.5</v>
      </c>
      <c r="C23" s="51">
        <f t="shared" si="0"/>
        <v>3.5628639945186711</v>
      </c>
      <c r="D23" s="18">
        <v>9</v>
      </c>
      <c r="E23" s="51">
        <f>B23+B24</f>
        <v>23.75</v>
      </c>
      <c r="F23" s="51">
        <f>E23/E$25*100</f>
        <v>13.018156903048988</v>
      </c>
    </row>
    <row r="24" spans="1:10" x14ac:dyDescent="0.35">
      <c r="A24" s="2" t="s">
        <v>25</v>
      </c>
      <c r="B24" s="51">
        <v>17.25</v>
      </c>
      <c r="C24" s="51">
        <f t="shared" si="0"/>
        <v>9.4552929085303195</v>
      </c>
      <c r="D24" s="7"/>
      <c r="E24" s="51"/>
      <c r="F24" s="51"/>
    </row>
    <row r="25" spans="1:10" x14ac:dyDescent="0.35">
      <c r="A25" s="7"/>
      <c r="B25" s="51">
        <f>SUM(B2:B24)</f>
        <v>182.4375</v>
      </c>
      <c r="C25" s="51">
        <f>SUM(C2:C24)</f>
        <v>100</v>
      </c>
      <c r="D25" s="7"/>
      <c r="E25" s="51">
        <f>SUM(E2:E24)</f>
        <v>182.4375</v>
      </c>
      <c r="F25" s="51">
        <f>SUM(F2:F24)</f>
        <v>100</v>
      </c>
    </row>
    <row r="26" spans="1:10" x14ac:dyDescent="0.3">
      <c r="A26" s="3"/>
      <c r="B26" s="3"/>
    </row>
    <row r="27" spans="1:10" x14ac:dyDescent="0.3">
      <c r="A27" s="3"/>
      <c r="B27" s="3"/>
    </row>
    <row r="28" spans="1:10" x14ac:dyDescent="0.3">
      <c r="A28" s="3"/>
      <c r="B28" s="3"/>
    </row>
    <row r="29" spans="1:10" x14ac:dyDescent="0.3">
      <c r="A29"/>
      <c r="B29" s="2"/>
      <c r="C29" s="24"/>
    </row>
  </sheetData>
  <autoFilter ref="F1:F29"/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221"/>
  <sheetViews>
    <sheetView tabSelected="1" zoomScale="55" zoomScaleNormal="55" workbookViewId="0"/>
  </sheetViews>
  <sheetFormatPr baseColWidth="10" defaultRowHeight="14.5" x14ac:dyDescent="0.35"/>
  <cols>
    <col min="1" max="1" width="26.36328125" style="2" bestFit="1" customWidth="1"/>
    <col min="2" max="2" width="26.6328125" style="3" bestFit="1" customWidth="1"/>
    <col min="3" max="3" width="25.54296875" style="3" bestFit="1" customWidth="1"/>
    <col min="4" max="4" width="22.54296875" bestFit="1" customWidth="1"/>
    <col min="5" max="6" width="33.453125" bestFit="1" customWidth="1"/>
    <col min="7" max="7" width="28.08984375" bestFit="1" customWidth="1"/>
    <col min="8" max="8" width="22.54296875" bestFit="1" customWidth="1"/>
    <col min="9" max="10" width="21.90625" bestFit="1" customWidth="1"/>
    <col min="11" max="15" width="21.90625" customWidth="1"/>
    <col min="16" max="16" width="10.81640625" style="3" bestFit="1" customWidth="1"/>
    <col min="17" max="17" width="8.54296875" bestFit="1" customWidth="1"/>
    <col min="18" max="18" width="9.1796875" style="3" bestFit="1" customWidth="1"/>
    <col min="19" max="19" width="17.08984375" style="3" bestFit="1" customWidth="1"/>
    <col min="20" max="20" width="8" style="3" bestFit="1" customWidth="1"/>
    <col min="21" max="21" width="12.6328125" style="3" bestFit="1" customWidth="1"/>
    <col min="22" max="22" width="6.81640625" style="3" bestFit="1" customWidth="1"/>
    <col min="23" max="23" width="9.81640625" style="3" bestFit="1" customWidth="1"/>
    <col min="24" max="24" width="8.1796875" style="3" bestFit="1" customWidth="1"/>
    <col min="25" max="25" width="8.1796875" bestFit="1" customWidth="1"/>
    <col min="26" max="26" width="16.08984375" bestFit="1" customWidth="1"/>
    <col min="27" max="27" width="26.36328125" style="2" bestFit="1" customWidth="1"/>
    <col min="28" max="28" width="25.54296875" bestFit="1" customWidth="1"/>
    <col min="29" max="29" width="25.54296875" style="3" bestFit="1" customWidth="1"/>
    <col min="30" max="30" width="22.54296875" bestFit="1" customWidth="1"/>
    <col min="31" max="32" width="33.453125" style="3" bestFit="1" customWidth="1"/>
    <col min="33" max="33" width="28.08984375" bestFit="1" customWidth="1"/>
    <col min="34" max="34" width="22.54296875" bestFit="1" customWidth="1"/>
    <col min="35" max="36" width="21.90625" bestFit="1" customWidth="1"/>
    <col min="37" max="41" width="21.90625" customWidth="1"/>
    <col min="42" max="42" width="22.36328125" bestFit="1" customWidth="1"/>
    <col min="43" max="43" width="8.54296875" bestFit="1" customWidth="1"/>
    <col min="44" max="44" width="9.1796875" bestFit="1" customWidth="1"/>
    <col min="45" max="45" width="17.08984375" bestFit="1" customWidth="1"/>
    <col min="46" max="46" width="9.81640625" bestFit="1" customWidth="1"/>
    <col min="47" max="47" width="7.54296875" bestFit="1" customWidth="1"/>
    <col min="48" max="48" width="8.1796875" bestFit="1" customWidth="1"/>
    <col min="49" max="49" width="16.08984375" bestFit="1" customWidth="1"/>
    <col min="50" max="51" width="11.453125" customWidth="1"/>
    <col min="52" max="53" width="25.54296875" bestFit="1" customWidth="1"/>
    <col min="54" max="54" width="25.54296875" customWidth="1"/>
    <col min="55" max="55" width="22.54296875" bestFit="1" customWidth="1"/>
    <col min="56" max="57" width="33.453125" bestFit="1" customWidth="1"/>
    <col min="58" max="58" width="28.08984375" bestFit="1" customWidth="1"/>
    <col min="59" max="59" width="22.54296875" bestFit="1" customWidth="1"/>
    <col min="60" max="60" width="22.54296875" customWidth="1"/>
    <col min="61" max="62" width="21.90625" bestFit="1" customWidth="1"/>
    <col min="63" max="65" width="21.90625" customWidth="1"/>
  </cols>
  <sheetData>
    <row r="1" spans="1:49" x14ac:dyDescent="0.35">
      <c r="A1" s="36" t="s">
        <v>40</v>
      </c>
      <c r="B1" s="14" t="s">
        <v>26</v>
      </c>
      <c r="C1" s="14" t="s">
        <v>27</v>
      </c>
      <c r="D1" s="14" t="s">
        <v>28</v>
      </c>
      <c r="E1" s="14" t="s">
        <v>29</v>
      </c>
      <c r="F1" s="14" t="s">
        <v>30</v>
      </c>
      <c r="G1" s="14" t="s">
        <v>31</v>
      </c>
      <c r="H1" s="14" t="s">
        <v>32</v>
      </c>
      <c r="I1" s="14" t="s">
        <v>33</v>
      </c>
      <c r="J1" s="14" t="s">
        <v>34</v>
      </c>
      <c r="K1" s="14" t="s">
        <v>35</v>
      </c>
      <c r="L1" s="24" t="s">
        <v>36</v>
      </c>
      <c r="M1" s="24" t="s">
        <v>37</v>
      </c>
      <c r="N1" s="24" t="s">
        <v>38</v>
      </c>
      <c r="O1" s="24" t="s">
        <v>39</v>
      </c>
      <c r="P1" s="11" t="s">
        <v>45</v>
      </c>
      <c r="Q1" s="11" t="s">
        <v>46</v>
      </c>
      <c r="R1" s="11" t="s">
        <v>47</v>
      </c>
      <c r="S1" s="11" t="s">
        <v>55</v>
      </c>
      <c r="T1" s="11"/>
      <c r="U1" s="11"/>
      <c r="V1" s="11" t="s">
        <v>40</v>
      </c>
      <c r="W1" s="11" t="s">
        <v>49</v>
      </c>
      <c r="X1" s="11" t="s">
        <v>50</v>
      </c>
      <c r="Y1" s="11" t="s">
        <v>51</v>
      </c>
      <c r="Z1" s="11" t="s">
        <v>56</v>
      </c>
      <c r="AA1" s="2" t="s">
        <v>40</v>
      </c>
      <c r="AB1" s="14" t="s">
        <v>26</v>
      </c>
      <c r="AC1" s="14" t="s">
        <v>27</v>
      </c>
      <c r="AD1" s="14" t="s">
        <v>28</v>
      </c>
      <c r="AE1" s="14" t="s">
        <v>29</v>
      </c>
      <c r="AF1" s="14" t="s">
        <v>30</v>
      </c>
      <c r="AG1" s="14" t="s">
        <v>31</v>
      </c>
      <c r="AH1" s="14" t="s">
        <v>32</v>
      </c>
      <c r="AI1" s="14" t="s">
        <v>33</v>
      </c>
      <c r="AJ1" s="14" t="s">
        <v>34</v>
      </c>
      <c r="AK1" s="14" t="s">
        <v>35</v>
      </c>
      <c r="AL1" s="24" t="s">
        <v>36</v>
      </c>
      <c r="AM1" s="24" t="s">
        <v>37</v>
      </c>
      <c r="AN1" s="24" t="s">
        <v>38</v>
      </c>
      <c r="AO1" s="24" t="s">
        <v>39</v>
      </c>
      <c r="AP1" s="11" t="s">
        <v>45</v>
      </c>
      <c r="AQ1" s="11" t="s">
        <v>46</v>
      </c>
      <c r="AR1" s="11" t="s">
        <v>47</v>
      </c>
      <c r="AS1" s="11" t="s">
        <v>48</v>
      </c>
      <c r="AT1" s="11" t="s">
        <v>49</v>
      </c>
      <c r="AU1" s="11" t="s">
        <v>50</v>
      </c>
      <c r="AV1" s="11" t="s">
        <v>51</v>
      </c>
      <c r="AW1" s="11" t="s">
        <v>52</v>
      </c>
    </row>
    <row r="2" spans="1:49" x14ac:dyDescent="0.35">
      <c r="A2" s="11">
        <v>1</v>
      </c>
      <c r="B2" s="8">
        <f>SUM(AB2)</f>
        <v>16.197369614999999</v>
      </c>
      <c r="C2" s="8">
        <f t="shared" ref="C2:C3" si="0">SUM(AC2)</f>
        <v>17.971428571000001</v>
      </c>
      <c r="D2" s="8">
        <f t="shared" ref="D2:D3" si="1">SUM(AD2)</f>
        <v>23.388299319999998</v>
      </c>
      <c r="E2" s="8">
        <f t="shared" ref="E2:E3" si="2">SUM(AE2)</f>
        <v>30.670385488000001</v>
      </c>
      <c r="F2" s="8">
        <f t="shared" ref="F2:F3" si="3">SUM(AF2)</f>
        <v>22.155306122999999</v>
      </c>
      <c r="G2" s="8">
        <f t="shared" ref="G2:G3" si="4">SUM(AG2)</f>
        <v>22.157641722999998</v>
      </c>
      <c r="H2" s="8">
        <f t="shared" ref="H2:H3" si="5">SUM(AH2)</f>
        <v>22.828117914</v>
      </c>
      <c r="I2" s="8">
        <f t="shared" ref="I2:I3" si="6">SUM(AI2)</f>
        <v>19.518095238000001</v>
      </c>
      <c r="J2" s="8">
        <f t="shared" ref="J2:J3" si="7">SUM(AJ2)</f>
        <v>25.173333332999999</v>
      </c>
      <c r="K2" s="8">
        <f t="shared" ref="K2:K3" si="8">SUM(AK2)</f>
        <v>22.629750567000002</v>
      </c>
      <c r="L2" s="8">
        <f t="shared" ref="L2:L3" si="9">SUM(AL2)</f>
        <v>22.710204081000001</v>
      </c>
      <c r="M2" s="8">
        <f t="shared" ref="M2:M3" si="10">SUM(AM2)</f>
        <v>17.703446711999998</v>
      </c>
      <c r="N2" s="8">
        <f t="shared" ref="N2:N3" si="11">SUM(AN2)</f>
        <v>22.381927436999998</v>
      </c>
      <c r="O2" s="8">
        <f t="shared" ref="O2:O3" si="12">SUM(AO2)</f>
        <v>22.948163265000002</v>
      </c>
      <c r="P2" s="25">
        <f>AVERAGE(B2:O2)</f>
        <v>22.030962099071427</v>
      </c>
      <c r="Q2" s="25">
        <f>MIN(B2:O2)</f>
        <v>16.197369614999999</v>
      </c>
      <c r="R2" s="25">
        <f>MAX(B2:O2)</f>
        <v>30.670385488000001</v>
      </c>
      <c r="S2" s="15">
        <f>STDEV(B2:O2)/P2*100</f>
        <v>16.139621614227529</v>
      </c>
      <c r="T2" s="13"/>
      <c r="U2" s="13"/>
      <c r="V2" s="11">
        <v>1</v>
      </c>
      <c r="W2" s="25">
        <f>AVERAGE(C2,E2:I2,K2,M2)</f>
        <v>21.954271542000001</v>
      </c>
      <c r="X2" s="25">
        <f>MIN(C2,E2:I2,K2,M2)</f>
        <v>17.703446711999998</v>
      </c>
      <c r="Y2" s="25">
        <f>MAX(C2,E2:I2,K2,M2)</f>
        <v>30.670385488000001</v>
      </c>
      <c r="Z2" s="15">
        <f>STDEV(C2,E2:I2,K2,M2)/W2*100</f>
        <v>18.633060293416502</v>
      </c>
      <c r="AA2" s="2">
        <v>1</v>
      </c>
      <c r="AB2" s="4">
        <f t="shared" ref="AB2:AO2" si="13">AB109-AB108</f>
        <v>16.197369614999999</v>
      </c>
      <c r="AC2" s="4">
        <f t="shared" si="13"/>
        <v>17.971428571000001</v>
      </c>
      <c r="AD2" s="4">
        <f t="shared" si="13"/>
        <v>23.388299319999998</v>
      </c>
      <c r="AE2" s="4">
        <f t="shared" si="13"/>
        <v>30.670385488000001</v>
      </c>
      <c r="AF2" s="4">
        <f t="shared" si="13"/>
        <v>22.155306122999999</v>
      </c>
      <c r="AG2" s="4">
        <f t="shared" si="13"/>
        <v>22.157641722999998</v>
      </c>
      <c r="AH2" s="4">
        <f t="shared" si="13"/>
        <v>22.828117914</v>
      </c>
      <c r="AI2" s="4">
        <f t="shared" si="13"/>
        <v>19.518095238000001</v>
      </c>
      <c r="AJ2" s="4">
        <f t="shared" si="13"/>
        <v>25.173333332999999</v>
      </c>
      <c r="AK2" s="4">
        <f t="shared" si="13"/>
        <v>22.629750567000002</v>
      </c>
      <c r="AL2" s="4">
        <f t="shared" si="13"/>
        <v>22.710204081000001</v>
      </c>
      <c r="AM2" s="4">
        <f t="shared" si="13"/>
        <v>17.703446711999998</v>
      </c>
      <c r="AN2" s="4">
        <f t="shared" si="13"/>
        <v>22.381927436999998</v>
      </c>
      <c r="AO2" s="4">
        <f t="shared" si="13"/>
        <v>22.948163265000002</v>
      </c>
      <c r="AP2" s="25">
        <f>AVERAGE(AB2:AO2)</f>
        <v>22.030962099071427</v>
      </c>
      <c r="AQ2" s="25">
        <f t="shared" ref="AQ2" si="14">MIN(AB2:AO2)</f>
        <v>16.197369614999999</v>
      </c>
      <c r="AR2" s="25">
        <f>MAX(AB2:AO2)</f>
        <v>30.670385488000001</v>
      </c>
      <c r="AS2" s="15">
        <f t="shared" ref="AS2" si="15">STDEV(AB2:AO2)/AP2*100</f>
        <v>16.139621614227529</v>
      </c>
      <c r="AT2" s="25">
        <f t="shared" ref="AT2" si="16">AVERAGE(AC2,AE2:AI2,AK2,AM2)</f>
        <v>21.954271542000001</v>
      </c>
      <c r="AU2" s="25">
        <f t="shared" ref="AU2" si="17">MIN(AC2,AE2:AI2,AK2,AM2)</f>
        <v>17.703446711999998</v>
      </c>
      <c r="AV2" s="25">
        <f t="shared" ref="AV2" si="18">MAX(AC2,AE2:AI2,AK2,AM2)</f>
        <v>30.670385488000001</v>
      </c>
      <c r="AW2" s="15">
        <f t="shared" ref="AW2" si="19">STDEV(AC2,AE2:AI2,AK2,AM2)/AT2*100</f>
        <v>18.633060293416502</v>
      </c>
    </row>
    <row r="3" spans="1:49" x14ac:dyDescent="0.35">
      <c r="A3" s="11">
        <v>2</v>
      </c>
      <c r="B3" s="8">
        <f>SUM(AB3)</f>
        <v>2.657913832000002</v>
      </c>
      <c r="C3" s="8">
        <f t="shared" si="0"/>
        <v>2.6565079370000007</v>
      </c>
      <c r="D3" s="8">
        <f t="shared" si="1"/>
        <v>3.9009523809999997</v>
      </c>
      <c r="E3" s="8">
        <f t="shared" si="2"/>
        <v>3.7509297050000008</v>
      </c>
      <c r="F3" s="8">
        <f t="shared" si="3"/>
        <v>2.4585714280000026</v>
      </c>
      <c r="G3" s="8">
        <f t="shared" si="4"/>
        <v>3.5602721090000031</v>
      </c>
      <c r="H3" s="8">
        <f t="shared" si="5"/>
        <v>3.3037641730000011</v>
      </c>
      <c r="I3" s="8">
        <f t="shared" si="6"/>
        <v>2.0272562359999995</v>
      </c>
      <c r="J3" s="8">
        <f t="shared" si="7"/>
        <v>3.5149206349999993</v>
      </c>
      <c r="K3" s="8">
        <f t="shared" si="8"/>
        <v>2.2480725619999973</v>
      </c>
      <c r="L3" s="8">
        <f t="shared" si="9"/>
        <v>1.6907936509999999</v>
      </c>
      <c r="M3" s="8">
        <f t="shared" si="10"/>
        <v>2.9536054420000006</v>
      </c>
      <c r="N3" s="8">
        <f t="shared" si="11"/>
        <v>1.8053514740000018</v>
      </c>
      <c r="O3" s="8">
        <f t="shared" si="12"/>
        <v>2.4689795920000002</v>
      </c>
      <c r="P3" s="25">
        <f t="shared" ref="P3:P11" si="20">AVERAGE(B3:O3)</f>
        <v>2.7855636540714293</v>
      </c>
      <c r="Q3" s="25">
        <f t="shared" ref="Q3:Q11" si="21">MIN(B3:O3)</f>
        <v>1.6907936509999999</v>
      </c>
      <c r="R3" s="25">
        <f t="shared" ref="R3:R11" si="22">MAX(B3:O3)</f>
        <v>3.9009523809999997</v>
      </c>
      <c r="S3" s="15">
        <f t="shared" ref="S3:S11" si="23">STDEV(B3:O3)/P3*100</f>
        <v>26.093936335124951</v>
      </c>
      <c r="T3" s="13"/>
      <c r="U3" s="13"/>
      <c r="V3" s="11">
        <v>2</v>
      </c>
      <c r="W3" s="25">
        <f t="shared" ref="W3:W11" si="24">AVERAGE(C3,E3:I3,K3,M3)</f>
        <v>2.8698724490000007</v>
      </c>
      <c r="X3" s="25">
        <f t="shared" ref="X3:X11" si="25">MIN(C3,E3:I3,K3,M3)</f>
        <v>2.0272562359999995</v>
      </c>
      <c r="Y3" s="25">
        <f t="shared" ref="Y3:Y11" si="26">MAX(C3,E3:I3,K3,M3)</f>
        <v>3.7509297050000008</v>
      </c>
      <c r="Z3" s="15">
        <f t="shared" ref="Z3:Z11" si="27">STDEV(C3,E3:I3,K3,M3)/W3*100</f>
        <v>21.877863976184596</v>
      </c>
      <c r="AA3" s="2">
        <v>2</v>
      </c>
      <c r="AB3" s="4">
        <f t="shared" ref="AB3:AO3" si="28">AB110-AB109</f>
        <v>2.657913832000002</v>
      </c>
      <c r="AC3" s="4">
        <f t="shared" si="28"/>
        <v>2.6565079370000007</v>
      </c>
      <c r="AD3" s="4">
        <f t="shared" si="28"/>
        <v>3.9009523809999997</v>
      </c>
      <c r="AE3" s="4">
        <f t="shared" si="28"/>
        <v>3.7509297050000008</v>
      </c>
      <c r="AF3" s="4">
        <f t="shared" si="28"/>
        <v>2.4585714280000026</v>
      </c>
      <c r="AG3" s="4">
        <f t="shared" si="28"/>
        <v>3.5602721090000031</v>
      </c>
      <c r="AH3" s="4">
        <f t="shared" si="28"/>
        <v>3.3037641730000011</v>
      </c>
      <c r="AI3" s="4">
        <f t="shared" si="28"/>
        <v>2.0272562359999995</v>
      </c>
      <c r="AJ3" s="4">
        <f t="shared" si="28"/>
        <v>3.5149206349999993</v>
      </c>
      <c r="AK3" s="4">
        <f t="shared" si="28"/>
        <v>2.2480725619999973</v>
      </c>
      <c r="AL3" s="4">
        <f t="shared" si="28"/>
        <v>1.6907936509999999</v>
      </c>
      <c r="AM3" s="4">
        <f t="shared" si="28"/>
        <v>2.9536054420000006</v>
      </c>
      <c r="AN3" s="4">
        <f t="shared" si="28"/>
        <v>1.8053514740000018</v>
      </c>
      <c r="AO3" s="4">
        <f t="shared" si="28"/>
        <v>2.4689795920000002</v>
      </c>
      <c r="AP3" s="25">
        <f t="shared" ref="AP3:AP25" si="29">AVERAGE(AB3:AO3)</f>
        <v>2.7855636540714293</v>
      </c>
      <c r="AQ3" s="25">
        <f t="shared" ref="AQ3:AQ25" si="30">MIN(AB3:AO3)</f>
        <v>1.6907936509999999</v>
      </c>
      <c r="AR3" s="25">
        <f t="shared" ref="AR3:AR25" si="31">MAX(AB3:AO3)</f>
        <v>3.9009523809999997</v>
      </c>
      <c r="AS3" s="15">
        <f t="shared" ref="AS3:AS25" si="32">STDEV(AB3:AO3)/AP3*100</f>
        <v>26.093936335124951</v>
      </c>
      <c r="AT3" s="25">
        <f t="shared" ref="AT3:AT25" si="33">AVERAGE(AC3,AE3:AI3,AK3,AM3)</f>
        <v>2.8698724490000007</v>
      </c>
      <c r="AU3" s="25">
        <f t="shared" ref="AU3:AU25" si="34">MIN(AC3,AE3:AI3,AK3,AM3)</f>
        <v>2.0272562359999995</v>
      </c>
      <c r="AV3" s="25">
        <f t="shared" ref="AV3:AV25" si="35">MAX(AC3,AE3:AI3,AK3,AM3)</f>
        <v>3.7509297050000008</v>
      </c>
      <c r="AW3" s="15">
        <f t="shared" ref="AW3:AW25" si="36">STDEV(AC3,AE3:AI3,AK3,AM3)/AT3*100</f>
        <v>21.877863976184596</v>
      </c>
    </row>
    <row r="4" spans="1:49" x14ac:dyDescent="0.35">
      <c r="A4" s="11">
        <v>3</v>
      </c>
      <c r="B4" s="8">
        <f>SUM(AB4:AB6)</f>
        <v>53.279682540000003</v>
      </c>
      <c r="C4" s="8">
        <f t="shared" ref="C4" si="37">SUM(AC4:AC6)</f>
        <v>56.449160998000004</v>
      </c>
      <c r="D4" s="8">
        <f t="shared" ref="D4" si="38">SUM(AD4:AD6)</f>
        <v>61.476281179000011</v>
      </c>
      <c r="E4" s="8">
        <f t="shared" ref="E4" si="39">SUM(AE4:AE6)</f>
        <v>72.126439908999998</v>
      </c>
      <c r="F4" s="8">
        <f t="shared" ref="F4" si="40">SUM(AF4:AF6)</f>
        <v>58.108480726000003</v>
      </c>
      <c r="G4" s="8">
        <f t="shared" ref="G4" si="41">SUM(AG4:AG6)</f>
        <v>52.834784580000004</v>
      </c>
      <c r="H4" s="8">
        <f t="shared" ref="H4" si="42">SUM(AH4:AH6)</f>
        <v>66.281904762000011</v>
      </c>
      <c r="I4" s="8">
        <f t="shared" ref="I4" si="43">SUM(AI4:AI6)</f>
        <v>54.914421769000008</v>
      </c>
      <c r="J4" s="8">
        <f t="shared" ref="J4" si="44">SUM(AJ4:AJ6)</f>
        <v>66.742857142999995</v>
      </c>
      <c r="K4" s="8">
        <f t="shared" ref="K4" si="45">SUM(AK4:AK6)</f>
        <v>57.572834467000007</v>
      </c>
      <c r="L4" s="8">
        <f t="shared" ref="L4" si="46">SUM(AL4:AL6)</f>
        <v>60.476643990999996</v>
      </c>
      <c r="M4" s="8">
        <f t="shared" ref="M4" si="47">SUM(AM4:AM6)</f>
        <v>52.564172335999999</v>
      </c>
      <c r="N4" s="8">
        <f t="shared" ref="N4" si="48">SUM(AN4:AN6)</f>
        <v>57.533242631</v>
      </c>
      <c r="O4" s="8">
        <f t="shared" ref="O4" si="49">SUM(AO4:AO6)</f>
        <v>59.845079364999997</v>
      </c>
      <c r="P4" s="25">
        <f t="shared" si="20"/>
        <v>59.300427599714283</v>
      </c>
      <c r="Q4" s="25">
        <f t="shared" si="21"/>
        <v>52.564172335999999</v>
      </c>
      <c r="R4" s="25">
        <f t="shared" si="22"/>
        <v>72.126439908999998</v>
      </c>
      <c r="S4" s="15">
        <f t="shared" si="23"/>
        <v>9.7365228272065973</v>
      </c>
      <c r="T4" s="13"/>
      <c r="U4" s="13"/>
      <c r="V4" s="11">
        <v>3</v>
      </c>
      <c r="W4" s="25">
        <f t="shared" si="24"/>
        <v>58.856524943375007</v>
      </c>
      <c r="X4" s="25">
        <f t="shared" si="25"/>
        <v>52.564172335999999</v>
      </c>
      <c r="Y4" s="25">
        <f t="shared" si="26"/>
        <v>72.126439908999998</v>
      </c>
      <c r="Z4" s="15">
        <f t="shared" si="27"/>
        <v>11.676809446385816</v>
      </c>
      <c r="AA4" s="2" t="s">
        <v>1</v>
      </c>
      <c r="AB4" s="4">
        <f t="shared" ref="AB4:AO4" si="50">AB111-AB110</f>
        <v>10.854331066</v>
      </c>
      <c r="AC4" s="4">
        <f t="shared" si="50"/>
        <v>12.353015872999997</v>
      </c>
      <c r="AD4" s="4">
        <f t="shared" si="50"/>
        <v>15.069750567000003</v>
      </c>
      <c r="AE4" s="4">
        <f t="shared" si="50"/>
        <v>17.313378684999996</v>
      </c>
      <c r="AF4" s="4">
        <f t="shared" si="50"/>
        <v>10.399999999999999</v>
      </c>
      <c r="AG4" s="4">
        <f t="shared" si="50"/>
        <v>14.285623582999996</v>
      </c>
      <c r="AH4" s="4">
        <f t="shared" si="50"/>
        <v>13.384852606999999</v>
      </c>
      <c r="AI4" s="4">
        <f t="shared" si="50"/>
        <v>12.450566894000001</v>
      </c>
      <c r="AJ4" s="4">
        <f t="shared" si="50"/>
        <v>12.413968254000004</v>
      </c>
      <c r="AK4" s="4">
        <f t="shared" si="50"/>
        <v>12.185215420000002</v>
      </c>
      <c r="AL4" s="4">
        <f t="shared" si="50"/>
        <v>11.597551021000001</v>
      </c>
      <c r="AM4" s="4">
        <f t="shared" si="50"/>
        <v>11.834920635</v>
      </c>
      <c r="AN4" s="4">
        <f t="shared" si="50"/>
        <v>10.298049886999998</v>
      </c>
      <c r="AO4" s="4">
        <f t="shared" si="50"/>
        <v>11.144126983999996</v>
      </c>
      <c r="AP4" s="25">
        <f t="shared" si="29"/>
        <v>12.541810819714286</v>
      </c>
      <c r="AQ4" s="25">
        <f t="shared" si="30"/>
        <v>10.298049886999998</v>
      </c>
      <c r="AR4" s="25">
        <f t="shared" si="31"/>
        <v>17.313378684999996</v>
      </c>
      <c r="AS4" s="15">
        <f t="shared" si="32"/>
        <v>15.465867249086354</v>
      </c>
      <c r="AT4" s="25">
        <f t="shared" si="33"/>
        <v>13.025946712125</v>
      </c>
      <c r="AU4" s="25">
        <f t="shared" si="34"/>
        <v>10.399999999999999</v>
      </c>
      <c r="AV4" s="25">
        <f t="shared" si="35"/>
        <v>17.313378684999996</v>
      </c>
      <c r="AW4" s="15">
        <f t="shared" si="36"/>
        <v>15.867032493196589</v>
      </c>
    </row>
    <row r="5" spans="1:49" x14ac:dyDescent="0.35">
      <c r="A5" s="11">
        <v>4</v>
      </c>
      <c r="B5" s="8">
        <f>SUM(AB7:AB10)</f>
        <v>34.194648525999995</v>
      </c>
      <c r="C5" s="8">
        <f t="shared" ref="C5" si="51">SUM(AC7:AC10)</f>
        <v>32.819954647999992</v>
      </c>
      <c r="D5" s="8">
        <f t="shared" ref="D5" si="52">SUM(AD7:AD10)</f>
        <v>40.069614512000001</v>
      </c>
      <c r="E5" s="8">
        <f t="shared" ref="E5" si="53">SUM(AE7:AE10)</f>
        <v>38.417120182000005</v>
      </c>
      <c r="F5" s="8">
        <f t="shared" ref="F5" si="54">SUM(AF7:AF10)</f>
        <v>41.860861677999992</v>
      </c>
      <c r="G5" s="8">
        <f t="shared" ref="G5" si="55">SUM(AG7:AG10)</f>
        <v>32.855532879999998</v>
      </c>
      <c r="H5" s="8">
        <f t="shared" ref="H5" si="56">SUM(AH7:AH10)</f>
        <v>40.158004534999989</v>
      </c>
      <c r="I5" s="8">
        <f t="shared" ref="I5" si="57">SUM(AI7:AI10)</f>
        <v>34.414671201999994</v>
      </c>
      <c r="J5" s="8">
        <f t="shared" ref="J5" si="58">SUM(AJ7:AJ10)</f>
        <v>39.174965987000007</v>
      </c>
      <c r="K5" s="8">
        <f t="shared" ref="K5" si="59">SUM(AK7:AK10)</f>
        <v>38.5</v>
      </c>
      <c r="L5" s="8">
        <f t="shared" ref="L5" si="60">SUM(AL7:AL10)</f>
        <v>39.336984127000008</v>
      </c>
      <c r="M5" s="8">
        <f t="shared" ref="M5" si="61">SUM(AM7:AM10)</f>
        <v>31.481632653000005</v>
      </c>
      <c r="N5" s="8">
        <f t="shared" ref="N5" si="62">SUM(AN7:AN10)</f>
        <v>36.849206348999999</v>
      </c>
      <c r="O5" s="8">
        <f t="shared" ref="O5" si="63">SUM(AO7:AO10)</f>
        <v>39.474285714000004</v>
      </c>
      <c r="P5" s="25">
        <f t="shared" si="20"/>
        <v>37.114820213785713</v>
      </c>
      <c r="Q5" s="25">
        <f t="shared" si="21"/>
        <v>31.481632653000005</v>
      </c>
      <c r="R5" s="25">
        <f t="shared" si="22"/>
        <v>41.860861677999992</v>
      </c>
      <c r="S5" s="15">
        <f t="shared" si="23"/>
        <v>8.9389203929103704</v>
      </c>
      <c r="T5" s="13"/>
      <c r="U5" s="13"/>
      <c r="V5" s="11">
        <v>4</v>
      </c>
      <c r="W5" s="25">
        <f t="shared" si="24"/>
        <v>36.313472222249999</v>
      </c>
      <c r="X5" s="25">
        <f t="shared" si="25"/>
        <v>31.481632653000005</v>
      </c>
      <c r="Y5" s="25">
        <f t="shared" si="26"/>
        <v>41.860861677999992</v>
      </c>
      <c r="Z5" s="15">
        <f t="shared" si="27"/>
        <v>10.709730215159482</v>
      </c>
      <c r="AA5" s="2" t="s">
        <v>2</v>
      </c>
      <c r="AB5" s="4">
        <f t="shared" ref="AB5:AO5" si="64">AB112-AB111</f>
        <v>22.807800452999995</v>
      </c>
      <c r="AC5" s="4">
        <f t="shared" si="64"/>
        <v>28.059863946</v>
      </c>
      <c r="AD5" s="4">
        <f t="shared" si="64"/>
        <v>24.653061223999991</v>
      </c>
      <c r="AE5" s="4">
        <f t="shared" si="64"/>
        <v>33.202176870999999</v>
      </c>
      <c r="AF5" s="4">
        <f t="shared" si="64"/>
        <v>26.247256235999998</v>
      </c>
      <c r="AG5" s="4">
        <f t="shared" si="64"/>
        <v>22.823900225999999</v>
      </c>
      <c r="AH5" s="4">
        <f t="shared" si="64"/>
        <v>32.673197279</v>
      </c>
      <c r="AI5" s="4">
        <f t="shared" si="64"/>
        <v>24.436417233</v>
      </c>
      <c r="AJ5" s="4">
        <f t="shared" si="64"/>
        <v>32.812698413</v>
      </c>
      <c r="AK5" s="4">
        <f t="shared" si="64"/>
        <v>28.473469387999998</v>
      </c>
      <c r="AL5" s="4">
        <f t="shared" si="64"/>
        <v>30.433741496000003</v>
      </c>
      <c r="AM5" s="4">
        <f t="shared" si="64"/>
        <v>22.733061224000004</v>
      </c>
      <c r="AN5" s="4">
        <f t="shared" si="64"/>
        <v>27.086077097</v>
      </c>
      <c r="AO5" s="4">
        <f t="shared" si="64"/>
        <v>29.167165533000009</v>
      </c>
      <c r="AP5" s="25">
        <f t="shared" si="29"/>
        <v>27.543563329928563</v>
      </c>
      <c r="AQ5" s="25">
        <f t="shared" si="30"/>
        <v>22.733061224000004</v>
      </c>
      <c r="AR5" s="25">
        <f t="shared" si="31"/>
        <v>33.202176870999999</v>
      </c>
      <c r="AS5" s="15">
        <f t="shared" si="32"/>
        <v>13.731499846081441</v>
      </c>
      <c r="AT5" s="25">
        <f t="shared" si="33"/>
        <v>27.331167800375002</v>
      </c>
      <c r="AU5" s="25">
        <f t="shared" si="34"/>
        <v>22.733061224000004</v>
      </c>
      <c r="AV5" s="25">
        <f t="shared" si="35"/>
        <v>33.202176870999999</v>
      </c>
      <c r="AW5" s="15">
        <f t="shared" si="36"/>
        <v>14.885005416406866</v>
      </c>
    </row>
    <row r="6" spans="1:49" x14ac:dyDescent="0.35">
      <c r="A6" s="11">
        <v>5</v>
      </c>
      <c r="B6" s="8">
        <f>SUM(AB11)</f>
        <v>1.8693877550000053</v>
      </c>
      <c r="C6" s="8">
        <f t="shared" ref="C6" si="65">SUM(AC11)</f>
        <v>0.9752380950000088</v>
      </c>
      <c r="D6" s="8">
        <f t="shared" ref="D6" si="66">SUM(AD11)</f>
        <v>3.698548752999983</v>
      </c>
      <c r="E6" s="8">
        <f t="shared" ref="E6" si="67">SUM(AE11)</f>
        <v>1.5469614509999872</v>
      </c>
      <c r="F6" s="8">
        <f t="shared" ref="F6" si="68">SUM(AF11)</f>
        <v>6.9128344669999962</v>
      </c>
      <c r="G6" s="8">
        <f t="shared" ref="G6" si="69">SUM(AG11)</f>
        <v>2.7236507939999939</v>
      </c>
      <c r="H6" s="8">
        <f t="shared" ref="H6" si="70">SUM(AH11)</f>
        <v>2.4107029479999937</v>
      </c>
      <c r="I6" s="8">
        <f t="shared" ref="I6" si="71">SUM(AI11)</f>
        <v>4.7424716550000028</v>
      </c>
      <c r="J6" s="8">
        <f t="shared" ref="J6" si="72">SUM(AJ11)</f>
        <v>2.6920634919999884</v>
      </c>
      <c r="K6" s="8">
        <f t="shared" ref="K6" si="73">SUM(AK11)</f>
        <v>4.9105668939999987</v>
      </c>
      <c r="L6" s="8">
        <f t="shared" ref="L6" si="74">SUM(AL11)</f>
        <v>2.8262358280000086</v>
      </c>
      <c r="M6" s="8">
        <f t="shared" ref="M6" si="75">SUM(AM11)</f>
        <v>3.1088435369999985</v>
      </c>
      <c r="N6" s="8">
        <f t="shared" ref="N6" si="76">SUM(AN11)</f>
        <v>4.7464399090000029</v>
      </c>
      <c r="O6" s="8">
        <f t="shared" ref="O6" si="77">SUM(AO11)</f>
        <v>2.9804988659999907</v>
      </c>
      <c r="P6" s="25">
        <f t="shared" si="20"/>
        <v>3.296031745999997</v>
      </c>
      <c r="Q6" s="25">
        <f t="shared" si="21"/>
        <v>0.9752380950000088</v>
      </c>
      <c r="R6" s="25">
        <f t="shared" si="22"/>
        <v>6.9128344669999962</v>
      </c>
      <c r="S6" s="15">
        <f t="shared" si="23"/>
        <v>47.866095558329931</v>
      </c>
      <c r="T6" s="13"/>
      <c r="U6" s="13"/>
      <c r="V6" s="11">
        <v>5</v>
      </c>
      <c r="W6" s="25">
        <f t="shared" si="24"/>
        <v>3.4164087301249975</v>
      </c>
      <c r="X6" s="25">
        <f t="shared" si="25"/>
        <v>0.9752380950000088</v>
      </c>
      <c r="Y6" s="25">
        <f t="shared" si="26"/>
        <v>6.9128344669999962</v>
      </c>
      <c r="Z6" s="15">
        <f t="shared" si="27"/>
        <v>57.758057806111751</v>
      </c>
      <c r="AA6" s="2" t="s">
        <v>3</v>
      </c>
      <c r="AB6" s="4">
        <f t="shared" ref="AB6:AO6" si="78">AB113-AB112</f>
        <v>19.617551021000004</v>
      </c>
      <c r="AC6" s="4">
        <f t="shared" si="78"/>
        <v>16.036281179000007</v>
      </c>
      <c r="AD6" s="4">
        <f t="shared" si="78"/>
        <v>21.753469388000013</v>
      </c>
      <c r="AE6" s="4">
        <f t="shared" si="78"/>
        <v>21.610884353000003</v>
      </c>
      <c r="AF6" s="4">
        <f t="shared" si="78"/>
        <v>21.461224490000006</v>
      </c>
      <c r="AG6" s="4">
        <f t="shared" si="78"/>
        <v>15.725260771000009</v>
      </c>
      <c r="AH6" s="4">
        <f t="shared" si="78"/>
        <v>20.223854876000004</v>
      </c>
      <c r="AI6" s="4">
        <f t="shared" si="78"/>
        <v>18.027437642000002</v>
      </c>
      <c r="AJ6" s="4">
        <f t="shared" si="78"/>
        <v>21.516190475999991</v>
      </c>
      <c r="AK6" s="4">
        <f t="shared" si="78"/>
        <v>16.914149659000003</v>
      </c>
      <c r="AL6" s="4">
        <f t="shared" si="78"/>
        <v>18.445351473999992</v>
      </c>
      <c r="AM6" s="4">
        <f t="shared" si="78"/>
        <v>17.996190476999999</v>
      </c>
      <c r="AN6" s="4">
        <f t="shared" si="78"/>
        <v>20.149115647000002</v>
      </c>
      <c r="AO6" s="4">
        <f t="shared" si="78"/>
        <v>19.533786847999991</v>
      </c>
      <c r="AP6" s="25">
        <f t="shared" si="29"/>
        <v>19.21505345007143</v>
      </c>
      <c r="AQ6" s="25">
        <f t="shared" si="30"/>
        <v>15.725260771000009</v>
      </c>
      <c r="AR6" s="25">
        <f t="shared" si="31"/>
        <v>21.753469388000013</v>
      </c>
      <c r="AS6" s="15">
        <f t="shared" si="32"/>
        <v>10.776673728273842</v>
      </c>
      <c r="AT6" s="25">
        <f t="shared" si="33"/>
        <v>18.499410430875006</v>
      </c>
      <c r="AU6" s="25">
        <f t="shared" si="34"/>
        <v>15.725260771000009</v>
      </c>
      <c r="AV6" s="25">
        <f t="shared" si="35"/>
        <v>21.610884353000003</v>
      </c>
      <c r="AW6" s="15">
        <f t="shared" si="36"/>
        <v>12.624288836554129</v>
      </c>
    </row>
    <row r="7" spans="1:49" x14ac:dyDescent="0.35">
      <c r="A7" s="11">
        <v>6</v>
      </c>
      <c r="B7" s="8">
        <f>SUM(AB12:AB15)</f>
        <v>70.538775510000008</v>
      </c>
      <c r="C7" s="8">
        <f t="shared" ref="C7" si="79">SUM(AC12:AC15)</f>
        <v>79.830204081999995</v>
      </c>
      <c r="D7" s="8">
        <f t="shared" ref="D7" si="80">SUM(AD12:AD15)</f>
        <v>66.605714286000023</v>
      </c>
      <c r="E7" s="8">
        <f t="shared" ref="E7" si="81">SUM(AE12:AE15)</f>
        <v>82.065668934000001</v>
      </c>
      <c r="F7" s="8">
        <f t="shared" ref="F7" si="82">SUM(AF12:AF15)</f>
        <v>71.068480726000018</v>
      </c>
      <c r="G7" s="8">
        <f t="shared" ref="G7" si="83">SUM(AG12:AG15)</f>
        <v>71.180136054000002</v>
      </c>
      <c r="H7" s="8">
        <f t="shared" ref="H7" si="84">SUM(AH12:AH15)</f>
        <v>93.773786848000015</v>
      </c>
      <c r="I7" s="8">
        <f t="shared" ref="I7" si="85">SUM(AI12:AI15)</f>
        <v>82.624126984</v>
      </c>
      <c r="J7" s="8">
        <f t="shared" ref="J7" si="86">SUM(AJ12:AJ15)</f>
        <v>98.349569161000005</v>
      </c>
      <c r="K7" s="8">
        <f t="shared" ref="K7" si="87">SUM(AK12:AK15)</f>
        <v>80.620408163000008</v>
      </c>
      <c r="L7" s="8">
        <f t="shared" ref="L7" si="88">SUM(AL12:AL15)</f>
        <v>80.497278910999995</v>
      </c>
      <c r="M7" s="8">
        <f t="shared" ref="M7" si="89">SUM(AM12:AM15)</f>
        <v>61.090249432999983</v>
      </c>
      <c r="N7" s="8">
        <f t="shared" ref="N7" si="90">SUM(AN12:AN15)</f>
        <v>82.330702947999995</v>
      </c>
      <c r="O7" s="8">
        <f t="shared" ref="O7" si="91">SUM(AO12:AO15)</f>
        <v>87.199637189000015</v>
      </c>
      <c r="P7" s="25">
        <f t="shared" si="20"/>
        <v>79.126767087785694</v>
      </c>
      <c r="Q7" s="25">
        <f t="shared" si="21"/>
        <v>61.090249432999983</v>
      </c>
      <c r="R7" s="25">
        <f t="shared" si="22"/>
        <v>98.349569161000005</v>
      </c>
      <c r="S7" s="15">
        <f t="shared" si="23"/>
        <v>12.968491344549705</v>
      </c>
      <c r="T7" s="13"/>
      <c r="U7" s="13"/>
      <c r="V7" s="11">
        <v>6</v>
      </c>
      <c r="W7" s="25">
        <f t="shared" si="24"/>
        <v>77.781632652999988</v>
      </c>
      <c r="X7" s="25">
        <f t="shared" si="25"/>
        <v>61.090249432999983</v>
      </c>
      <c r="Y7" s="25">
        <f t="shared" si="26"/>
        <v>93.773786848000015</v>
      </c>
      <c r="Z7" s="15">
        <f t="shared" si="27"/>
        <v>12.644045290112077</v>
      </c>
      <c r="AA7" s="2" t="s">
        <v>4</v>
      </c>
      <c r="AB7" s="4">
        <f t="shared" ref="AB7:AO7" si="92">AB114-AB113</f>
        <v>6.1656235819999949</v>
      </c>
      <c r="AC7" s="4">
        <f t="shared" si="92"/>
        <v>5.4422902489999956</v>
      </c>
      <c r="AD7" s="4">
        <f t="shared" si="92"/>
        <v>8.7608163269999864</v>
      </c>
      <c r="AE7" s="4">
        <f t="shared" si="92"/>
        <v>8.3087528349999928</v>
      </c>
      <c r="AF7" s="4">
        <f t="shared" si="92"/>
        <v>7.6625850339999886</v>
      </c>
      <c r="AG7" s="4">
        <f t="shared" si="92"/>
        <v>5.6900226759999981</v>
      </c>
      <c r="AH7" s="4">
        <f t="shared" si="92"/>
        <v>6.6526077089999944</v>
      </c>
      <c r="AI7" s="4">
        <f t="shared" si="92"/>
        <v>4.9994104310000012</v>
      </c>
      <c r="AJ7" s="4">
        <f t="shared" si="92"/>
        <v>5.6076190480000037</v>
      </c>
      <c r="AK7" s="4">
        <f t="shared" si="92"/>
        <v>6.7417233559999943</v>
      </c>
      <c r="AL7" s="4">
        <f t="shared" si="92"/>
        <v>6.4732879820000022</v>
      </c>
      <c r="AM7" s="4">
        <f t="shared" si="92"/>
        <v>4.3537414959999978</v>
      </c>
      <c r="AN7" s="4">
        <f t="shared" si="92"/>
        <v>6.8905215409999983</v>
      </c>
      <c r="AO7" s="4">
        <f t="shared" si="92"/>
        <v>6.074920634999998</v>
      </c>
      <c r="AP7" s="25">
        <f t="shared" si="29"/>
        <v>6.4159944929285677</v>
      </c>
      <c r="AQ7" s="25">
        <f t="shared" si="30"/>
        <v>4.3537414959999978</v>
      </c>
      <c r="AR7" s="25">
        <f t="shared" si="31"/>
        <v>8.7608163269999864</v>
      </c>
      <c r="AS7" s="15">
        <f t="shared" si="32"/>
        <v>19.134142366731187</v>
      </c>
      <c r="AT7" s="25">
        <f t="shared" si="33"/>
        <v>6.2313917232499954</v>
      </c>
      <c r="AU7" s="25">
        <f t="shared" si="34"/>
        <v>4.3537414959999978</v>
      </c>
      <c r="AV7" s="25">
        <f t="shared" si="35"/>
        <v>8.3087528349999928</v>
      </c>
      <c r="AW7" s="15">
        <f t="shared" si="36"/>
        <v>21.667231579516177</v>
      </c>
    </row>
    <row r="8" spans="1:49" x14ac:dyDescent="0.35">
      <c r="A8" s="11">
        <v>7</v>
      </c>
      <c r="B8" s="8">
        <f>SUM(AB16:AB18)</f>
        <v>18.994195010999988</v>
      </c>
      <c r="C8" s="8">
        <f t="shared" ref="C8" si="93">SUM(AC16:AC18)</f>
        <v>19.79138322</v>
      </c>
      <c r="D8" s="8">
        <f t="shared" ref="D8" si="94">SUM(AD16:AD18)</f>
        <v>21.315918366999995</v>
      </c>
      <c r="E8" s="8">
        <f t="shared" ref="E8" si="95">SUM(AE16:AE18)</f>
        <v>23.010249433000013</v>
      </c>
      <c r="F8" s="8">
        <f t="shared" ref="F8" si="96">SUM(AF16:AF18)</f>
        <v>23.778321994999999</v>
      </c>
      <c r="G8" s="8">
        <f t="shared" ref="G8" si="97">SUM(AG16:AG18)</f>
        <v>18.953922903000006</v>
      </c>
      <c r="H8" s="8">
        <f t="shared" ref="H8" si="98">SUM(AH16:AH18)</f>
        <v>26.961814059000005</v>
      </c>
      <c r="I8" s="8">
        <f t="shared" ref="I8" si="99">SUM(AI16:AI18)</f>
        <v>20.76916099799999</v>
      </c>
      <c r="J8" s="8">
        <f t="shared" ref="J8" si="100">SUM(AJ16:AJ18)</f>
        <v>26.247256234999981</v>
      </c>
      <c r="K8" s="8">
        <f t="shared" ref="K8" si="101">SUM(AK16:AK18)</f>
        <v>19.057142857000002</v>
      </c>
      <c r="L8" s="8">
        <f t="shared" ref="L8" si="102">SUM(AL16:AL18)</f>
        <v>21.949750566999995</v>
      </c>
      <c r="M8" s="8">
        <f t="shared" ref="M8" si="103">SUM(AM16:AM18)</f>
        <v>18.523718821000017</v>
      </c>
      <c r="N8" s="8">
        <f t="shared" ref="N8" si="104">SUM(AN16:AN18)</f>
        <v>20.887800453000011</v>
      </c>
      <c r="O8" s="8">
        <f t="shared" ref="O8" si="105">SUM(AO16:AO18)</f>
        <v>20.664308390000002</v>
      </c>
      <c r="P8" s="25">
        <f t="shared" si="20"/>
        <v>21.493210236357147</v>
      </c>
      <c r="Q8" s="25">
        <f t="shared" si="21"/>
        <v>18.523718821000017</v>
      </c>
      <c r="R8" s="25">
        <f t="shared" si="22"/>
        <v>26.961814059000005</v>
      </c>
      <c r="S8" s="15">
        <f t="shared" si="23"/>
        <v>12.389866016705534</v>
      </c>
      <c r="T8" s="13"/>
      <c r="U8" s="13"/>
      <c r="V8" s="11">
        <v>7</v>
      </c>
      <c r="W8" s="25">
        <f t="shared" si="24"/>
        <v>21.355714285750004</v>
      </c>
      <c r="X8" s="25">
        <f t="shared" si="25"/>
        <v>18.523718821000017</v>
      </c>
      <c r="Y8" s="25">
        <f t="shared" si="26"/>
        <v>26.961814059000005</v>
      </c>
      <c r="Z8" s="15">
        <f t="shared" si="27"/>
        <v>13.924389292602516</v>
      </c>
      <c r="AA8" s="2" t="s">
        <v>5</v>
      </c>
      <c r="AB8" s="4">
        <f t="shared" ref="AB8:AO8" si="106">AB115-AB114</f>
        <v>5.5201814060000061</v>
      </c>
      <c r="AC8" s="4">
        <f t="shared" si="106"/>
        <v>5.1336734700000051</v>
      </c>
      <c r="AD8" s="4">
        <f t="shared" si="106"/>
        <v>5.3293424030000125</v>
      </c>
      <c r="AE8" s="4">
        <f t="shared" si="106"/>
        <v>5.9317913830000037</v>
      </c>
      <c r="AF8" s="4">
        <f t="shared" si="106"/>
        <v>6.9133786850000121</v>
      </c>
      <c r="AG8" s="4">
        <f t="shared" si="106"/>
        <v>5.5996825399999892</v>
      </c>
      <c r="AH8" s="4">
        <f t="shared" si="106"/>
        <v>6.2212244899999973</v>
      </c>
      <c r="AI8" s="4">
        <f t="shared" si="106"/>
        <v>4.6285487529999898</v>
      </c>
      <c r="AJ8" s="4">
        <f t="shared" si="106"/>
        <v>6.2171428569999989</v>
      </c>
      <c r="AK8" s="4">
        <f t="shared" si="106"/>
        <v>6.8185034020000046</v>
      </c>
      <c r="AL8" s="4">
        <f t="shared" si="106"/>
        <v>6.4692517010000046</v>
      </c>
      <c r="AM8" s="4">
        <f t="shared" si="106"/>
        <v>3.8282766439999989</v>
      </c>
      <c r="AN8" s="4">
        <f t="shared" si="106"/>
        <v>6.3912925169999966</v>
      </c>
      <c r="AO8" s="4">
        <f t="shared" si="106"/>
        <v>6.6539682540000058</v>
      </c>
      <c r="AP8" s="25">
        <f t="shared" si="29"/>
        <v>5.8325898932142879</v>
      </c>
      <c r="AQ8" s="25">
        <f t="shared" si="30"/>
        <v>3.8282766439999989</v>
      </c>
      <c r="AR8" s="25">
        <f t="shared" si="31"/>
        <v>6.9133786850000121</v>
      </c>
      <c r="AS8" s="15">
        <f t="shared" si="32"/>
        <v>15.188024085001043</v>
      </c>
      <c r="AT8" s="25">
        <f t="shared" si="33"/>
        <v>5.6343849208750001</v>
      </c>
      <c r="AU8" s="25">
        <f t="shared" si="34"/>
        <v>3.8282766439999989</v>
      </c>
      <c r="AV8" s="25">
        <f t="shared" si="35"/>
        <v>6.9133786850000121</v>
      </c>
      <c r="AW8" s="15">
        <f t="shared" si="36"/>
        <v>18.969368781180986</v>
      </c>
    </row>
    <row r="9" spans="1:49" x14ac:dyDescent="0.35">
      <c r="A9" s="11">
        <v>8</v>
      </c>
      <c r="B9" s="8">
        <f>SUM(AB19:AB22)</f>
        <v>114.64099773300001</v>
      </c>
      <c r="C9" s="8">
        <f t="shared" ref="C9" si="107">SUM(AC19:AC22)</f>
        <v>127.23265306100001</v>
      </c>
      <c r="D9" s="8">
        <f t="shared" ref="D9" si="108">SUM(AD19:AD22)</f>
        <v>102.27882086199998</v>
      </c>
      <c r="E9" s="8">
        <f t="shared" ref="E9" si="109">SUM(AE19:AE22)</f>
        <v>106.94403628199998</v>
      </c>
      <c r="F9" s="8">
        <f t="shared" ref="F9" si="110">SUM(AF19:AF22)</f>
        <v>135.99201814100002</v>
      </c>
      <c r="G9" s="8">
        <f t="shared" ref="G9" si="111">SUM(AG19:AG22)</f>
        <v>113.407437641</v>
      </c>
      <c r="H9" s="8">
        <f t="shared" ref="H9" si="112">SUM(AH19:AH22)</f>
        <v>125.768163265</v>
      </c>
      <c r="I9" s="8">
        <f t="shared" ref="I9" si="113">SUM(AI19:AI22)</f>
        <v>111.80081632700004</v>
      </c>
      <c r="J9" s="8">
        <f t="shared" ref="J9" si="114">SUM(AJ19:AJ22)</f>
        <v>126.01179138400005</v>
      </c>
      <c r="K9" s="8">
        <f t="shared" ref="K9" si="115">SUM(AK19:AK22)</f>
        <v>101.74693877600001</v>
      </c>
      <c r="L9" s="8">
        <f t="shared" ref="L9" si="116">SUM(AL19:AL22)</f>
        <v>99.667392289999981</v>
      </c>
      <c r="M9" s="8">
        <f t="shared" ref="M9" si="117">SUM(AM19:AM22)</f>
        <v>109.83909297100001</v>
      </c>
      <c r="N9" s="8">
        <f t="shared" ref="N9" si="118">SUM(AN19:AN22)</f>
        <v>98.432290249999994</v>
      </c>
      <c r="O9" s="8">
        <f t="shared" ref="O9" si="119">SUM(AO19:AO22)</f>
        <v>110.87238095199999</v>
      </c>
      <c r="P9" s="25">
        <f t="shared" si="20"/>
        <v>113.18820213821429</v>
      </c>
      <c r="Q9" s="25">
        <f t="shared" si="21"/>
        <v>98.432290249999994</v>
      </c>
      <c r="R9" s="25">
        <f t="shared" si="22"/>
        <v>135.99201814100002</v>
      </c>
      <c r="S9" s="15">
        <f t="shared" si="23"/>
        <v>10.250759704183862</v>
      </c>
      <c r="T9" s="13"/>
      <c r="U9" s="13"/>
      <c r="V9" s="11">
        <v>8</v>
      </c>
      <c r="W9" s="25">
        <f t="shared" si="24"/>
        <v>116.591394558</v>
      </c>
      <c r="X9" s="25">
        <f t="shared" si="25"/>
        <v>101.74693877600001</v>
      </c>
      <c r="Y9" s="25">
        <f t="shared" si="26"/>
        <v>135.99201814100002</v>
      </c>
      <c r="Z9" s="15">
        <f t="shared" si="27"/>
        <v>10.075356542651159</v>
      </c>
      <c r="AA9" s="2" t="s">
        <v>6</v>
      </c>
      <c r="AB9" s="4">
        <f t="shared" ref="AB9:AO9" si="120">AB116-AB115</f>
        <v>9.0555328800000012</v>
      </c>
      <c r="AC9" s="4">
        <f t="shared" si="120"/>
        <v>8.6516099769999926</v>
      </c>
      <c r="AD9" s="4">
        <f t="shared" si="120"/>
        <v>10.112290250000001</v>
      </c>
      <c r="AE9" s="4">
        <f t="shared" si="120"/>
        <v>9.1546485260000026</v>
      </c>
      <c r="AF9" s="4">
        <f t="shared" si="120"/>
        <v>10.496870747999992</v>
      </c>
      <c r="AG9" s="4">
        <f t="shared" si="120"/>
        <v>9.9289342400000038</v>
      </c>
      <c r="AH9" s="4">
        <f t="shared" si="120"/>
        <v>10.015963718999998</v>
      </c>
      <c r="AI9" s="4">
        <f t="shared" si="120"/>
        <v>9.3114512470000079</v>
      </c>
      <c r="AJ9" s="4">
        <f t="shared" si="120"/>
        <v>10.453333333000003</v>
      </c>
      <c r="AK9" s="4">
        <f t="shared" si="120"/>
        <v>9.1932879820000011</v>
      </c>
      <c r="AL9" s="4">
        <f t="shared" si="120"/>
        <v>10.845170068000002</v>
      </c>
      <c r="AM9" s="4">
        <f t="shared" si="120"/>
        <v>8.9669614520000067</v>
      </c>
      <c r="AN9" s="4">
        <f t="shared" si="120"/>
        <v>9.1428571430000005</v>
      </c>
      <c r="AO9" s="4">
        <f t="shared" si="120"/>
        <v>10.732698412000005</v>
      </c>
      <c r="AP9" s="25">
        <f t="shared" si="29"/>
        <v>9.7186864269285724</v>
      </c>
      <c r="AQ9" s="25">
        <f t="shared" si="30"/>
        <v>8.6516099769999926</v>
      </c>
      <c r="AR9" s="25">
        <f t="shared" si="31"/>
        <v>10.845170068000002</v>
      </c>
      <c r="AS9" s="15">
        <f t="shared" si="32"/>
        <v>7.5315413817168677</v>
      </c>
      <c r="AT9" s="25">
        <f t="shared" si="33"/>
        <v>9.4649659863750006</v>
      </c>
      <c r="AU9" s="25">
        <f t="shared" si="34"/>
        <v>8.6516099769999926</v>
      </c>
      <c r="AV9" s="25">
        <f t="shared" si="35"/>
        <v>10.496870747999992</v>
      </c>
      <c r="AW9" s="15">
        <f t="shared" si="36"/>
        <v>6.5457501193514718</v>
      </c>
    </row>
    <row r="10" spans="1:49" x14ac:dyDescent="0.35">
      <c r="A10" s="11">
        <v>9</v>
      </c>
      <c r="B10" s="8">
        <f>SUM(AB23:AB24)</f>
        <v>37.380430838999985</v>
      </c>
      <c r="C10" s="8">
        <f t="shared" ref="C10" si="121">SUM(AC23:AC24)</f>
        <v>39.493877550999969</v>
      </c>
      <c r="D10" s="8">
        <f t="shared" ref="D10" si="122">SUM(AD23:AD24)</f>
        <v>39.183673469000041</v>
      </c>
      <c r="E10" s="8">
        <f t="shared" ref="E10" si="123">SUM(AE23:AE24)</f>
        <v>48.934852606999982</v>
      </c>
      <c r="F10" s="8">
        <f t="shared" ref="F10" si="124">SUM(AF23:AF24)</f>
        <v>39.501859409999952</v>
      </c>
      <c r="G10" s="8">
        <f t="shared" ref="G10" si="125">SUM(AG23:AG24)</f>
        <v>43.726530612999966</v>
      </c>
      <c r="H10" s="8">
        <f t="shared" ref="H10" si="126">SUM(AH23:AH24)</f>
        <v>48.322766440000009</v>
      </c>
      <c r="I10" s="8">
        <f t="shared" ref="I10" si="127">SUM(AI23:AI24)</f>
        <v>34.931065758999978</v>
      </c>
      <c r="J10" s="8">
        <f t="shared" ref="J10" si="128">SUM(AJ23:AJ24)</f>
        <v>51.980770974999984</v>
      </c>
      <c r="K10" s="8">
        <f t="shared" ref="K10" si="129">SUM(AK23:AK24)</f>
        <v>42.631405895</v>
      </c>
      <c r="L10" s="8">
        <f t="shared" ref="L10" si="130">SUM(AL23:AL24)</f>
        <v>42.296870748999993</v>
      </c>
      <c r="M10" s="8">
        <f t="shared" ref="M10" si="131">SUM(AM23:AM24)</f>
        <v>24.418684806999977</v>
      </c>
      <c r="N10" s="8">
        <f t="shared" ref="N10" si="132">SUM(AN23:AN24)</f>
        <v>45.99873015899999</v>
      </c>
      <c r="O10" s="8">
        <f t="shared" ref="O10" si="133">SUM(AO23:AO24)</f>
        <v>41.306077098000003</v>
      </c>
      <c r="P10" s="25">
        <f t="shared" si="20"/>
        <v>41.436256883642841</v>
      </c>
      <c r="Q10" s="25">
        <f t="shared" si="21"/>
        <v>24.418684806999977</v>
      </c>
      <c r="R10" s="25">
        <f t="shared" si="22"/>
        <v>51.980770974999984</v>
      </c>
      <c r="S10" s="15">
        <f t="shared" si="23"/>
        <v>16.450573682474463</v>
      </c>
      <c r="T10" s="13"/>
      <c r="U10" s="13"/>
      <c r="V10" s="11">
        <v>9</v>
      </c>
      <c r="W10" s="25">
        <f t="shared" si="24"/>
        <v>40.245130385249979</v>
      </c>
      <c r="X10" s="25">
        <f t="shared" si="25"/>
        <v>24.418684806999977</v>
      </c>
      <c r="Y10" s="25">
        <f t="shared" si="26"/>
        <v>48.934852606999982</v>
      </c>
      <c r="Z10" s="15">
        <f t="shared" si="27"/>
        <v>19.664191675448915</v>
      </c>
      <c r="AA10" s="2" t="s">
        <v>12</v>
      </c>
      <c r="AB10" s="4">
        <f t="shared" ref="AB10:AO10" si="134">AB117-AB116</f>
        <v>13.453310657999992</v>
      </c>
      <c r="AC10" s="4">
        <f t="shared" si="134"/>
        <v>13.592380951999999</v>
      </c>
      <c r="AD10" s="4">
        <f t="shared" si="134"/>
        <v>15.867165532000001</v>
      </c>
      <c r="AE10" s="4">
        <f t="shared" si="134"/>
        <v>15.021927438000006</v>
      </c>
      <c r="AF10" s="4">
        <f t="shared" si="134"/>
        <v>16.788027210999999</v>
      </c>
      <c r="AG10" s="4">
        <f t="shared" si="134"/>
        <v>11.636893424000007</v>
      </c>
      <c r="AH10" s="4">
        <f t="shared" si="134"/>
        <v>17.268208616999999</v>
      </c>
      <c r="AI10" s="4">
        <f t="shared" si="134"/>
        <v>15.475260770999995</v>
      </c>
      <c r="AJ10" s="4">
        <f t="shared" si="134"/>
        <v>16.896870749000001</v>
      </c>
      <c r="AK10" s="4">
        <f t="shared" si="134"/>
        <v>15.74648526</v>
      </c>
      <c r="AL10" s="4">
        <f t="shared" si="134"/>
        <v>15.549274376</v>
      </c>
      <c r="AM10" s="4">
        <f t="shared" si="134"/>
        <v>14.332653061000002</v>
      </c>
      <c r="AN10" s="4">
        <f t="shared" si="134"/>
        <v>14.424535148000004</v>
      </c>
      <c r="AO10" s="4">
        <f t="shared" si="134"/>
        <v>16.012698412999995</v>
      </c>
      <c r="AP10" s="25">
        <f t="shared" si="29"/>
        <v>15.147549400714288</v>
      </c>
      <c r="AQ10" s="25">
        <f t="shared" si="30"/>
        <v>11.636893424000007</v>
      </c>
      <c r="AR10" s="25">
        <f t="shared" si="31"/>
        <v>17.268208616999999</v>
      </c>
      <c r="AS10" s="15">
        <f t="shared" si="32"/>
        <v>10.187711650798967</v>
      </c>
      <c r="AT10" s="25">
        <f t="shared" si="33"/>
        <v>14.982729591750001</v>
      </c>
      <c r="AU10" s="25">
        <f t="shared" si="34"/>
        <v>11.636893424000007</v>
      </c>
      <c r="AV10" s="25">
        <f t="shared" si="35"/>
        <v>17.268208616999999</v>
      </c>
      <c r="AW10" s="15">
        <f t="shared" si="36"/>
        <v>12.061477534555422</v>
      </c>
    </row>
    <row r="11" spans="1:49" x14ac:dyDescent="0.35">
      <c r="A11" s="11"/>
      <c r="B11" s="8">
        <f>SUM(B2:B10)</f>
        <v>349.75340136099999</v>
      </c>
      <c r="C11" s="8">
        <f t="shared" ref="C11:O11" si="135">SUM(C2:C10)</f>
        <v>377.220408163</v>
      </c>
      <c r="D11" s="8">
        <f t="shared" si="135"/>
        <v>361.917823129</v>
      </c>
      <c r="E11" s="8">
        <f t="shared" si="135"/>
        <v>407.46664399100001</v>
      </c>
      <c r="F11" s="8">
        <f t="shared" si="135"/>
        <v>401.83673469399997</v>
      </c>
      <c r="G11" s="8">
        <f t="shared" si="135"/>
        <v>361.39990929699997</v>
      </c>
      <c r="H11" s="8">
        <f t="shared" si="135"/>
        <v>429.80902494400004</v>
      </c>
      <c r="I11" s="8">
        <f t="shared" si="135"/>
        <v>365.74208616800001</v>
      </c>
      <c r="J11" s="8">
        <f t="shared" si="135"/>
        <v>439.88752834500002</v>
      </c>
      <c r="K11" s="8">
        <f t="shared" si="135"/>
        <v>369.91712018100003</v>
      </c>
      <c r="L11" s="8">
        <f t="shared" si="135"/>
        <v>371.45215419499999</v>
      </c>
      <c r="M11" s="8">
        <f t="shared" si="135"/>
        <v>321.68344671199998</v>
      </c>
      <c r="N11" s="8">
        <f t="shared" si="135"/>
        <v>370.96569160999996</v>
      </c>
      <c r="O11" s="8">
        <f t="shared" si="135"/>
        <v>387.75941043099999</v>
      </c>
      <c r="P11" s="25">
        <f t="shared" si="20"/>
        <v>379.77224165864288</v>
      </c>
      <c r="Q11" s="25">
        <f t="shared" si="21"/>
        <v>321.68344671199998</v>
      </c>
      <c r="R11" s="25">
        <f t="shared" si="22"/>
        <v>439.88752834500002</v>
      </c>
      <c r="S11" s="15">
        <f t="shared" si="23"/>
        <v>8.267044387324713</v>
      </c>
      <c r="T11" s="13"/>
      <c r="U11" s="13"/>
      <c r="V11" s="11" t="s">
        <v>42</v>
      </c>
      <c r="W11" s="25">
        <f t="shared" si="24"/>
        <v>379.38442176875003</v>
      </c>
      <c r="X11" s="25">
        <f t="shared" si="25"/>
        <v>321.68344671199998</v>
      </c>
      <c r="Y11" s="25">
        <f t="shared" si="26"/>
        <v>429.80902494400004</v>
      </c>
      <c r="Z11" s="15">
        <f t="shared" si="27"/>
        <v>8.7809941840575405</v>
      </c>
      <c r="AA11" s="2">
        <v>5</v>
      </c>
      <c r="AB11" s="4">
        <f t="shared" ref="AB11:AO11" si="136">AB118-AB117</f>
        <v>1.8693877550000053</v>
      </c>
      <c r="AC11" s="4">
        <f t="shared" si="136"/>
        <v>0.9752380950000088</v>
      </c>
      <c r="AD11" s="4">
        <f t="shared" si="136"/>
        <v>3.698548752999983</v>
      </c>
      <c r="AE11" s="4">
        <f t="shared" si="136"/>
        <v>1.5469614509999872</v>
      </c>
      <c r="AF11" s="4">
        <f t="shared" si="136"/>
        <v>6.9128344669999962</v>
      </c>
      <c r="AG11" s="4">
        <f t="shared" si="136"/>
        <v>2.7236507939999939</v>
      </c>
      <c r="AH11" s="4">
        <f t="shared" si="136"/>
        <v>2.4107029479999937</v>
      </c>
      <c r="AI11" s="4">
        <f t="shared" si="136"/>
        <v>4.7424716550000028</v>
      </c>
      <c r="AJ11" s="4">
        <f t="shared" si="136"/>
        <v>2.6920634919999884</v>
      </c>
      <c r="AK11" s="4">
        <f t="shared" si="136"/>
        <v>4.9105668939999987</v>
      </c>
      <c r="AL11" s="4">
        <f t="shared" si="136"/>
        <v>2.8262358280000086</v>
      </c>
      <c r="AM11" s="4">
        <f t="shared" si="136"/>
        <v>3.1088435369999985</v>
      </c>
      <c r="AN11" s="4">
        <f t="shared" si="136"/>
        <v>4.7464399090000029</v>
      </c>
      <c r="AO11" s="4">
        <f t="shared" si="136"/>
        <v>2.9804988659999907</v>
      </c>
      <c r="AP11" s="25">
        <f t="shared" si="29"/>
        <v>3.296031745999997</v>
      </c>
      <c r="AQ11" s="25">
        <f t="shared" si="30"/>
        <v>0.9752380950000088</v>
      </c>
      <c r="AR11" s="25">
        <f t="shared" si="31"/>
        <v>6.9128344669999962</v>
      </c>
      <c r="AS11" s="15">
        <f t="shared" si="32"/>
        <v>47.866095558329931</v>
      </c>
      <c r="AT11" s="25">
        <f t="shared" si="33"/>
        <v>3.4164087301249975</v>
      </c>
      <c r="AU11" s="25">
        <f t="shared" si="34"/>
        <v>0.9752380950000088</v>
      </c>
      <c r="AV11" s="25">
        <f t="shared" si="35"/>
        <v>6.9128344669999962</v>
      </c>
      <c r="AW11" s="15">
        <f t="shared" si="36"/>
        <v>57.758057806111751</v>
      </c>
    </row>
    <row r="12" spans="1:49" x14ac:dyDescent="0.35">
      <c r="A12" s="11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16">
        <f>SUM(P2:P10)</f>
        <v>379.77224165864283</v>
      </c>
      <c r="Q12" s="8"/>
      <c r="AA12" s="2" t="s">
        <v>13</v>
      </c>
      <c r="AB12" s="4">
        <f t="shared" ref="AB12:AO12" si="137">AB119-AB118</f>
        <v>17.055238094999993</v>
      </c>
      <c r="AC12" s="4">
        <f t="shared" si="137"/>
        <v>16.633832200000001</v>
      </c>
      <c r="AD12" s="4">
        <f t="shared" si="137"/>
        <v>16.526802720999996</v>
      </c>
      <c r="AE12" s="4">
        <f t="shared" si="137"/>
        <v>19.591111111000004</v>
      </c>
      <c r="AF12" s="4">
        <f t="shared" si="137"/>
        <v>17.326258504000009</v>
      </c>
      <c r="AG12" s="4">
        <f t="shared" si="137"/>
        <v>16.749659863999995</v>
      </c>
      <c r="AH12" s="4">
        <f t="shared" si="137"/>
        <v>23.428571428000026</v>
      </c>
      <c r="AI12" s="4">
        <f t="shared" si="137"/>
        <v>20.983854875000006</v>
      </c>
      <c r="AJ12" s="4">
        <f t="shared" si="137"/>
        <v>25.672562358000022</v>
      </c>
      <c r="AK12" s="4">
        <f t="shared" si="137"/>
        <v>19.179591837000004</v>
      </c>
      <c r="AL12" s="4">
        <f t="shared" si="137"/>
        <v>20.301360543999976</v>
      </c>
      <c r="AM12" s="4">
        <f t="shared" si="137"/>
        <v>17.169705215999997</v>
      </c>
      <c r="AN12" s="4">
        <f t="shared" si="137"/>
        <v>22.421768707999988</v>
      </c>
      <c r="AO12" s="4">
        <f t="shared" si="137"/>
        <v>22.357913832999998</v>
      </c>
      <c r="AP12" s="25">
        <f t="shared" si="29"/>
        <v>19.671302235285715</v>
      </c>
      <c r="AQ12" s="25">
        <f t="shared" si="30"/>
        <v>16.526802720999996</v>
      </c>
      <c r="AR12" s="25">
        <f t="shared" si="31"/>
        <v>25.672562358000022</v>
      </c>
      <c r="AS12" s="15">
        <f t="shared" si="32"/>
        <v>15.023067300148515</v>
      </c>
      <c r="AT12" s="25">
        <f t="shared" si="33"/>
        <v>18.882823129375005</v>
      </c>
      <c r="AU12" s="25">
        <f t="shared" si="34"/>
        <v>16.633832200000001</v>
      </c>
      <c r="AV12" s="25">
        <f t="shared" si="35"/>
        <v>23.428571428000026</v>
      </c>
      <c r="AW12" s="15">
        <f t="shared" si="36"/>
        <v>12.759345657193785</v>
      </c>
    </row>
    <row r="13" spans="1:49" x14ac:dyDescent="0.35">
      <c r="A13" s="11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Q13" s="8"/>
      <c r="R13" s="15"/>
      <c r="S13" s="15"/>
      <c r="T13" s="15"/>
      <c r="U13" s="15"/>
      <c r="V13" s="15"/>
      <c r="W13" s="15"/>
      <c r="X13" s="15"/>
      <c r="AA13" s="2" t="s">
        <v>14</v>
      </c>
      <c r="AB13" s="4">
        <f t="shared" ref="AB13:AO13" si="138">AB120-AB119</f>
        <v>21.998730159000004</v>
      </c>
      <c r="AC13" s="4">
        <f t="shared" si="138"/>
        <v>25.551020407999999</v>
      </c>
      <c r="AD13" s="4">
        <f t="shared" si="138"/>
        <v>17.037641724000025</v>
      </c>
      <c r="AE13" s="4">
        <f t="shared" si="138"/>
        <v>25.460317461000017</v>
      </c>
      <c r="AF13" s="4">
        <f t="shared" si="138"/>
        <v>18.349659863999989</v>
      </c>
      <c r="AG13" s="4">
        <f t="shared" si="138"/>
        <v>22.356462585000003</v>
      </c>
      <c r="AH13" s="4">
        <f t="shared" si="138"/>
        <v>23.146666666999977</v>
      </c>
      <c r="AI13" s="4">
        <f t="shared" si="138"/>
        <v>25.775238095999981</v>
      </c>
      <c r="AJ13" s="4">
        <f t="shared" si="138"/>
        <v>21.715011337999982</v>
      </c>
      <c r="AK13" s="4">
        <f t="shared" si="138"/>
        <v>20.90993197200001</v>
      </c>
      <c r="AL13" s="4">
        <f t="shared" si="138"/>
        <v>21.842857143000003</v>
      </c>
      <c r="AM13" s="4">
        <f t="shared" si="138"/>
        <v>14.244671200999989</v>
      </c>
      <c r="AN13" s="4">
        <f t="shared" si="138"/>
        <v>23.585668934000012</v>
      </c>
      <c r="AO13" s="4">
        <f t="shared" si="138"/>
        <v>23.978956916000016</v>
      </c>
      <c r="AP13" s="25">
        <f t="shared" si="29"/>
        <v>21.853773890571428</v>
      </c>
      <c r="AQ13" s="25">
        <f t="shared" si="30"/>
        <v>14.244671200999989</v>
      </c>
      <c r="AR13" s="25">
        <f t="shared" si="31"/>
        <v>25.775238095999981</v>
      </c>
      <c r="AS13" s="15">
        <f t="shared" si="32"/>
        <v>15.324216415089897</v>
      </c>
      <c r="AT13" s="25">
        <f t="shared" si="33"/>
        <v>21.974246031749995</v>
      </c>
      <c r="AU13" s="25">
        <f t="shared" si="34"/>
        <v>14.244671200999989</v>
      </c>
      <c r="AV13" s="25">
        <f t="shared" si="35"/>
        <v>25.775238095999981</v>
      </c>
      <c r="AW13" s="15">
        <f t="shared" si="36"/>
        <v>18.43976786445576</v>
      </c>
    </row>
    <row r="14" spans="1:49" x14ac:dyDescent="0.35">
      <c r="A14" s="36" t="s">
        <v>41</v>
      </c>
      <c r="B14" s="14" t="s">
        <v>26</v>
      </c>
      <c r="C14" s="14" t="s">
        <v>27</v>
      </c>
      <c r="D14" s="14" t="s">
        <v>28</v>
      </c>
      <c r="E14" s="14" t="s">
        <v>29</v>
      </c>
      <c r="F14" s="14" t="s">
        <v>30</v>
      </c>
      <c r="G14" s="14" t="s">
        <v>31</v>
      </c>
      <c r="H14" s="14" t="s">
        <v>32</v>
      </c>
      <c r="I14" s="14" t="s">
        <v>33</v>
      </c>
      <c r="J14" s="14" t="s">
        <v>34</v>
      </c>
      <c r="K14" s="14" t="s">
        <v>35</v>
      </c>
      <c r="L14" s="24" t="s">
        <v>36</v>
      </c>
      <c r="M14" s="24" t="s">
        <v>37</v>
      </c>
      <c r="N14" s="24" t="s">
        <v>38</v>
      </c>
      <c r="O14" s="24" t="s">
        <v>39</v>
      </c>
      <c r="P14" s="11" t="s">
        <v>45</v>
      </c>
      <c r="Q14" s="11" t="s">
        <v>46</v>
      </c>
      <c r="R14" s="11" t="s">
        <v>47</v>
      </c>
      <c r="S14" s="11" t="s">
        <v>53</v>
      </c>
      <c r="T14" s="11" t="s">
        <v>0</v>
      </c>
      <c r="U14" s="11" t="s">
        <v>57</v>
      </c>
      <c r="V14" s="11" t="s">
        <v>41</v>
      </c>
      <c r="W14" s="11" t="s">
        <v>49</v>
      </c>
      <c r="X14" s="11" t="s">
        <v>50</v>
      </c>
      <c r="Y14" s="11" t="s">
        <v>51</v>
      </c>
      <c r="Z14" s="11" t="s">
        <v>54</v>
      </c>
      <c r="AA14" s="2" t="s">
        <v>15</v>
      </c>
      <c r="AB14" s="4">
        <f t="shared" ref="AB14:AO14" si="139">AB121-AB120</f>
        <v>25.513378684999992</v>
      </c>
      <c r="AC14" s="4">
        <f t="shared" si="139"/>
        <v>29.193287981999987</v>
      </c>
      <c r="AD14" s="4">
        <f t="shared" si="139"/>
        <v>23.11473922899998</v>
      </c>
      <c r="AE14" s="4">
        <f t="shared" si="139"/>
        <v>25.567346937999986</v>
      </c>
      <c r="AF14" s="4">
        <f t="shared" si="139"/>
        <v>27.970884353000002</v>
      </c>
      <c r="AG14" s="4">
        <f t="shared" si="139"/>
        <v>27.550476190000012</v>
      </c>
      <c r="AH14" s="4">
        <f t="shared" si="139"/>
        <v>38.57959183600002</v>
      </c>
      <c r="AI14" s="4">
        <f t="shared" si="139"/>
        <v>27.063446712000001</v>
      </c>
      <c r="AJ14" s="4">
        <f t="shared" si="139"/>
        <v>41.505668933999999</v>
      </c>
      <c r="AK14" s="4">
        <f t="shared" si="139"/>
        <v>31.347392290999977</v>
      </c>
      <c r="AL14" s="4">
        <f t="shared" si="139"/>
        <v>29.548117914000017</v>
      </c>
      <c r="AM14" s="4">
        <f t="shared" si="139"/>
        <v>22.828888889000012</v>
      </c>
      <c r="AN14" s="4">
        <f t="shared" si="139"/>
        <v>28.406712018000007</v>
      </c>
      <c r="AO14" s="4">
        <f t="shared" si="139"/>
        <v>31.769251699999984</v>
      </c>
      <c r="AP14" s="25">
        <f t="shared" si="29"/>
        <v>29.282798833642861</v>
      </c>
      <c r="AQ14" s="25">
        <f t="shared" si="30"/>
        <v>22.828888889000012</v>
      </c>
      <c r="AR14" s="25">
        <f t="shared" si="31"/>
        <v>41.505668933999999</v>
      </c>
      <c r="AS14" s="15">
        <f t="shared" si="32"/>
        <v>18.082216647667646</v>
      </c>
      <c r="AT14" s="25">
        <f t="shared" si="33"/>
        <v>28.762664398875</v>
      </c>
      <c r="AU14" s="25">
        <f t="shared" si="34"/>
        <v>22.828888889000012</v>
      </c>
      <c r="AV14" s="25">
        <f t="shared" si="35"/>
        <v>38.57959183600002</v>
      </c>
      <c r="AW14" s="15">
        <f t="shared" si="36"/>
        <v>16.288325823257178</v>
      </c>
    </row>
    <row r="15" spans="1:49" x14ac:dyDescent="0.35">
      <c r="A15" s="11">
        <v>1</v>
      </c>
      <c r="B15" s="8">
        <f>B2/B$11*100</f>
        <v>4.6310828006163662</v>
      </c>
      <c r="C15" s="8">
        <f t="shared" ref="C15:O15" si="140">C2/C$11*100</f>
        <v>4.7641718693105277</v>
      </c>
      <c r="D15" s="8">
        <f t="shared" si="140"/>
        <v>6.4623231643564569</v>
      </c>
      <c r="E15" s="8">
        <f t="shared" si="140"/>
        <v>7.5270910982047008</v>
      </c>
      <c r="F15" s="8">
        <f t="shared" si="140"/>
        <v>5.5135093957677466</v>
      </c>
      <c r="G15" s="8">
        <f t="shared" si="140"/>
        <v>6.1310590160637686</v>
      </c>
      <c r="H15" s="8">
        <f t="shared" si="140"/>
        <v>5.3112234944285506</v>
      </c>
      <c r="I15" s="8">
        <f t="shared" si="140"/>
        <v>5.3365734970502015</v>
      </c>
      <c r="J15" s="8">
        <f t="shared" si="140"/>
        <v>5.7226749364116474</v>
      </c>
      <c r="K15" s="8">
        <f t="shared" si="140"/>
        <v>6.117519123182861</v>
      </c>
      <c r="L15" s="8">
        <f t="shared" si="140"/>
        <v>6.1138975301454037</v>
      </c>
      <c r="M15" s="8">
        <f t="shared" si="140"/>
        <v>5.5033751015014829</v>
      </c>
      <c r="N15" s="8">
        <f t="shared" si="140"/>
        <v>6.0334224817022557</v>
      </c>
      <c r="O15" s="8">
        <f t="shared" si="140"/>
        <v>5.9181447690702846</v>
      </c>
      <c r="P15" s="15">
        <f>AVERAGE(B15:O15)</f>
        <v>5.7918620198437321</v>
      </c>
      <c r="Q15" s="15">
        <f>MIN(B15:O15)</f>
        <v>4.6310828006163662</v>
      </c>
      <c r="R15" s="15">
        <f>MAX(B15:O15)</f>
        <v>7.5270910982047008</v>
      </c>
      <c r="S15" s="15">
        <f>STDEV(B15:O15)</f>
        <v>0.7267948140010021</v>
      </c>
      <c r="T15" s="27">
        <v>9.7978759849263444</v>
      </c>
      <c r="U15" s="15">
        <f>T15-P15</f>
        <v>4.0060139650826123</v>
      </c>
      <c r="V15" s="11">
        <v>1</v>
      </c>
      <c r="W15" s="15">
        <f>AVERAGE(C15,E15:I15,K15,M15)</f>
        <v>5.7755653244387295</v>
      </c>
      <c r="X15" s="15">
        <f>MIN(C15,E15:I15,K15,M15)</f>
        <v>4.7641718693105277</v>
      </c>
      <c r="Y15" s="15">
        <f>MAX(C15,E15:I15,K15,M15)</f>
        <v>7.5270910982047008</v>
      </c>
      <c r="Z15" s="15">
        <f>STDEV(C15,E15:I15,K15,M15)</f>
        <v>0.83539173098004338</v>
      </c>
      <c r="AA15" s="2" t="s">
        <v>16</v>
      </c>
      <c r="AB15" s="4">
        <f t="shared" ref="AB15:AO15" si="141">AB122-AB121</f>
        <v>5.9714285710000183</v>
      </c>
      <c r="AC15" s="4">
        <f t="shared" si="141"/>
        <v>8.4520634920000077</v>
      </c>
      <c r="AD15" s="4">
        <f t="shared" si="141"/>
        <v>9.9265306120000218</v>
      </c>
      <c r="AE15" s="4">
        <f t="shared" si="141"/>
        <v>11.446893423999995</v>
      </c>
      <c r="AF15" s="4">
        <f t="shared" si="141"/>
        <v>7.4216780050000182</v>
      </c>
      <c r="AG15" s="4">
        <f t="shared" si="141"/>
        <v>4.5235374149999927</v>
      </c>
      <c r="AH15" s="4">
        <f t="shared" si="141"/>
        <v>8.6189569169999913</v>
      </c>
      <c r="AI15" s="4">
        <f t="shared" si="141"/>
        <v>8.8015873010000121</v>
      </c>
      <c r="AJ15" s="4">
        <f t="shared" si="141"/>
        <v>9.456326531000002</v>
      </c>
      <c r="AK15" s="4">
        <f t="shared" si="141"/>
        <v>9.183492063000017</v>
      </c>
      <c r="AL15" s="4">
        <f t="shared" si="141"/>
        <v>8.8049433099999987</v>
      </c>
      <c r="AM15" s="4">
        <f t="shared" si="141"/>
        <v>6.8469841269999847</v>
      </c>
      <c r="AN15" s="4">
        <f t="shared" si="141"/>
        <v>7.9165532879999887</v>
      </c>
      <c r="AO15" s="4">
        <f t="shared" si="141"/>
        <v>9.0935147400000176</v>
      </c>
      <c r="AP15" s="25">
        <f t="shared" si="29"/>
        <v>8.3188921282857198</v>
      </c>
      <c r="AQ15" s="25">
        <f t="shared" si="30"/>
        <v>4.5235374149999927</v>
      </c>
      <c r="AR15" s="25">
        <f t="shared" si="31"/>
        <v>11.446893423999995</v>
      </c>
      <c r="AS15" s="15">
        <f t="shared" si="32"/>
        <v>20.723279188051944</v>
      </c>
      <c r="AT15" s="25">
        <f t="shared" si="33"/>
        <v>8.1618990930000024</v>
      </c>
      <c r="AU15" s="25">
        <f t="shared" si="34"/>
        <v>4.5235374149999927</v>
      </c>
      <c r="AV15" s="25">
        <f t="shared" si="35"/>
        <v>11.446893423999995</v>
      </c>
      <c r="AW15" s="15">
        <f t="shared" si="36"/>
        <v>24.526731722489917</v>
      </c>
    </row>
    <row r="16" spans="1:49" x14ac:dyDescent="0.35">
      <c r="A16" s="11">
        <v>2</v>
      </c>
      <c r="B16" s="8">
        <f t="shared" ref="B16" si="142">B3/B$11*100</f>
        <v>0.75993938061995314</v>
      </c>
      <c r="C16" s="8">
        <f t="shared" ref="C16:O16" si="143">C3/C$11*100</f>
        <v>0.70423229483705507</v>
      </c>
      <c r="D16" s="8">
        <f t="shared" si="143"/>
        <v>1.0778558367957374</v>
      </c>
      <c r="E16" s="8">
        <f t="shared" si="143"/>
        <v>0.92054889898738557</v>
      </c>
      <c r="F16" s="8">
        <f t="shared" si="143"/>
        <v>0.61183341783627943</v>
      </c>
      <c r="G16" s="8">
        <f t="shared" si="143"/>
        <v>0.98513364763303157</v>
      </c>
      <c r="H16" s="8">
        <f t="shared" si="143"/>
        <v>0.76865863238456889</v>
      </c>
      <c r="I16" s="8">
        <f t="shared" si="143"/>
        <v>0.55428574196648484</v>
      </c>
      <c r="J16" s="8">
        <f t="shared" si="143"/>
        <v>0.79904984990692374</v>
      </c>
      <c r="K16" s="8">
        <f t="shared" si="143"/>
        <v>0.60772330864276247</v>
      </c>
      <c r="L16" s="8">
        <f t="shared" si="143"/>
        <v>0.455184774648632</v>
      </c>
      <c r="M16" s="8">
        <f t="shared" si="143"/>
        <v>0.91817141111532985</v>
      </c>
      <c r="N16" s="8">
        <f t="shared" si="143"/>
        <v>0.48666265232365113</v>
      </c>
      <c r="O16" s="8">
        <f t="shared" si="143"/>
        <v>0.63672976737191112</v>
      </c>
      <c r="P16" s="15">
        <f t="shared" ref="P16:P23" si="144">AVERAGE(B16:O16)</f>
        <v>0.73471497250497908</v>
      </c>
      <c r="Q16" s="15">
        <f t="shared" ref="Q16:Q23" si="145">MIN(B16:O16)</f>
        <v>0.455184774648632</v>
      </c>
      <c r="R16" s="15">
        <f t="shared" ref="R16:R23" si="146">MAX(B16:O16)</f>
        <v>1.0778558367957374</v>
      </c>
      <c r="S16" s="15">
        <f t="shared" ref="S16:S23" si="147">STDEV(B16:O16)</f>
        <v>0.18984851116378651</v>
      </c>
      <c r="T16" s="27">
        <v>1.0962658444672833</v>
      </c>
      <c r="U16" s="15">
        <f t="shared" ref="U16:U23" si="148">T16-P16</f>
        <v>0.36155087196230418</v>
      </c>
      <c r="V16" s="11">
        <v>2</v>
      </c>
      <c r="W16" s="15">
        <f t="shared" ref="W16:W23" si="149">AVERAGE(C16,E16:I16,K16,M16)</f>
        <v>0.75882341917536222</v>
      </c>
      <c r="X16" s="15">
        <f t="shared" ref="X16:X23" si="150">MIN(C16,E16:I16,K16,M16)</f>
        <v>0.55428574196648484</v>
      </c>
      <c r="Y16" s="15">
        <f t="shared" ref="Y16:Y23" si="151">MAX(C16,E16:I16,K16,M16)</f>
        <v>0.98513364763303157</v>
      </c>
      <c r="Z16" s="15">
        <f t="shared" ref="Z16:Z23" si="152">STDEV(C16,E16:I16,K16,M16)</f>
        <v>0.16566451487884992</v>
      </c>
      <c r="AA16" s="2" t="s">
        <v>17</v>
      </c>
      <c r="AB16" s="4">
        <f t="shared" ref="AB16:AO16" si="153">AB123-AB122</f>
        <v>7.5152834470000016</v>
      </c>
      <c r="AC16" s="4">
        <f t="shared" si="153"/>
        <v>8.5587301589999925</v>
      </c>
      <c r="AD16" s="4">
        <f t="shared" si="153"/>
        <v>10.070204081999975</v>
      </c>
      <c r="AE16" s="4">
        <f t="shared" si="153"/>
        <v>9.300770975000006</v>
      </c>
      <c r="AF16" s="4">
        <f t="shared" si="153"/>
        <v>10.097687074999982</v>
      </c>
      <c r="AG16" s="4">
        <f t="shared" si="153"/>
        <v>6.8361904760000129</v>
      </c>
      <c r="AH16" s="4">
        <f t="shared" si="153"/>
        <v>10.112834466999999</v>
      </c>
      <c r="AI16" s="4">
        <f t="shared" si="153"/>
        <v>8.0467120179999938</v>
      </c>
      <c r="AJ16" s="4">
        <f t="shared" si="153"/>
        <v>9.4911564619999922</v>
      </c>
      <c r="AK16" s="4">
        <f t="shared" si="153"/>
        <v>7.0816326529999856</v>
      </c>
      <c r="AL16" s="4">
        <f t="shared" si="153"/>
        <v>8.0250340139999992</v>
      </c>
      <c r="AM16" s="4">
        <f t="shared" si="153"/>
        <v>7.9682539690000169</v>
      </c>
      <c r="AN16" s="4">
        <f t="shared" si="153"/>
        <v>7.1633333329999971</v>
      </c>
      <c r="AO16" s="4">
        <f t="shared" si="153"/>
        <v>7.161904762000006</v>
      </c>
      <c r="AP16" s="25">
        <f t="shared" si="29"/>
        <v>8.3878377065714265</v>
      </c>
      <c r="AQ16" s="25">
        <f t="shared" si="30"/>
        <v>6.8361904760000129</v>
      </c>
      <c r="AR16" s="25">
        <f t="shared" si="31"/>
        <v>10.112834466999999</v>
      </c>
      <c r="AS16" s="15">
        <f t="shared" si="32"/>
        <v>14.455070170020893</v>
      </c>
      <c r="AT16" s="25">
        <f t="shared" si="33"/>
        <v>8.5003514739999986</v>
      </c>
      <c r="AU16" s="25">
        <f t="shared" si="34"/>
        <v>6.8361904760000129</v>
      </c>
      <c r="AV16" s="25">
        <f t="shared" si="35"/>
        <v>10.112834466999999</v>
      </c>
      <c r="AW16" s="15">
        <f t="shared" si="36"/>
        <v>14.791921845689624</v>
      </c>
    </row>
    <row r="17" spans="1:51" x14ac:dyDescent="0.35">
      <c r="A17" s="11">
        <v>3</v>
      </c>
      <c r="B17" s="8">
        <f t="shared" ref="B17" si="154">B4/B$11*100</f>
        <v>15.23349946924664</v>
      </c>
      <c r="C17" s="8">
        <f t="shared" ref="C17:O17" si="155">C4/C$11*100</f>
        <v>14.964503451151526</v>
      </c>
      <c r="D17" s="8">
        <f t="shared" si="155"/>
        <v>16.986254130150353</v>
      </c>
      <c r="E17" s="8">
        <f t="shared" si="155"/>
        <v>17.701188789969542</v>
      </c>
      <c r="F17" s="8">
        <f t="shared" si="155"/>
        <v>14.460718921143387</v>
      </c>
      <c r="G17" s="8">
        <f t="shared" si="155"/>
        <v>14.619479203183793</v>
      </c>
      <c r="H17" s="8">
        <f t="shared" si="155"/>
        <v>15.421245463758213</v>
      </c>
      <c r="I17" s="8">
        <f t="shared" si="155"/>
        <v>15.014520845647391</v>
      </c>
      <c r="J17" s="8">
        <f t="shared" si="155"/>
        <v>15.172709577402282</v>
      </c>
      <c r="K17" s="8">
        <f t="shared" si="155"/>
        <v>15.563711795450203</v>
      </c>
      <c r="L17" s="8">
        <f t="shared" si="155"/>
        <v>16.281139659039848</v>
      </c>
      <c r="M17" s="8">
        <f t="shared" si="155"/>
        <v>16.340341063014098</v>
      </c>
      <c r="N17" s="8">
        <f t="shared" si="155"/>
        <v>15.509046775000771</v>
      </c>
      <c r="O17" s="8">
        <f t="shared" si="155"/>
        <v>15.433559510130612</v>
      </c>
      <c r="P17" s="15">
        <f t="shared" si="144"/>
        <v>15.621565618163475</v>
      </c>
      <c r="Q17" s="15">
        <f t="shared" si="145"/>
        <v>14.460718921143387</v>
      </c>
      <c r="R17" s="15">
        <f t="shared" si="146"/>
        <v>17.701188789969542</v>
      </c>
      <c r="S17" s="15">
        <f t="shared" si="147"/>
        <v>0.90869342838442357</v>
      </c>
      <c r="T17" s="27">
        <v>17.026378896882495</v>
      </c>
      <c r="U17" s="15">
        <f t="shared" si="148"/>
        <v>1.4048132787190202</v>
      </c>
      <c r="V17" s="11">
        <v>3</v>
      </c>
      <c r="W17" s="15">
        <f t="shared" si="149"/>
        <v>15.510713691664769</v>
      </c>
      <c r="X17" s="15">
        <f t="shared" si="150"/>
        <v>14.460718921143387</v>
      </c>
      <c r="Y17" s="15">
        <f t="shared" si="151"/>
        <v>17.701188789969542</v>
      </c>
      <c r="Z17" s="15">
        <f t="shared" si="152"/>
        <v>1.0649357454295707</v>
      </c>
      <c r="AA17" s="2" t="s">
        <v>18</v>
      </c>
      <c r="AB17" s="4">
        <f t="shared" ref="AB17:AO17" si="156">AB124-AB123</f>
        <v>7.2560544209999875</v>
      </c>
      <c r="AC17" s="4">
        <f t="shared" si="156"/>
        <v>7.3795918370000209</v>
      </c>
      <c r="AD17" s="4">
        <f t="shared" si="156"/>
        <v>5.6968707480000091</v>
      </c>
      <c r="AE17" s="4">
        <f t="shared" si="156"/>
        <v>6.1834920640000064</v>
      </c>
      <c r="AF17" s="4">
        <f t="shared" si="156"/>
        <v>8</v>
      </c>
      <c r="AG17" s="4">
        <f t="shared" si="156"/>
        <v>6.7845804989999863</v>
      </c>
      <c r="AH17" s="4">
        <f t="shared" si="156"/>
        <v>11.330612244999998</v>
      </c>
      <c r="AI17" s="4">
        <f t="shared" si="156"/>
        <v>7.7632653070000117</v>
      </c>
      <c r="AJ17" s="4">
        <f t="shared" si="156"/>
        <v>11.400997733000025</v>
      </c>
      <c r="AK17" s="4">
        <f t="shared" si="156"/>
        <v>7.0040816329999984</v>
      </c>
      <c r="AL17" s="4">
        <f t="shared" si="156"/>
        <v>8.6378231289999974</v>
      </c>
      <c r="AM17" s="4">
        <f t="shared" si="156"/>
        <v>6.9679818589999911</v>
      </c>
      <c r="AN17" s="4">
        <f t="shared" si="156"/>
        <v>7.5653741499999967</v>
      </c>
      <c r="AO17" s="4">
        <f t="shared" si="156"/>
        <v>7.0211337859999787</v>
      </c>
      <c r="AP17" s="25">
        <f t="shared" si="29"/>
        <v>7.785132815071429</v>
      </c>
      <c r="AQ17" s="25">
        <f t="shared" si="30"/>
        <v>5.6968707480000091</v>
      </c>
      <c r="AR17" s="25">
        <f t="shared" si="31"/>
        <v>11.400997733000025</v>
      </c>
      <c r="AS17" s="15">
        <f t="shared" si="32"/>
        <v>21.582174888065527</v>
      </c>
      <c r="AT17" s="25">
        <f t="shared" si="33"/>
        <v>7.6767006805000015</v>
      </c>
      <c r="AU17" s="25">
        <f t="shared" si="34"/>
        <v>6.1834920640000064</v>
      </c>
      <c r="AV17" s="25">
        <f t="shared" si="35"/>
        <v>11.330612244999998</v>
      </c>
      <c r="AW17" s="15">
        <f t="shared" si="36"/>
        <v>20.61518579749961</v>
      </c>
    </row>
    <row r="18" spans="1:51" x14ac:dyDescent="0.35">
      <c r="A18" s="11">
        <v>4</v>
      </c>
      <c r="B18" s="8">
        <f t="shared" ref="B18" si="157">B5/B$11*100</f>
        <v>9.7767879863177622</v>
      </c>
      <c r="C18" s="8">
        <f t="shared" ref="C18:O18" si="158">C5/C$11*100</f>
        <v>8.7004716441052743</v>
      </c>
      <c r="D18" s="8">
        <f t="shared" si="158"/>
        <v>11.07146759603431</v>
      </c>
      <c r="E18" s="8">
        <f t="shared" si="158"/>
        <v>9.4282859096678724</v>
      </c>
      <c r="F18" s="8">
        <f t="shared" si="158"/>
        <v>10.417380508996317</v>
      </c>
      <c r="G18" s="8">
        <f t="shared" si="158"/>
        <v>9.0911845949023693</v>
      </c>
      <c r="H18" s="8">
        <f t="shared" si="158"/>
        <v>9.3432204082341421</v>
      </c>
      <c r="I18" s="8">
        <f t="shared" si="158"/>
        <v>9.4095463725746775</v>
      </c>
      <c r="J18" s="8">
        <f t="shared" si="158"/>
        <v>8.9056778068678089</v>
      </c>
      <c r="K18" s="8">
        <f t="shared" si="158"/>
        <v>10.407736733342322</v>
      </c>
      <c r="L18" s="8">
        <f t="shared" si="158"/>
        <v>10.590054111343074</v>
      </c>
      <c r="M18" s="8">
        <f t="shared" si="158"/>
        <v>9.7865255345840652</v>
      </c>
      <c r="N18" s="8">
        <f t="shared" si="158"/>
        <v>9.9333192212664088</v>
      </c>
      <c r="O18" s="8">
        <f t="shared" si="158"/>
        <v>10.180097414044392</v>
      </c>
      <c r="P18" s="15">
        <f t="shared" si="144"/>
        <v>9.7886968458771992</v>
      </c>
      <c r="Q18" s="15">
        <f t="shared" si="145"/>
        <v>8.7004716441052743</v>
      </c>
      <c r="R18" s="15">
        <f t="shared" si="146"/>
        <v>11.07146759603431</v>
      </c>
      <c r="S18" s="15">
        <f t="shared" si="147"/>
        <v>0.68853047532113854</v>
      </c>
      <c r="T18" s="27">
        <v>9.181226447413497</v>
      </c>
      <c r="U18" s="15">
        <f t="shared" si="148"/>
        <v>-0.60747039846370221</v>
      </c>
      <c r="V18" s="11">
        <v>4</v>
      </c>
      <c r="W18" s="15">
        <f t="shared" si="149"/>
        <v>9.5730439633008793</v>
      </c>
      <c r="X18" s="15">
        <f t="shared" si="150"/>
        <v>8.7004716441052743</v>
      </c>
      <c r="Y18" s="15">
        <f t="shared" si="151"/>
        <v>10.417380508996317</v>
      </c>
      <c r="Z18" s="15">
        <f t="shared" si="152"/>
        <v>0.60347407683726306</v>
      </c>
      <c r="AA18" s="2" t="s">
        <v>19</v>
      </c>
      <c r="AB18" s="4">
        <f t="shared" ref="AB18:AO18" si="159">AB125-AB124</f>
        <v>4.2228571429999988</v>
      </c>
      <c r="AC18" s="4">
        <f t="shared" si="159"/>
        <v>3.8530612239999869</v>
      </c>
      <c r="AD18" s="4">
        <f t="shared" si="159"/>
        <v>5.5488435370000104</v>
      </c>
      <c r="AE18" s="4">
        <f t="shared" si="159"/>
        <v>7.5259863940000002</v>
      </c>
      <c r="AF18" s="4">
        <f t="shared" si="159"/>
        <v>5.680634920000017</v>
      </c>
      <c r="AG18" s="4">
        <f t="shared" si="159"/>
        <v>5.3331519280000066</v>
      </c>
      <c r="AH18" s="4">
        <f t="shared" si="159"/>
        <v>5.5183673470000087</v>
      </c>
      <c r="AI18" s="4">
        <f t="shared" si="159"/>
        <v>4.9591836729999841</v>
      </c>
      <c r="AJ18" s="4">
        <f t="shared" si="159"/>
        <v>5.3551020399999629</v>
      </c>
      <c r="AK18" s="4">
        <f t="shared" si="159"/>
        <v>4.9714285710000183</v>
      </c>
      <c r="AL18" s="4">
        <f t="shared" si="159"/>
        <v>5.2868934239999987</v>
      </c>
      <c r="AM18" s="4">
        <f t="shared" si="159"/>
        <v>3.5874829930000089</v>
      </c>
      <c r="AN18" s="4">
        <f t="shared" si="159"/>
        <v>6.1590929700000174</v>
      </c>
      <c r="AO18" s="4">
        <f t="shared" si="159"/>
        <v>6.4812698420000174</v>
      </c>
      <c r="AP18" s="25">
        <f t="shared" si="29"/>
        <v>5.3202397147142886</v>
      </c>
      <c r="AQ18" s="25">
        <f t="shared" si="30"/>
        <v>3.5874829930000089</v>
      </c>
      <c r="AR18" s="25">
        <f t="shared" si="31"/>
        <v>7.5259863940000002</v>
      </c>
      <c r="AS18" s="15">
        <f t="shared" si="32"/>
        <v>19.332296591115458</v>
      </c>
      <c r="AT18" s="25">
        <f t="shared" si="33"/>
        <v>5.1786621312500039</v>
      </c>
      <c r="AU18" s="25">
        <f t="shared" si="34"/>
        <v>3.5874829930000089</v>
      </c>
      <c r="AV18" s="25">
        <f t="shared" si="35"/>
        <v>7.5259863940000002</v>
      </c>
      <c r="AW18" s="15">
        <f t="shared" si="36"/>
        <v>23.402307674997022</v>
      </c>
    </row>
    <row r="19" spans="1:51" x14ac:dyDescent="0.35">
      <c r="A19" s="11">
        <v>5</v>
      </c>
      <c r="B19" s="8">
        <f t="shared" ref="B19" si="160">B6/B$11*100</f>
        <v>0.53448736959401455</v>
      </c>
      <c r="C19" s="8">
        <f t="shared" ref="C19:O19" si="161">C6/C$11*100</f>
        <v>0.25853269703758985</v>
      </c>
      <c r="D19" s="8">
        <f t="shared" si="161"/>
        <v>1.0219305368892242</v>
      </c>
      <c r="E19" s="8">
        <f t="shared" si="161"/>
        <v>0.37965351859185703</v>
      </c>
      <c r="F19" s="8">
        <f t="shared" si="161"/>
        <v>1.7203092375972402</v>
      </c>
      <c r="G19" s="8">
        <f t="shared" si="161"/>
        <v>0.75363903640653274</v>
      </c>
      <c r="H19" s="8">
        <f t="shared" si="161"/>
        <v>0.56087769406751875</v>
      </c>
      <c r="I19" s="8">
        <f t="shared" si="161"/>
        <v>1.2966710242970494</v>
      </c>
      <c r="J19" s="8">
        <f t="shared" si="161"/>
        <v>0.6119890468657766</v>
      </c>
      <c r="K19" s="8">
        <f t="shared" si="161"/>
        <v>1.3274775959537273</v>
      </c>
      <c r="L19" s="8">
        <f t="shared" si="161"/>
        <v>0.76086133734368633</v>
      </c>
      <c r="M19" s="8">
        <f t="shared" si="161"/>
        <v>0.96642944135801789</v>
      </c>
      <c r="N19" s="8">
        <f t="shared" si="161"/>
        <v>1.2794821775567278</v>
      </c>
      <c r="O19" s="8">
        <f t="shared" si="161"/>
        <v>0.76864643018905066</v>
      </c>
      <c r="P19" s="15">
        <f t="shared" si="144"/>
        <v>0.87435622455342954</v>
      </c>
      <c r="Q19" s="15">
        <f t="shared" si="145"/>
        <v>0.25853269703758985</v>
      </c>
      <c r="R19" s="15">
        <f t="shared" si="146"/>
        <v>1.7203092375972402</v>
      </c>
      <c r="S19" s="15">
        <f t="shared" si="147"/>
        <v>0.41499784964734976</v>
      </c>
      <c r="T19" s="27">
        <v>1.644398766700925</v>
      </c>
      <c r="U19" s="15">
        <f t="shared" si="148"/>
        <v>0.77004254214749546</v>
      </c>
      <c r="V19" s="11">
        <v>5</v>
      </c>
      <c r="W19" s="15">
        <f t="shared" si="149"/>
        <v>0.90794878066369167</v>
      </c>
      <c r="X19" s="15">
        <f t="shared" si="150"/>
        <v>0.25853269703758985</v>
      </c>
      <c r="Y19" s="15">
        <f t="shared" si="151"/>
        <v>1.7203092375972402</v>
      </c>
      <c r="Z19" s="15">
        <f t="shared" si="152"/>
        <v>0.51207782320688477</v>
      </c>
      <c r="AA19" s="2" t="s">
        <v>20</v>
      </c>
      <c r="AB19" s="4">
        <f t="shared" ref="AB19:AO19" si="162">AB126-AB125</f>
        <v>43.400090702999989</v>
      </c>
      <c r="AC19" s="4">
        <f t="shared" si="162"/>
        <v>44.19591836699999</v>
      </c>
      <c r="AD19" s="4">
        <f t="shared" si="162"/>
        <v>33.652244897999992</v>
      </c>
      <c r="AE19" s="4">
        <f t="shared" si="162"/>
        <v>34.527981859999983</v>
      </c>
      <c r="AF19" s="4">
        <f t="shared" si="162"/>
        <v>44.161224489999995</v>
      </c>
      <c r="AG19" s="4">
        <f t="shared" si="162"/>
        <v>35.989569160999991</v>
      </c>
      <c r="AH19" s="4">
        <f t="shared" si="162"/>
        <v>41.660045351000008</v>
      </c>
      <c r="AI19" s="4">
        <f t="shared" si="162"/>
        <v>35.71120181400002</v>
      </c>
      <c r="AJ19" s="4">
        <f t="shared" si="162"/>
        <v>40.388208617000032</v>
      </c>
      <c r="AK19" s="4">
        <f t="shared" si="162"/>
        <v>34.636734694000012</v>
      </c>
      <c r="AL19" s="4">
        <f t="shared" si="162"/>
        <v>34.469727891000019</v>
      </c>
      <c r="AM19" s="4">
        <f t="shared" si="162"/>
        <v>35.288526077</v>
      </c>
      <c r="AN19" s="4">
        <f t="shared" si="162"/>
        <v>33.851791383999966</v>
      </c>
      <c r="AO19" s="4">
        <f t="shared" si="162"/>
        <v>39.080634919999994</v>
      </c>
      <c r="AP19" s="25">
        <f t="shared" si="29"/>
        <v>37.929564301928572</v>
      </c>
      <c r="AQ19" s="25">
        <f t="shared" si="30"/>
        <v>33.652244897999992</v>
      </c>
      <c r="AR19" s="25">
        <f t="shared" si="31"/>
        <v>44.19591836699999</v>
      </c>
      <c r="AS19" s="15">
        <f t="shared" si="32"/>
        <v>10.703913195275952</v>
      </c>
      <c r="AT19" s="25">
        <f t="shared" si="33"/>
        <v>38.271400226750004</v>
      </c>
      <c r="AU19" s="25">
        <f t="shared" si="34"/>
        <v>34.527981859999983</v>
      </c>
      <c r="AV19" s="25">
        <f t="shared" si="35"/>
        <v>44.19591836699999</v>
      </c>
      <c r="AW19" s="15">
        <f t="shared" si="36"/>
        <v>11.223633802144796</v>
      </c>
    </row>
    <row r="20" spans="1:51" x14ac:dyDescent="0.35">
      <c r="A20" s="11">
        <v>6</v>
      </c>
      <c r="B20" s="8">
        <f t="shared" ref="B20" si="163">B7/B$11*100</f>
        <v>20.168145680788676</v>
      </c>
      <c r="C20" s="8">
        <f t="shared" ref="C20:O20" si="164">C7/C$11*100</f>
        <v>21.162747919912306</v>
      </c>
      <c r="D20" s="8">
        <f t="shared" si="164"/>
        <v>18.40354633826902</v>
      </c>
      <c r="E20" s="8">
        <f t="shared" si="164"/>
        <v>20.140463064704907</v>
      </c>
      <c r="F20" s="8">
        <f t="shared" si="164"/>
        <v>17.685909373148501</v>
      </c>
      <c r="G20" s="8">
        <f t="shared" si="164"/>
        <v>19.695670702425073</v>
      </c>
      <c r="H20" s="8">
        <f t="shared" si="164"/>
        <v>21.817547190922255</v>
      </c>
      <c r="I20" s="8">
        <f t="shared" si="164"/>
        <v>22.590817439053875</v>
      </c>
      <c r="J20" s="8">
        <f t="shared" si="164"/>
        <v>22.357889874946686</v>
      </c>
      <c r="K20" s="8">
        <f t="shared" si="164"/>
        <v>21.794181389483281</v>
      </c>
      <c r="L20" s="8">
        <f t="shared" si="164"/>
        <v>21.670968387692163</v>
      </c>
      <c r="M20" s="8">
        <f t="shared" si="164"/>
        <v>18.990796715658632</v>
      </c>
      <c r="N20" s="8">
        <f t="shared" si="164"/>
        <v>22.193616501483675</v>
      </c>
      <c r="O20" s="8">
        <f t="shared" si="164"/>
        <v>22.488077618045786</v>
      </c>
      <c r="P20" s="15">
        <f t="shared" si="144"/>
        <v>20.797169871181062</v>
      </c>
      <c r="Q20" s="15">
        <f t="shared" si="145"/>
        <v>17.685909373148501</v>
      </c>
      <c r="R20" s="15">
        <f t="shared" si="146"/>
        <v>22.590817439053875</v>
      </c>
      <c r="S20" s="15">
        <f t="shared" si="147"/>
        <v>1.6197630142063946</v>
      </c>
      <c r="T20" s="27">
        <v>13.669064748201439</v>
      </c>
      <c r="U20" s="15">
        <f t="shared" si="148"/>
        <v>-7.1281051229796226</v>
      </c>
      <c r="V20" s="11">
        <v>6</v>
      </c>
      <c r="W20" s="15">
        <f t="shared" si="149"/>
        <v>20.484766724413603</v>
      </c>
      <c r="X20" s="15">
        <f t="shared" si="150"/>
        <v>17.685909373148501</v>
      </c>
      <c r="Y20" s="15">
        <f t="shared" si="151"/>
        <v>22.590817439053875</v>
      </c>
      <c r="Z20" s="15">
        <f t="shared" si="152"/>
        <v>1.6558444135369277</v>
      </c>
      <c r="AA20" s="2" t="s">
        <v>21</v>
      </c>
      <c r="AB20" s="4">
        <f t="shared" ref="AB20:AO20" si="165">AB127-AB126</f>
        <v>25.238367347000008</v>
      </c>
      <c r="AC20" s="4">
        <f t="shared" si="165"/>
        <v>29.014421769000023</v>
      </c>
      <c r="AD20" s="4">
        <f t="shared" si="165"/>
        <v>16.259773242999984</v>
      </c>
      <c r="AE20" s="4">
        <f t="shared" si="165"/>
        <v>22.178231292000021</v>
      </c>
      <c r="AF20" s="4">
        <f t="shared" si="165"/>
        <v>30.112244897999972</v>
      </c>
      <c r="AG20" s="4">
        <f t="shared" si="165"/>
        <v>22.472925170000025</v>
      </c>
      <c r="AH20" s="4">
        <f t="shared" si="165"/>
        <v>27.306122448999986</v>
      </c>
      <c r="AI20" s="4">
        <f t="shared" si="165"/>
        <v>24.401405895999972</v>
      </c>
      <c r="AJ20" s="4">
        <f t="shared" si="165"/>
        <v>29.500952380999991</v>
      </c>
      <c r="AK20" s="4">
        <f t="shared" si="165"/>
        <v>21.759365079999952</v>
      </c>
      <c r="AL20" s="4">
        <f t="shared" si="165"/>
        <v>21.412766439999984</v>
      </c>
      <c r="AM20" s="4">
        <f t="shared" si="165"/>
        <v>25.727709750999992</v>
      </c>
      <c r="AN20" s="4">
        <f t="shared" si="165"/>
        <v>21.135963718000028</v>
      </c>
      <c r="AO20" s="4">
        <f t="shared" si="165"/>
        <v>24.005079364999972</v>
      </c>
      <c r="AP20" s="25">
        <f t="shared" si="29"/>
        <v>24.323237771357135</v>
      </c>
      <c r="AQ20" s="25">
        <f t="shared" si="30"/>
        <v>16.259773242999984</v>
      </c>
      <c r="AR20" s="25">
        <f t="shared" si="31"/>
        <v>30.112244897999972</v>
      </c>
      <c r="AS20" s="15">
        <f t="shared" si="32"/>
        <v>15.816082473797483</v>
      </c>
      <c r="AT20" s="25">
        <f t="shared" si="33"/>
        <v>25.371553288124993</v>
      </c>
      <c r="AU20" s="25">
        <f t="shared" si="34"/>
        <v>21.759365079999952</v>
      </c>
      <c r="AV20" s="25">
        <f t="shared" si="35"/>
        <v>30.112244897999972</v>
      </c>
      <c r="AW20" s="15">
        <f t="shared" si="36"/>
        <v>12.658435121841805</v>
      </c>
    </row>
    <row r="21" spans="1:51" x14ac:dyDescent="0.35">
      <c r="A21" s="11">
        <v>7</v>
      </c>
      <c r="B21" s="8">
        <f t="shared" ref="B21" si="166">B8/B$11*100</f>
        <v>5.4307391828321405</v>
      </c>
      <c r="C21" s="8">
        <f t="shared" ref="C21:O21" si="167">C8/C$11*100</f>
        <v>5.2466363939270177</v>
      </c>
      <c r="D21" s="8">
        <f t="shared" si="167"/>
        <v>5.8897122508946635</v>
      </c>
      <c r="E21" s="8">
        <f t="shared" si="167"/>
        <v>5.6471492261605238</v>
      </c>
      <c r="F21" s="8">
        <f t="shared" si="167"/>
        <v>5.9174087239951501</v>
      </c>
      <c r="G21" s="8">
        <f t="shared" si="167"/>
        <v>5.2445842999433605</v>
      </c>
      <c r="H21" s="8">
        <f t="shared" si="167"/>
        <v>6.2729753202629635</v>
      </c>
      <c r="I21" s="8">
        <f t="shared" si="167"/>
        <v>5.6786357882969698</v>
      </c>
      <c r="J21" s="8">
        <f t="shared" si="167"/>
        <v>5.9668107285857124</v>
      </c>
      <c r="K21" s="8">
        <f t="shared" si="167"/>
        <v>5.1517331362428873</v>
      </c>
      <c r="L21" s="8">
        <f t="shared" si="167"/>
        <v>5.9091730439870078</v>
      </c>
      <c r="M21" s="8">
        <f t="shared" si="167"/>
        <v>5.7583686727853678</v>
      </c>
      <c r="N21" s="8">
        <f t="shared" si="167"/>
        <v>5.6306555903718367</v>
      </c>
      <c r="O21" s="8">
        <f t="shared" si="167"/>
        <v>5.3291571614035966</v>
      </c>
      <c r="P21" s="15">
        <f t="shared" si="144"/>
        <v>5.6481242514063723</v>
      </c>
      <c r="Q21" s="15">
        <f t="shared" si="145"/>
        <v>5.1517331362428873</v>
      </c>
      <c r="R21" s="15">
        <f t="shared" si="146"/>
        <v>6.2729753202629635</v>
      </c>
      <c r="S21" s="15">
        <f t="shared" si="147"/>
        <v>0.33094893689075933</v>
      </c>
      <c r="T21" s="27">
        <v>4.9674546077423773</v>
      </c>
      <c r="U21" s="15">
        <f t="shared" si="148"/>
        <v>-0.68066964366399496</v>
      </c>
      <c r="V21" s="11">
        <v>7</v>
      </c>
      <c r="W21" s="15">
        <f t="shared" si="149"/>
        <v>5.6146864452017811</v>
      </c>
      <c r="X21" s="15">
        <f t="shared" si="150"/>
        <v>5.1517331362428873</v>
      </c>
      <c r="Y21" s="15">
        <f t="shared" si="151"/>
        <v>6.2729753202629635</v>
      </c>
      <c r="Z21" s="15">
        <f t="shared" si="152"/>
        <v>0.38499260822304116</v>
      </c>
      <c r="AA21" s="2" t="s">
        <v>22</v>
      </c>
      <c r="AB21" s="4">
        <f t="shared" ref="AB21:AO21" si="168">AB128-AB127</f>
        <v>30.525714285999982</v>
      </c>
      <c r="AC21" s="4">
        <f t="shared" si="168"/>
        <v>38.740680271999963</v>
      </c>
      <c r="AD21" s="4">
        <f t="shared" si="168"/>
        <v>27.904580499000019</v>
      </c>
      <c r="AE21" s="4">
        <f t="shared" si="168"/>
        <v>28.229659863999984</v>
      </c>
      <c r="AF21" s="4">
        <f t="shared" si="168"/>
        <v>51.905215420000047</v>
      </c>
      <c r="AG21" s="4">
        <f t="shared" si="168"/>
        <v>30.158276643999955</v>
      </c>
      <c r="AH21" s="4">
        <f t="shared" si="168"/>
        <v>38.434648525999989</v>
      </c>
      <c r="AI21" s="4">
        <f t="shared" si="168"/>
        <v>32.330249433000006</v>
      </c>
      <c r="AJ21" s="4">
        <f t="shared" si="168"/>
        <v>38.028480725999998</v>
      </c>
      <c r="AK21" s="4">
        <f t="shared" si="168"/>
        <v>31.885532879000039</v>
      </c>
      <c r="AL21" s="4">
        <f t="shared" si="168"/>
        <v>29.797959183999978</v>
      </c>
      <c r="AM21" s="4">
        <f t="shared" si="168"/>
        <v>33.020589568999981</v>
      </c>
      <c r="AN21" s="4">
        <f t="shared" si="168"/>
        <v>29.976961452000012</v>
      </c>
      <c r="AO21" s="4">
        <f t="shared" si="168"/>
        <v>31.773605443000008</v>
      </c>
      <c r="AP21" s="25">
        <f t="shared" si="29"/>
        <v>33.765153871214281</v>
      </c>
      <c r="AQ21" s="25">
        <f t="shared" si="30"/>
        <v>27.904580499000019</v>
      </c>
      <c r="AR21" s="25">
        <f t="shared" si="31"/>
        <v>51.905215420000047</v>
      </c>
      <c r="AS21" s="15">
        <f t="shared" si="32"/>
        <v>18.775823313507072</v>
      </c>
      <c r="AT21" s="25">
        <f t="shared" si="33"/>
        <v>35.588106575874995</v>
      </c>
      <c r="AU21" s="25">
        <f t="shared" si="34"/>
        <v>28.229659863999984</v>
      </c>
      <c r="AV21" s="25">
        <f t="shared" si="35"/>
        <v>51.905215420000047</v>
      </c>
      <c r="AW21" s="15">
        <f t="shared" si="36"/>
        <v>21.210078903896189</v>
      </c>
    </row>
    <row r="22" spans="1:51" x14ac:dyDescent="0.35">
      <c r="A22" s="11">
        <v>8</v>
      </c>
      <c r="B22" s="8">
        <f t="shared" ref="B22" si="169">B9/B$11*100</f>
        <v>32.777664859554186</v>
      </c>
      <c r="C22" s="8">
        <f t="shared" ref="C22:O22" si="170">C9/C$11*100</f>
        <v>33.728995120015284</v>
      </c>
      <c r="D22" s="8">
        <f t="shared" si="170"/>
        <v>28.260233214749491</v>
      </c>
      <c r="E22" s="8">
        <f t="shared" si="170"/>
        <v>26.246083663319968</v>
      </c>
      <c r="F22" s="8">
        <f t="shared" si="170"/>
        <v>33.84260481923296</v>
      </c>
      <c r="G22" s="8">
        <f t="shared" si="170"/>
        <v>31.380040427127305</v>
      </c>
      <c r="H22" s="8">
        <f t="shared" si="170"/>
        <v>29.261405872383989</v>
      </c>
      <c r="I22" s="8">
        <f t="shared" si="170"/>
        <v>30.568212014748948</v>
      </c>
      <c r="J22" s="8">
        <f t="shared" si="170"/>
        <v>28.646366005896418</v>
      </c>
      <c r="K22" s="8">
        <f t="shared" si="170"/>
        <v>27.505333823483308</v>
      </c>
      <c r="L22" s="8">
        <f t="shared" si="170"/>
        <v>26.831825085520418</v>
      </c>
      <c r="M22" s="8">
        <f t="shared" si="170"/>
        <v>34.145087070438493</v>
      </c>
      <c r="N22" s="8">
        <f t="shared" si="170"/>
        <v>26.534068372415113</v>
      </c>
      <c r="O22" s="8">
        <f t="shared" si="170"/>
        <v>28.593085807708391</v>
      </c>
      <c r="P22" s="15">
        <f t="shared" si="144"/>
        <v>29.880071868328155</v>
      </c>
      <c r="Q22" s="15">
        <f t="shared" si="145"/>
        <v>26.246083663319968</v>
      </c>
      <c r="R22" s="15">
        <f t="shared" si="146"/>
        <v>34.145087070438493</v>
      </c>
      <c r="S22" s="15">
        <f t="shared" si="147"/>
        <v>2.8466377872398869</v>
      </c>
      <c r="T22" s="27">
        <v>29.599177800616651</v>
      </c>
      <c r="U22" s="15">
        <f t="shared" si="148"/>
        <v>-0.28089406771150394</v>
      </c>
      <c r="V22" s="11">
        <v>8</v>
      </c>
      <c r="W22" s="15">
        <f t="shared" si="149"/>
        <v>30.834720351343783</v>
      </c>
      <c r="X22" s="15">
        <f t="shared" si="150"/>
        <v>26.246083663319968</v>
      </c>
      <c r="Y22" s="15">
        <f t="shared" si="151"/>
        <v>34.145087070438493</v>
      </c>
      <c r="Z22" s="15">
        <f t="shared" si="152"/>
        <v>3.0087216948264617</v>
      </c>
      <c r="AA22" s="2" t="s">
        <v>23</v>
      </c>
      <c r="AB22" s="4">
        <f t="shared" ref="AB22:AO22" si="171">AB129-AB128</f>
        <v>15.476825397000027</v>
      </c>
      <c r="AC22" s="4">
        <f t="shared" si="171"/>
        <v>15.281632653000031</v>
      </c>
      <c r="AD22" s="4">
        <f t="shared" si="171"/>
        <v>24.46222222199998</v>
      </c>
      <c r="AE22" s="4">
        <f t="shared" si="171"/>
        <v>22.008163265999997</v>
      </c>
      <c r="AF22" s="4">
        <f t="shared" si="171"/>
        <v>9.8133333330000028</v>
      </c>
      <c r="AG22" s="4">
        <f t="shared" si="171"/>
        <v>24.786666666000031</v>
      </c>
      <c r="AH22" s="4">
        <f t="shared" si="171"/>
        <v>18.367346939000015</v>
      </c>
      <c r="AI22" s="4">
        <f t="shared" si="171"/>
        <v>19.357959184000038</v>
      </c>
      <c r="AJ22" s="4">
        <f t="shared" si="171"/>
        <v>18.094149660000028</v>
      </c>
      <c r="AK22" s="4">
        <f t="shared" si="171"/>
        <v>13.465306123000005</v>
      </c>
      <c r="AL22" s="4">
        <f t="shared" si="171"/>
        <v>13.986938774999999</v>
      </c>
      <c r="AM22" s="4">
        <f t="shared" si="171"/>
        <v>15.802267574000041</v>
      </c>
      <c r="AN22" s="4">
        <f t="shared" si="171"/>
        <v>13.467573695999988</v>
      </c>
      <c r="AO22" s="4">
        <f t="shared" si="171"/>
        <v>16.013061224000012</v>
      </c>
      <c r="AP22" s="25">
        <f t="shared" si="29"/>
        <v>17.170246193714298</v>
      </c>
      <c r="AQ22" s="25">
        <f t="shared" si="30"/>
        <v>9.8133333330000028</v>
      </c>
      <c r="AR22" s="25">
        <f t="shared" si="31"/>
        <v>24.786666666000031</v>
      </c>
      <c r="AS22" s="15">
        <f t="shared" si="32"/>
        <v>25.179949575520975</v>
      </c>
      <c r="AT22" s="25">
        <f t="shared" si="33"/>
        <v>17.36033446725002</v>
      </c>
      <c r="AU22" s="25">
        <f t="shared" si="34"/>
        <v>9.8133333330000028</v>
      </c>
      <c r="AV22" s="25">
        <f t="shared" si="35"/>
        <v>24.786666666000031</v>
      </c>
      <c r="AW22" s="15">
        <f t="shared" si="36"/>
        <v>27.593837191207289</v>
      </c>
    </row>
    <row r="23" spans="1:51" x14ac:dyDescent="0.35">
      <c r="A23" s="11">
        <v>9</v>
      </c>
      <c r="B23" s="8">
        <f t="shared" ref="B23" si="172">B10/B$11*100</f>
        <v>10.687653270430259</v>
      </c>
      <c r="C23" s="8">
        <f t="shared" ref="C23:O23" si="173">C10/C$11*100</f>
        <v>10.469708609703414</v>
      </c>
      <c r="D23" s="8">
        <f t="shared" si="173"/>
        <v>10.826676931860753</v>
      </c>
      <c r="E23" s="8">
        <f t="shared" si="173"/>
        <v>12.009535830393233</v>
      </c>
      <c r="F23" s="8">
        <f t="shared" si="173"/>
        <v>9.8303256022824179</v>
      </c>
      <c r="G23" s="8">
        <f t="shared" si="173"/>
        <v>12.099209072314769</v>
      </c>
      <c r="H23" s="8">
        <f t="shared" si="173"/>
        <v>11.242845923557795</v>
      </c>
      <c r="I23" s="8">
        <f t="shared" si="173"/>
        <v>9.5507372763643996</v>
      </c>
      <c r="J23" s="8">
        <f t="shared" si="173"/>
        <v>11.81683217311674</v>
      </c>
      <c r="K23" s="8">
        <f t="shared" si="173"/>
        <v>11.524583094218647</v>
      </c>
      <c r="L23" s="8">
        <f t="shared" si="173"/>
        <v>11.386896070279766</v>
      </c>
      <c r="M23" s="8">
        <f t="shared" si="173"/>
        <v>7.5909049895445158</v>
      </c>
      <c r="N23" s="8">
        <f t="shared" si="173"/>
        <v>12.399726227879565</v>
      </c>
      <c r="O23" s="8">
        <f t="shared" si="173"/>
        <v>10.652501522035976</v>
      </c>
      <c r="P23" s="15">
        <f t="shared" si="144"/>
        <v>10.863438328141587</v>
      </c>
      <c r="Q23" s="15">
        <f t="shared" si="145"/>
        <v>7.5909049895445158</v>
      </c>
      <c r="R23" s="15">
        <f t="shared" si="146"/>
        <v>12.399726227879565</v>
      </c>
      <c r="S23" s="15">
        <f t="shared" si="147"/>
        <v>1.2617640065319971</v>
      </c>
      <c r="T23" s="27">
        <v>13.018156903048988</v>
      </c>
      <c r="U23" s="15">
        <f t="shared" si="148"/>
        <v>2.1547185749074007</v>
      </c>
      <c r="V23" s="11">
        <v>9</v>
      </c>
      <c r="W23" s="15">
        <f t="shared" si="149"/>
        <v>10.539731299797397</v>
      </c>
      <c r="X23" s="15">
        <f t="shared" si="150"/>
        <v>7.5909049895445158</v>
      </c>
      <c r="Y23" s="15">
        <f t="shared" si="151"/>
        <v>12.099209072314769</v>
      </c>
      <c r="Z23" s="15">
        <f t="shared" si="152"/>
        <v>1.5230816936853973</v>
      </c>
      <c r="AA23" s="2" t="s">
        <v>24</v>
      </c>
      <c r="AB23" s="4">
        <f t="shared" ref="AB23:AO23" si="174">AB130-AB129</f>
        <v>18.697959183000023</v>
      </c>
      <c r="AC23" s="4">
        <f t="shared" si="174"/>
        <v>20.64145124700002</v>
      </c>
      <c r="AD23" s="4">
        <f t="shared" si="174"/>
        <v>14.373151927000038</v>
      </c>
      <c r="AE23" s="4">
        <f t="shared" si="174"/>
        <v>13.834013604999996</v>
      </c>
      <c r="AF23" s="4">
        <f t="shared" si="174"/>
        <v>15.853061223999987</v>
      </c>
      <c r="AG23" s="4">
        <f t="shared" si="174"/>
        <v>16.666938775999995</v>
      </c>
      <c r="AH23" s="4">
        <f t="shared" si="174"/>
        <v>17.811882085999969</v>
      </c>
      <c r="AI23" s="4">
        <f t="shared" si="174"/>
        <v>13.982607708999979</v>
      </c>
      <c r="AJ23" s="4">
        <f t="shared" si="174"/>
        <v>19.748571427999991</v>
      </c>
      <c r="AK23" s="4">
        <f t="shared" si="174"/>
        <v>17.698866212999974</v>
      </c>
      <c r="AL23" s="4">
        <f t="shared" si="174"/>
        <v>16.221224489999997</v>
      </c>
      <c r="AM23" s="4">
        <f t="shared" si="174"/>
        <v>8.2285714280000093</v>
      </c>
      <c r="AN23" s="4">
        <f t="shared" si="174"/>
        <v>18.300226757000019</v>
      </c>
      <c r="AO23" s="4">
        <f t="shared" si="174"/>
        <v>13.32244897999999</v>
      </c>
      <c r="AP23" s="25">
        <f t="shared" si="29"/>
        <v>16.098641075214285</v>
      </c>
      <c r="AQ23" s="25">
        <f t="shared" si="30"/>
        <v>8.2285714280000093</v>
      </c>
      <c r="AR23" s="25">
        <f t="shared" si="31"/>
        <v>20.64145124700002</v>
      </c>
      <c r="AS23" s="15">
        <f t="shared" si="32"/>
        <v>19.919625873202722</v>
      </c>
      <c r="AT23" s="25">
        <f t="shared" si="33"/>
        <v>15.589674035999991</v>
      </c>
      <c r="AU23" s="25">
        <f t="shared" si="34"/>
        <v>8.2285714280000093</v>
      </c>
      <c r="AV23" s="25">
        <f t="shared" si="35"/>
        <v>20.64145124700002</v>
      </c>
      <c r="AW23" s="15">
        <f t="shared" si="36"/>
        <v>23.75322369105599</v>
      </c>
    </row>
    <row r="24" spans="1:51" x14ac:dyDescent="0.35">
      <c r="A24" s="11"/>
      <c r="B24" s="5">
        <f>SUM(B15:B23)</f>
        <v>100.00000000000001</v>
      </c>
      <c r="C24" s="5">
        <f t="shared" ref="C24:O24" si="175">SUM(C15:C23)</f>
        <v>100</v>
      </c>
      <c r="D24" s="5">
        <f t="shared" si="175"/>
        <v>100</v>
      </c>
      <c r="E24" s="5">
        <f t="shared" si="175"/>
        <v>99.999999999999986</v>
      </c>
      <c r="F24" s="5">
        <f t="shared" si="175"/>
        <v>100</v>
      </c>
      <c r="G24" s="5">
        <f t="shared" si="175"/>
        <v>100</v>
      </c>
      <c r="H24" s="5">
        <f t="shared" si="175"/>
        <v>99.999999999999986</v>
      </c>
      <c r="I24" s="5">
        <f t="shared" si="175"/>
        <v>100</v>
      </c>
      <c r="J24" s="5">
        <f t="shared" si="175"/>
        <v>99.999999999999986</v>
      </c>
      <c r="K24" s="5">
        <f t="shared" si="175"/>
        <v>100</v>
      </c>
      <c r="L24" s="5">
        <f t="shared" si="175"/>
        <v>100</v>
      </c>
      <c r="M24" s="5">
        <f t="shared" si="175"/>
        <v>99.999999999999986</v>
      </c>
      <c r="N24" s="5">
        <f t="shared" si="175"/>
        <v>100</v>
      </c>
      <c r="O24" s="5">
        <f t="shared" si="175"/>
        <v>100</v>
      </c>
      <c r="P24" s="5">
        <f>SUM(P15:P23)</f>
        <v>99.999999999999986</v>
      </c>
      <c r="R24" s="15"/>
      <c r="S24" s="15"/>
      <c r="T24" s="5">
        <v>100</v>
      </c>
      <c r="U24" s="15"/>
      <c r="V24" s="15"/>
      <c r="W24" s="5"/>
      <c r="X24" s="15"/>
      <c r="AA24" s="2" t="s">
        <v>25</v>
      </c>
      <c r="AB24" s="4">
        <f t="shared" ref="AB24:AO24" si="176">AB131-AB130</f>
        <v>18.682471655999962</v>
      </c>
      <c r="AC24" s="4">
        <f t="shared" si="176"/>
        <v>18.852426303999948</v>
      </c>
      <c r="AD24" s="4">
        <f t="shared" si="176"/>
        <v>24.810521542000004</v>
      </c>
      <c r="AE24" s="4">
        <f t="shared" si="176"/>
        <v>35.100839001999987</v>
      </c>
      <c r="AF24" s="4">
        <f t="shared" si="176"/>
        <v>23.648798185999965</v>
      </c>
      <c r="AG24" s="4">
        <f t="shared" si="176"/>
        <v>27.059591836999971</v>
      </c>
      <c r="AH24" s="4">
        <f t="shared" si="176"/>
        <v>30.510884354000041</v>
      </c>
      <c r="AI24" s="4">
        <f t="shared" si="176"/>
        <v>20.948458049999999</v>
      </c>
      <c r="AJ24" s="4">
        <f t="shared" si="176"/>
        <v>32.232199546999993</v>
      </c>
      <c r="AK24" s="4">
        <f t="shared" si="176"/>
        <v>24.932539682000026</v>
      </c>
      <c r="AL24" s="4">
        <f t="shared" si="176"/>
        <v>26.075646258999996</v>
      </c>
      <c r="AM24" s="4">
        <f t="shared" si="176"/>
        <v>16.190113378999968</v>
      </c>
      <c r="AN24" s="4">
        <f t="shared" si="176"/>
        <v>27.698503401999972</v>
      </c>
      <c r="AO24" s="4">
        <f t="shared" si="176"/>
        <v>27.983628118000013</v>
      </c>
      <c r="AP24" s="25">
        <f t="shared" si="29"/>
        <v>25.337615808428559</v>
      </c>
      <c r="AQ24" s="25">
        <f t="shared" si="30"/>
        <v>16.190113378999968</v>
      </c>
      <c r="AR24" s="25">
        <f t="shared" si="31"/>
        <v>35.100839001999987</v>
      </c>
      <c r="AS24" s="15">
        <f t="shared" si="32"/>
        <v>21.289904195384672</v>
      </c>
      <c r="AT24" s="25">
        <f t="shared" si="33"/>
        <v>24.655456349249988</v>
      </c>
      <c r="AU24" s="25">
        <f t="shared" si="34"/>
        <v>16.190113378999968</v>
      </c>
      <c r="AV24" s="25">
        <f t="shared" si="35"/>
        <v>35.100839001999987</v>
      </c>
      <c r="AW24" s="15">
        <f t="shared" si="36"/>
        <v>25.158760287809983</v>
      </c>
    </row>
    <row r="25" spans="1:51" x14ac:dyDescent="0.35">
      <c r="A25" s="11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16"/>
      <c r="Q25" s="23"/>
      <c r="R25" s="15"/>
      <c r="S25" s="15"/>
      <c r="T25" s="15"/>
      <c r="U25" s="15"/>
      <c r="V25" s="15"/>
      <c r="W25" s="15"/>
      <c r="X25" s="15"/>
      <c r="AA25" s="18" t="s">
        <v>42</v>
      </c>
      <c r="AB25" s="4">
        <f>SUM(AB2:AB24)</f>
        <v>349.75340136099999</v>
      </c>
      <c r="AC25" s="4">
        <f t="shared" ref="AC25:AO25" si="177">SUM(AC2:AC24)</f>
        <v>377.22040816299995</v>
      </c>
      <c r="AD25" s="4">
        <f t="shared" si="177"/>
        <v>361.917823129</v>
      </c>
      <c r="AE25" s="4">
        <f t="shared" si="177"/>
        <v>407.46664399099996</v>
      </c>
      <c r="AF25" s="4">
        <f t="shared" si="177"/>
        <v>401.83673469399997</v>
      </c>
      <c r="AG25" s="4">
        <f t="shared" si="177"/>
        <v>361.39990929699997</v>
      </c>
      <c r="AH25" s="4">
        <f t="shared" si="177"/>
        <v>429.80902494400004</v>
      </c>
      <c r="AI25" s="4">
        <f t="shared" si="177"/>
        <v>365.74208616800001</v>
      </c>
      <c r="AJ25" s="4">
        <f t="shared" si="177"/>
        <v>439.88752834500002</v>
      </c>
      <c r="AK25" s="4">
        <f t="shared" si="177"/>
        <v>369.91712018100003</v>
      </c>
      <c r="AL25" s="4">
        <f t="shared" si="177"/>
        <v>371.45215419499993</v>
      </c>
      <c r="AM25" s="4">
        <f t="shared" si="177"/>
        <v>321.68344671199998</v>
      </c>
      <c r="AN25" s="4">
        <f t="shared" si="177"/>
        <v>370.96569161000002</v>
      </c>
      <c r="AO25" s="4">
        <f t="shared" si="177"/>
        <v>387.75941043100005</v>
      </c>
      <c r="AP25" s="25">
        <f t="shared" si="29"/>
        <v>379.77224165864288</v>
      </c>
      <c r="AQ25" s="25">
        <f t="shared" si="30"/>
        <v>321.68344671199998</v>
      </c>
      <c r="AR25" s="25">
        <f t="shared" si="31"/>
        <v>439.88752834500002</v>
      </c>
      <c r="AS25" s="15">
        <f t="shared" si="32"/>
        <v>8.267044387324713</v>
      </c>
      <c r="AT25" s="25">
        <f t="shared" si="33"/>
        <v>379.38442176875003</v>
      </c>
      <c r="AU25" s="25">
        <f t="shared" si="34"/>
        <v>321.68344671199998</v>
      </c>
      <c r="AV25" s="25">
        <f t="shared" si="35"/>
        <v>429.80902494400004</v>
      </c>
      <c r="AW25" s="15">
        <f t="shared" si="36"/>
        <v>8.7809941840575387</v>
      </c>
    </row>
    <row r="26" spans="1:51" x14ac:dyDescent="0.35">
      <c r="A26" s="36" t="s">
        <v>58</v>
      </c>
      <c r="B26" s="14" t="s">
        <v>26</v>
      </c>
      <c r="C26" s="14" t="s">
        <v>27</v>
      </c>
      <c r="D26" s="14" t="s">
        <v>28</v>
      </c>
      <c r="E26" s="14" t="s">
        <v>29</v>
      </c>
      <c r="F26" s="14" t="s">
        <v>30</v>
      </c>
      <c r="G26" s="14" t="s">
        <v>31</v>
      </c>
      <c r="H26" s="14" t="s">
        <v>32</v>
      </c>
      <c r="I26" s="14" t="s">
        <v>33</v>
      </c>
      <c r="J26" s="14" t="s">
        <v>34</v>
      </c>
      <c r="K26" s="14" t="s">
        <v>35</v>
      </c>
      <c r="L26" s="24" t="s">
        <v>36</v>
      </c>
      <c r="M26" s="24" t="s">
        <v>37</v>
      </c>
      <c r="N26" s="24" t="s">
        <v>38</v>
      </c>
      <c r="O26" s="24" t="s">
        <v>39</v>
      </c>
      <c r="P26" s="11" t="s">
        <v>45</v>
      </c>
      <c r="Q26" s="11" t="s">
        <v>46</v>
      </c>
      <c r="R26" s="11" t="s">
        <v>47</v>
      </c>
      <c r="S26" s="11" t="s">
        <v>55</v>
      </c>
      <c r="T26" s="11"/>
      <c r="U26" s="11"/>
      <c r="V26" s="11" t="s">
        <v>40</v>
      </c>
      <c r="W26" s="11" t="s">
        <v>49</v>
      </c>
      <c r="X26" s="11" t="s">
        <v>50</v>
      </c>
      <c r="Y26" s="11" t="s">
        <v>51</v>
      </c>
      <c r="Z26" s="11" t="s">
        <v>56</v>
      </c>
      <c r="AA26" s="18"/>
      <c r="AB26" s="14">
        <f t="shared" ref="AB26:AP26" si="178">AB25/86400</f>
        <v>4.0480717750115743E-3</v>
      </c>
      <c r="AC26" s="14">
        <f t="shared" ref="AC26:AO26" si="179">AC25/86400</f>
        <v>4.3659769463310176E-3</v>
      </c>
      <c r="AD26" s="14">
        <f t="shared" si="179"/>
        <v>4.1888636936226855E-3</v>
      </c>
      <c r="AE26" s="14">
        <f t="shared" si="179"/>
        <v>4.7160491202662032E-3</v>
      </c>
      <c r="AF26" s="14">
        <f t="shared" si="179"/>
        <v>4.6508881330324069E-3</v>
      </c>
      <c r="AG26" s="14">
        <f t="shared" si="179"/>
        <v>4.1828693205671289E-3</v>
      </c>
      <c r="AH26" s="14">
        <f t="shared" si="179"/>
        <v>4.9746414924074075E-3</v>
      </c>
      <c r="AI26" s="14">
        <f t="shared" si="179"/>
        <v>4.2331259973148148E-3</v>
      </c>
      <c r="AJ26" s="14">
        <f t="shared" si="179"/>
        <v>5.0912908373263888E-3</v>
      </c>
      <c r="AK26" s="14">
        <f t="shared" si="179"/>
        <v>4.281448150243056E-3</v>
      </c>
      <c r="AL26" s="14">
        <f t="shared" si="179"/>
        <v>4.2992147476273142E-3</v>
      </c>
      <c r="AM26" s="14">
        <f t="shared" si="179"/>
        <v>3.7231880406481477E-3</v>
      </c>
      <c r="AN26" s="14">
        <f t="shared" si="179"/>
        <v>4.2935843936342593E-3</v>
      </c>
      <c r="AO26" s="14">
        <f t="shared" si="179"/>
        <v>4.4879561392476858E-3</v>
      </c>
      <c r="AP26" s="14">
        <f t="shared" si="178"/>
        <v>4.3955120562342923E-3</v>
      </c>
      <c r="AQ26" s="17"/>
    </row>
    <row r="27" spans="1:51" x14ac:dyDescent="0.35">
      <c r="A27" s="11">
        <v>1</v>
      </c>
      <c r="B27" s="10">
        <f>B2/86400</f>
        <v>1.8746955572916665E-4</v>
      </c>
      <c r="C27" s="10">
        <f t="shared" ref="C27:O27" si="180">C2/86400</f>
        <v>2.0800264549768519E-4</v>
      </c>
      <c r="D27" s="10">
        <f t="shared" si="180"/>
        <v>2.7069790879629627E-4</v>
      </c>
      <c r="E27" s="10">
        <f t="shared" si="180"/>
        <v>3.5498131351851853E-4</v>
      </c>
      <c r="F27" s="10">
        <f t="shared" si="180"/>
        <v>2.564271542013889E-4</v>
      </c>
      <c r="G27" s="10">
        <f t="shared" si="180"/>
        <v>2.5645418660879627E-4</v>
      </c>
      <c r="H27" s="10">
        <f t="shared" si="180"/>
        <v>2.6421432770833332E-4</v>
      </c>
      <c r="I27" s="10">
        <f t="shared" si="180"/>
        <v>2.2590388006944447E-4</v>
      </c>
      <c r="J27" s="10">
        <f t="shared" si="180"/>
        <v>2.9135802468750001E-4</v>
      </c>
      <c r="K27" s="10">
        <f t="shared" si="180"/>
        <v>2.619184093402778E-4</v>
      </c>
      <c r="L27" s="10">
        <f t="shared" si="180"/>
        <v>2.6284958427083332E-4</v>
      </c>
      <c r="M27" s="10">
        <f t="shared" si="180"/>
        <v>2.0490100361111109E-4</v>
      </c>
      <c r="N27" s="10">
        <f t="shared" si="180"/>
        <v>2.5905008607638889E-4</v>
      </c>
      <c r="O27" s="10">
        <f t="shared" si="180"/>
        <v>2.6560374149305559E-4</v>
      </c>
      <c r="P27" s="33">
        <f>P2/86400</f>
        <v>2.5498798725777117E-4</v>
      </c>
      <c r="Q27" s="33">
        <f t="shared" ref="Q27:R27" si="181">Q2/86400</f>
        <v>1.8746955572916665E-4</v>
      </c>
      <c r="R27" s="33">
        <f t="shared" si="181"/>
        <v>3.5498131351851853E-4</v>
      </c>
      <c r="S27" s="15">
        <f>S2</f>
        <v>16.139621614227529</v>
      </c>
      <c r="T27" s="35"/>
      <c r="U27" s="35"/>
      <c r="V27" s="11">
        <v>1</v>
      </c>
      <c r="W27" s="33">
        <f>W2/86400</f>
        <v>2.5410036506944445E-4</v>
      </c>
      <c r="X27" s="33">
        <f t="shared" ref="X27:Y27" si="182">X2/86400</f>
        <v>2.0490100361111109E-4</v>
      </c>
      <c r="Y27" s="33">
        <f t="shared" si="182"/>
        <v>3.5498131351851853E-4</v>
      </c>
      <c r="Z27" s="15">
        <f>Z2</f>
        <v>18.633060293416502</v>
      </c>
      <c r="AA27" s="18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16">
        <f>SUM(AP2:AP24)</f>
        <v>379.77224165864283</v>
      </c>
    </row>
    <row r="28" spans="1:51" x14ac:dyDescent="0.35">
      <c r="A28" s="11">
        <v>2</v>
      </c>
      <c r="B28" s="10">
        <f t="shared" ref="B28" si="183">B3/86400</f>
        <v>3.0762891574074098E-5</v>
      </c>
      <c r="C28" s="10">
        <f t="shared" ref="C28:R28" si="184">C3/86400</f>
        <v>3.0746619641203711E-5</v>
      </c>
      <c r="D28" s="10">
        <f t="shared" si="184"/>
        <v>4.5149911817129624E-5</v>
      </c>
      <c r="E28" s="10">
        <f t="shared" si="184"/>
        <v>4.3413538252314822E-5</v>
      </c>
      <c r="F28" s="10">
        <f t="shared" si="184"/>
        <v>2.8455687824074103E-5</v>
      </c>
      <c r="G28" s="10">
        <f t="shared" si="184"/>
        <v>4.1206853113425963E-5</v>
      </c>
      <c r="H28" s="10">
        <f t="shared" si="184"/>
        <v>3.8238011261574086E-5</v>
      </c>
      <c r="I28" s="10">
        <f t="shared" si="184"/>
        <v>2.3463613842592586E-5</v>
      </c>
      <c r="J28" s="10">
        <f t="shared" si="184"/>
        <v>4.0681951793981472E-5</v>
      </c>
      <c r="K28" s="10">
        <f t="shared" si="184"/>
        <v>2.6019358356481451E-5</v>
      </c>
      <c r="L28" s="10">
        <f t="shared" si="184"/>
        <v>1.9569370960648147E-5</v>
      </c>
      <c r="M28" s="10">
        <f t="shared" si="184"/>
        <v>3.4185248171296304E-5</v>
      </c>
      <c r="N28" s="10">
        <f t="shared" si="184"/>
        <v>2.0895271689814837E-5</v>
      </c>
      <c r="O28" s="10">
        <f t="shared" si="184"/>
        <v>2.8576152685185186E-5</v>
      </c>
      <c r="P28" s="33">
        <f t="shared" si="184"/>
        <v>3.2240320070271173E-5</v>
      </c>
      <c r="Q28" s="33">
        <f t="shared" si="184"/>
        <v>1.9569370960648147E-5</v>
      </c>
      <c r="R28" s="33">
        <f t="shared" si="184"/>
        <v>4.5149911817129624E-5</v>
      </c>
      <c r="S28" s="15">
        <f t="shared" ref="S28:S36" si="185">S3</f>
        <v>26.093936335124951</v>
      </c>
      <c r="T28" s="15"/>
      <c r="U28" s="15"/>
      <c r="V28" s="11">
        <v>2</v>
      </c>
      <c r="W28" s="33">
        <f t="shared" ref="W28:Y28" si="186">W3/86400</f>
        <v>3.321611630787038E-5</v>
      </c>
      <c r="X28" s="33">
        <f t="shared" si="186"/>
        <v>2.3463613842592586E-5</v>
      </c>
      <c r="Y28" s="33">
        <f t="shared" si="186"/>
        <v>4.3413538252314822E-5</v>
      </c>
      <c r="Z28" s="15">
        <f t="shared" ref="Z28:Z36" si="187">Z3</f>
        <v>21.877863976184596</v>
      </c>
      <c r="AC28"/>
      <c r="AE28"/>
      <c r="AF28"/>
      <c r="AQ28" s="24"/>
      <c r="AR28" s="10"/>
      <c r="AS28" s="10"/>
      <c r="AT28" s="10"/>
      <c r="AU28" s="10"/>
      <c r="AV28" s="10"/>
      <c r="AW28" s="10"/>
      <c r="AX28" s="10"/>
      <c r="AY28" s="10"/>
    </row>
    <row r="29" spans="1:51" x14ac:dyDescent="0.35">
      <c r="A29" s="11">
        <v>3</v>
      </c>
      <c r="B29" s="10">
        <f t="shared" ref="B29" si="188">B4/86400</f>
        <v>6.1666299236111117E-4</v>
      </c>
      <c r="C29" s="10">
        <f t="shared" ref="C29:R29" si="189">C4/86400</f>
        <v>6.5334677081018517E-4</v>
      </c>
      <c r="D29" s="10">
        <f t="shared" si="189"/>
        <v>7.1153103216435197E-4</v>
      </c>
      <c r="E29" s="10">
        <f t="shared" si="189"/>
        <v>8.3479675820601854E-4</v>
      </c>
      <c r="F29" s="10">
        <f t="shared" si="189"/>
        <v>6.7255186025462965E-4</v>
      </c>
      <c r="G29" s="10">
        <f t="shared" si="189"/>
        <v>6.1151371041666674E-4</v>
      </c>
      <c r="H29" s="10">
        <f t="shared" si="189"/>
        <v>7.6715167548611126E-4</v>
      </c>
      <c r="I29" s="10">
        <f t="shared" si="189"/>
        <v>6.3558358528935193E-4</v>
      </c>
      <c r="J29" s="10">
        <f t="shared" si="189"/>
        <v>7.7248677248842584E-4</v>
      </c>
      <c r="K29" s="10">
        <f t="shared" si="189"/>
        <v>6.6635225077546305E-4</v>
      </c>
      <c r="L29" s="10">
        <f t="shared" si="189"/>
        <v>6.9996115730324067E-4</v>
      </c>
      <c r="M29" s="10">
        <f t="shared" si="189"/>
        <v>6.0838162425925926E-4</v>
      </c>
      <c r="N29" s="10">
        <f t="shared" si="189"/>
        <v>6.6589401193287037E-4</v>
      </c>
      <c r="O29" s="10">
        <f t="shared" si="189"/>
        <v>6.9265138153935184E-4</v>
      </c>
      <c r="P29" s="33">
        <f t="shared" si="189"/>
        <v>6.863475416633598E-4</v>
      </c>
      <c r="Q29" s="33">
        <f t="shared" si="189"/>
        <v>6.0838162425925926E-4</v>
      </c>
      <c r="R29" s="33">
        <f t="shared" si="189"/>
        <v>8.3479675820601854E-4</v>
      </c>
      <c r="S29" s="15">
        <f t="shared" si="185"/>
        <v>9.7365228272065973</v>
      </c>
      <c r="T29" s="15"/>
      <c r="U29" s="15"/>
      <c r="V29" s="11">
        <v>3</v>
      </c>
      <c r="W29" s="33">
        <f t="shared" ref="W29:Y29" si="190">W4/86400</f>
        <v>6.8120977943721074E-4</v>
      </c>
      <c r="X29" s="33">
        <f t="shared" si="190"/>
        <v>6.0838162425925926E-4</v>
      </c>
      <c r="Y29" s="33">
        <f t="shared" si="190"/>
        <v>8.3479675820601854E-4</v>
      </c>
      <c r="Z29" s="15">
        <f t="shared" si="187"/>
        <v>11.676809446385816</v>
      </c>
      <c r="AA29" s="11" t="s">
        <v>41</v>
      </c>
      <c r="AB29" s="14" t="s">
        <v>26</v>
      </c>
      <c r="AC29" s="14" t="s">
        <v>27</v>
      </c>
      <c r="AD29" s="14" t="s">
        <v>28</v>
      </c>
      <c r="AE29" s="14" t="s">
        <v>29</v>
      </c>
      <c r="AF29" s="14" t="s">
        <v>30</v>
      </c>
      <c r="AG29" s="14" t="s">
        <v>31</v>
      </c>
      <c r="AH29" s="14" t="s">
        <v>32</v>
      </c>
      <c r="AI29" s="14" t="s">
        <v>33</v>
      </c>
      <c r="AJ29" s="14" t="s">
        <v>34</v>
      </c>
      <c r="AK29" s="14" t="s">
        <v>35</v>
      </c>
      <c r="AL29" s="24" t="s">
        <v>36</v>
      </c>
      <c r="AM29" s="24" t="s">
        <v>37</v>
      </c>
      <c r="AN29" s="24" t="s">
        <v>38</v>
      </c>
      <c r="AO29" s="24" t="s">
        <v>39</v>
      </c>
      <c r="AP29" s="11" t="s">
        <v>45</v>
      </c>
      <c r="AQ29" s="11" t="s">
        <v>46</v>
      </c>
      <c r="AR29" s="11" t="s">
        <v>47</v>
      </c>
      <c r="AS29" s="11" t="s">
        <v>53</v>
      </c>
      <c r="AT29" s="11" t="s">
        <v>49</v>
      </c>
      <c r="AU29" s="11" t="s">
        <v>50</v>
      </c>
      <c r="AV29" s="11" t="s">
        <v>51</v>
      </c>
      <c r="AW29" s="11" t="s">
        <v>54</v>
      </c>
      <c r="AX29" s="3"/>
      <c r="AY29" s="3"/>
    </row>
    <row r="30" spans="1:51" x14ac:dyDescent="0.35">
      <c r="A30" s="11">
        <v>4</v>
      </c>
      <c r="B30" s="10">
        <f t="shared" ref="B30" si="191">B5/86400</f>
        <v>3.9577139497685179E-4</v>
      </c>
      <c r="C30" s="10">
        <f t="shared" ref="C30:R30" si="192">C5/86400</f>
        <v>3.7986058620370362E-4</v>
      </c>
      <c r="D30" s="10">
        <f t="shared" si="192"/>
        <v>4.6376868648148151E-4</v>
      </c>
      <c r="E30" s="10">
        <f t="shared" si="192"/>
        <v>4.4464259469907414E-4</v>
      </c>
      <c r="F30" s="10">
        <f t="shared" si="192"/>
        <v>4.8450071386574062E-4</v>
      </c>
      <c r="G30" s="10">
        <f t="shared" si="192"/>
        <v>3.802723712962963E-4</v>
      </c>
      <c r="H30" s="10">
        <f t="shared" si="192"/>
        <v>4.6479171915509245E-4</v>
      </c>
      <c r="I30" s="10">
        <f t="shared" si="192"/>
        <v>3.9831795372685175E-4</v>
      </c>
      <c r="J30" s="10">
        <f t="shared" si="192"/>
        <v>4.5341395818287045E-4</v>
      </c>
      <c r="K30" s="10">
        <f t="shared" si="192"/>
        <v>4.4560185185185187E-4</v>
      </c>
      <c r="L30" s="10">
        <f t="shared" si="192"/>
        <v>4.5528916813657416E-4</v>
      </c>
      <c r="M30" s="10">
        <f t="shared" si="192"/>
        <v>3.6437074829861115E-4</v>
      </c>
      <c r="N30" s="10">
        <f t="shared" si="192"/>
        <v>4.2649544385416668E-4</v>
      </c>
      <c r="O30" s="10">
        <f t="shared" si="192"/>
        <v>4.5687830687500005E-4</v>
      </c>
      <c r="P30" s="33">
        <f t="shared" si="192"/>
        <v>4.2956967840029761E-4</v>
      </c>
      <c r="Q30" s="33">
        <f t="shared" si="192"/>
        <v>3.6437074829861115E-4</v>
      </c>
      <c r="R30" s="33">
        <f t="shared" si="192"/>
        <v>4.8450071386574062E-4</v>
      </c>
      <c r="S30" s="15">
        <f t="shared" si="185"/>
        <v>8.9389203929103704</v>
      </c>
      <c r="T30" s="15"/>
      <c r="U30" s="15"/>
      <c r="V30" s="11">
        <v>4</v>
      </c>
      <c r="W30" s="33">
        <f t="shared" ref="W30:Y30" si="193">W5/86400</f>
        <v>4.2029481738715274E-4</v>
      </c>
      <c r="X30" s="33">
        <f t="shared" si="193"/>
        <v>3.6437074829861115E-4</v>
      </c>
      <c r="Y30" s="33">
        <f t="shared" si="193"/>
        <v>4.8450071386574062E-4</v>
      </c>
      <c r="Z30" s="15">
        <f t="shared" si="187"/>
        <v>10.709730215159482</v>
      </c>
      <c r="AA30" s="2">
        <v>1</v>
      </c>
      <c r="AB30" s="4">
        <f t="shared" ref="AB30:AO30" si="194">AB2/AB$25*100</f>
        <v>4.6310828006163662</v>
      </c>
      <c r="AC30" s="4">
        <f t="shared" si="194"/>
        <v>4.7641718693105286</v>
      </c>
      <c r="AD30" s="4">
        <f t="shared" si="194"/>
        <v>6.4623231643564569</v>
      </c>
      <c r="AE30" s="4">
        <f t="shared" si="194"/>
        <v>7.5270910982047026</v>
      </c>
      <c r="AF30" s="4">
        <f t="shared" si="194"/>
        <v>5.5135093957677466</v>
      </c>
      <c r="AG30" s="4">
        <f t="shared" si="194"/>
        <v>6.1310590160637686</v>
      </c>
      <c r="AH30" s="4">
        <f t="shared" si="194"/>
        <v>5.3112234944285506</v>
      </c>
      <c r="AI30" s="4">
        <f t="shared" si="194"/>
        <v>5.3365734970502015</v>
      </c>
      <c r="AJ30" s="4">
        <f t="shared" si="194"/>
        <v>5.7226749364116474</v>
      </c>
      <c r="AK30" s="4">
        <f t="shared" si="194"/>
        <v>6.117519123182861</v>
      </c>
      <c r="AL30" s="4">
        <f t="shared" si="194"/>
        <v>6.1138975301454046</v>
      </c>
      <c r="AM30" s="4">
        <f t="shared" si="194"/>
        <v>5.5033751015014829</v>
      </c>
      <c r="AN30" s="4">
        <f t="shared" si="194"/>
        <v>6.0334224817022548</v>
      </c>
      <c r="AO30" s="4">
        <f t="shared" si="194"/>
        <v>5.9181447690702838</v>
      </c>
      <c r="AP30" s="15">
        <f>AVERAGE(AB30:AO30)</f>
        <v>5.7918620198437338</v>
      </c>
      <c r="AQ30" s="15">
        <f t="shared" ref="AQ30" si="195">MIN(AB30:AO30)</f>
        <v>4.6310828006163662</v>
      </c>
      <c r="AR30" s="15">
        <f>MAX(AB30:AO30)</f>
        <v>7.5270910982047026</v>
      </c>
      <c r="AS30" s="15">
        <f t="shared" ref="AS30" si="196">STDEV(AB30:AO30)</f>
        <v>0.72679481400099</v>
      </c>
      <c r="AT30" s="15">
        <f t="shared" ref="AT30" si="197">AVERAGE(AC30,AE30:AI30,AK30,AM30)</f>
        <v>5.7755653244387304</v>
      </c>
      <c r="AU30" s="15">
        <f t="shared" ref="AU30" si="198">MIN(AC30,AE30:AI30,AK30,AM30)</f>
        <v>4.7641718693105286</v>
      </c>
      <c r="AV30" s="15">
        <f t="shared" ref="AV30" si="199">MAX(AC30,AE30:AI30,AK30,AM30)</f>
        <v>7.5270910982047026</v>
      </c>
      <c r="AW30" s="15">
        <f t="shared" ref="AW30" si="200">STDEV(AC30,AE30:AI30,AK30,AM30)</f>
        <v>0.83539173098003361</v>
      </c>
      <c r="AX30" s="24"/>
      <c r="AY30" s="24"/>
    </row>
    <row r="31" spans="1:51" x14ac:dyDescent="0.35">
      <c r="A31" s="11">
        <v>5</v>
      </c>
      <c r="B31" s="10">
        <f t="shared" ref="B31" si="201">B6/86400</f>
        <v>2.16364323495371E-5</v>
      </c>
      <c r="C31" s="10">
        <f t="shared" ref="C31:R31" si="202">C6/86400</f>
        <v>1.1287477951388991E-5</v>
      </c>
      <c r="D31" s="10">
        <f t="shared" si="202"/>
        <v>4.2807277233796099E-5</v>
      </c>
      <c r="E31" s="10">
        <f t="shared" si="202"/>
        <v>1.7904646423610962E-5</v>
      </c>
      <c r="F31" s="10">
        <f t="shared" si="202"/>
        <v>8.000965818287032E-5</v>
      </c>
      <c r="G31" s="10">
        <f t="shared" si="202"/>
        <v>3.1523736041666597E-5</v>
      </c>
      <c r="H31" s="10">
        <f t="shared" si="202"/>
        <v>2.7901654490740669E-5</v>
      </c>
      <c r="I31" s="10">
        <f t="shared" si="202"/>
        <v>5.4889718229166702E-5</v>
      </c>
      <c r="J31" s="10">
        <f t="shared" si="202"/>
        <v>3.1158142268518386E-5</v>
      </c>
      <c r="K31" s="10">
        <f t="shared" si="202"/>
        <v>5.6835264976851835E-5</v>
      </c>
      <c r="L31" s="10">
        <f t="shared" si="202"/>
        <v>3.2711062824074175E-5</v>
      </c>
      <c r="M31" s="10">
        <f t="shared" si="202"/>
        <v>3.598198538194443E-5</v>
      </c>
      <c r="N31" s="10">
        <f t="shared" si="202"/>
        <v>5.4935647094907438E-5</v>
      </c>
      <c r="O31" s="10">
        <f t="shared" si="202"/>
        <v>3.4496514652777673E-5</v>
      </c>
      <c r="P31" s="33">
        <f t="shared" si="202"/>
        <v>3.8148515578703667E-5</v>
      </c>
      <c r="Q31" s="33">
        <f t="shared" si="202"/>
        <v>1.1287477951388991E-5</v>
      </c>
      <c r="R31" s="33">
        <f t="shared" si="202"/>
        <v>8.000965818287032E-5</v>
      </c>
      <c r="S31" s="15">
        <f t="shared" si="185"/>
        <v>47.866095558329931</v>
      </c>
      <c r="T31" s="15"/>
      <c r="U31" s="15"/>
      <c r="V31" s="11">
        <v>5</v>
      </c>
      <c r="W31" s="33">
        <f t="shared" ref="W31:Y31" si="203">W6/86400</f>
        <v>3.9541767709780065E-5</v>
      </c>
      <c r="X31" s="33">
        <f t="shared" si="203"/>
        <v>1.1287477951388991E-5</v>
      </c>
      <c r="Y31" s="33">
        <f t="shared" si="203"/>
        <v>8.000965818287032E-5</v>
      </c>
      <c r="Z31" s="15">
        <f t="shared" si="187"/>
        <v>57.758057806111751</v>
      </c>
      <c r="AA31" s="2">
        <v>2</v>
      </c>
      <c r="AB31" s="4">
        <f t="shared" ref="AB31:AO31" si="204">AB3/AB$25*100</f>
        <v>0.75993938061995314</v>
      </c>
      <c r="AC31" s="4">
        <f t="shared" si="204"/>
        <v>0.70423229483705518</v>
      </c>
      <c r="AD31" s="4">
        <f t="shared" si="204"/>
        <v>1.0778558367957374</v>
      </c>
      <c r="AE31" s="4">
        <f t="shared" si="204"/>
        <v>0.92054889898738579</v>
      </c>
      <c r="AF31" s="4">
        <f t="shared" si="204"/>
        <v>0.61183341783627943</v>
      </c>
      <c r="AG31" s="4">
        <f t="shared" si="204"/>
        <v>0.98513364763303157</v>
      </c>
      <c r="AH31" s="4">
        <f t="shared" si="204"/>
        <v>0.76865863238456889</v>
      </c>
      <c r="AI31" s="4">
        <f t="shared" si="204"/>
        <v>0.55428574196648484</v>
      </c>
      <c r="AJ31" s="4">
        <f t="shared" si="204"/>
        <v>0.79904984990692374</v>
      </c>
      <c r="AK31" s="4">
        <f t="shared" si="204"/>
        <v>0.60772330864276247</v>
      </c>
      <c r="AL31" s="4">
        <f t="shared" si="204"/>
        <v>0.45518477464863211</v>
      </c>
      <c r="AM31" s="4">
        <f t="shared" si="204"/>
        <v>0.91817141111532985</v>
      </c>
      <c r="AN31" s="4">
        <f t="shared" si="204"/>
        <v>0.48666265232365102</v>
      </c>
      <c r="AO31" s="4">
        <f t="shared" si="204"/>
        <v>0.636729767371911</v>
      </c>
      <c r="AP31" s="15">
        <f t="shared" ref="AP31:AP52" si="205">AVERAGE(AB31:AO31)</f>
        <v>0.73471497250497897</v>
      </c>
      <c r="AQ31" s="15">
        <f t="shared" ref="AQ31:AQ52" si="206">MIN(AB31:AO31)</f>
        <v>0.45518477464863211</v>
      </c>
      <c r="AR31" s="15">
        <f t="shared" ref="AR31:AR52" si="207">MAX(AB31:AO31)</f>
        <v>1.0778558367957374</v>
      </c>
      <c r="AS31" s="15">
        <f t="shared" ref="AS31:AS52" si="208">STDEV(AB31:AO31)</f>
        <v>0.18984851116378723</v>
      </c>
      <c r="AT31" s="15">
        <f t="shared" ref="AT31:AT52" si="209">AVERAGE(AC31,AE31:AI31,AK31,AM31)</f>
        <v>0.75882341917536222</v>
      </c>
      <c r="AU31" s="15">
        <f t="shared" ref="AU31:AU52" si="210">MIN(AC31,AE31:AI31,AK31,AM31)</f>
        <v>0.55428574196648484</v>
      </c>
      <c r="AV31" s="15">
        <f t="shared" ref="AV31:AV52" si="211">MAX(AC31,AE31:AI31,AK31,AM31)</f>
        <v>0.98513364763303157</v>
      </c>
      <c r="AW31" s="15">
        <f t="shared" ref="AW31:AW52" si="212">STDEV(AC31,AE31:AI31,AK31,AM31)</f>
        <v>0.16566451487884992</v>
      </c>
      <c r="AX31" s="25"/>
      <c r="AY31" s="25"/>
    </row>
    <row r="32" spans="1:51" x14ac:dyDescent="0.35">
      <c r="A32" s="11">
        <v>6</v>
      </c>
      <c r="B32" s="10">
        <f t="shared" ref="B32" si="213">B7/86400</f>
        <v>8.1642101284722232E-4</v>
      </c>
      <c r="C32" s="10">
        <f t="shared" ref="C32:R32" si="214">C7/86400</f>
        <v>9.2396069539351841E-4</v>
      </c>
      <c r="D32" s="10">
        <f t="shared" si="214"/>
        <v>7.7089947090277805E-4</v>
      </c>
      <c r="E32" s="10">
        <f t="shared" si="214"/>
        <v>9.4983413118055555E-4</v>
      </c>
      <c r="F32" s="10">
        <f t="shared" si="214"/>
        <v>8.2255186025462983E-4</v>
      </c>
      <c r="G32" s="10">
        <f t="shared" si="214"/>
        <v>8.2384416729166664E-4</v>
      </c>
      <c r="H32" s="10">
        <f t="shared" si="214"/>
        <v>1.0853447551851855E-3</v>
      </c>
      <c r="I32" s="10">
        <f t="shared" si="214"/>
        <v>9.5629776601851852E-4</v>
      </c>
      <c r="J32" s="10">
        <f t="shared" si="214"/>
        <v>1.1383051986226852E-3</v>
      </c>
      <c r="K32" s="10">
        <f t="shared" si="214"/>
        <v>9.3310657596064827E-4</v>
      </c>
      <c r="L32" s="10">
        <f t="shared" si="214"/>
        <v>9.3168146887731475E-4</v>
      </c>
      <c r="M32" s="10">
        <f t="shared" si="214"/>
        <v>7.0706307214120346E-4</v>
      </c>
      <c r="N32" s="10">
        <f t="shared" si="214"/>
        <v>9.5290165449074071E-4</v>
      </c>
      <c r="O32" s="10">
        <f t="shared" si="214"/>
        <v>1.0092550600578705E-3</v>
      </c>
      <c r="P32" s="33">
        <f t="shared" si="214"/>
        <v>9.1581906351603814E-4</v>
      </c>
      <c r="Q32" s="33">
        <f t="shared" si="214"/>
        <v>7.0706307214120346E-4</v>
      </c>
      <c r="R32" s="33">
        <f t="shared" si="214"/>
        <v>1.1383051986226852E-3</v>
      </c>
      <c r="S32" s="15">
        <f t="shared" si="185"/>
        <v>12.968491344549705</v>
      </c>
      <c r="T32" s="15"/>
      <c r="U32" s="15"/>
      <c r="V32" s="11">
        <v>6</v>
      </c>
      <c r="W32" s="33">
        <f t="shared" ref="W32:Y32" si="215">W7/86400</f>
        <v>9.0025037792824058E-4</v>
      </c>
      <c r="X32" s="33">
        <f t="shared" si="215"/>
        <v>7.0706307214120346E-4</v>
      </c>
      <c r="Y32" s="33">
        <f t="shared" si="215"/>
        <v>1.0853447551851855E-3</v>
      </c>
      <c r="Z32" s="15">
        <f t="shared" si="187"/>
        <v>12.644045290112077</v>
      </c>
      <c r="AA32" s="2" t="s">
        <v>1</v>
      </c>
      <c r="AB32" s="4">
        <f t="shared" ref="AB32:AO32" si="216">AB4/AB$25*100</f>
        <v>3.1034240192553955</v>
      </c>
      <c r="AC32" s="4">
        <f t="shared" si="216"/>
        <v>3.274747496604733</v>
      </c>
      <c r="AD32" s="4">
        <f t="shared" si="216"/>
        <v>4.1638597504573918</v>
      </c>
      <c r="AE32" s="4">
        <f t="shared" si="216"/>
        <v>4.2490296912211569</v>
      </c>
      <c r="AF32" s="4">
        <f t="shared" si="216"/>
        <v>2.5881157948189166</v>
      </c>
      <c r="AG32" s="4">
        <f t="shared" si="216"/>
        <v>3.9528575452020966</v>
      </c>
      <c r="AH32" s="4">
        <f t="shared" si="216"/>
        <v>3.1141394968949094</v>
      </c>
      <c r="AI32" s="4">
        <f t="shared" si="216"/>
        <v>3.4041931089879975</v>
      </c>
      <c r="AJ32" s="4">
        <f t="shared" si="216"/>
        <v>2.8220777935454069</v>
      </c>
      <c r="AK32" s="4">
        <f t="shared" si="216"/>
        <v>3.2940393280629428</v>
      </c>
      <c r="AL32" s="4">
        <f t="shared" si="216"/>
        <v>3.1222193464280399</v>
      </c>
      <c r="AM32" s="4">
        <f t="shared" si="216"/>
        <v>3.679058016807339</v>
      </c>
      <c r="AN32" s="4">
        <f t="shared" si="216"/>
        <v>2.7760113994116851</v>
      </c>
      <c r="AO32" s="4">
        <f t="shared" si="216"/>
        <v>2.8739797627640145</v>
      </c>
      <c r="AP32" s="15">
        <f t="shared" si="205"/>
        <v>3.3155537536044304</v>
      </c>
      <c r="AQ32" s="15">
        <f t="shared" si="206"/>
        <v>2.5881157948189166</v>
      </c>
      <c r="AR32" s="15">
        <f t="shared" si="207"/>
        <v>4.2490296912211569</v>
      </c>
      <c r="AS32" s="15">
        <f t="shared" si="208"/>
        <v>0.52042880155834903</v>
      </c>
      <c r="AT32" s="15">
        <f t="shared" si="209"/>
        <v>3.4445225598250118</v>
      </c>
      <c r="AU32" s="15">
        <f t="shared" si="210"/>
        <v>2.5881157948189166</v>
      </c>
      <c r="AV32" s="15">
        <f t="shared" si="211"/>
        <v>4.2490296912211569</v>
      </c>
      <c r="AW32" s="15">
        <f t="shared" si="212"/>
        <v>0.5149651607584157</v>
      </c>
      <c r="AX32" s="25"/>
      <c r="AY32" s="25"/>
    </row>
    <row r="33" spans="1:51" x14ac:dyDescent="0.35">
      <c r="A33" s="11">
        <v>7</v>
      </c>
      <c r="B33" s="10">
        <f t="shared" ref="B33" si="217">B8/86400</f>
        <v>2.1984022003472209E-4</v>
      </c>
      <c r="C33" s="10">
        <f t="shared" ref="C33:R33" si="218">C8/86400</f>
        <v>2.2906693541666667E-4</v>
      </c>
      <c r="D33" s="10">
        <f t="shared" si="218"/>
        <v>2.4671201813657401E-4</v>
      </c>
      <c r="E33" s="10">
        <f t="shared" si="218"/>
        <v>2.663223314004631E-4</v>
      </c>
      <c r="F33" s="10">
        <f t="shared" si="218"/>
        <v>2.752120601273148E-4</v>
      </c>
      <c r="G33" s="10">
        <f t="shared" si="218"/>
        <v>2.1937410767361117E-4</v>
      </c>
      <c r="H33" s="10">
        <f t="shared" si="218"/>
        <v>3.1205803309027785E-4</v>
      </c>
      <c r="I33" s="10">
        <f t="shared" si="218"/>
        <v>2.4038380784722211E-4</v>
      </c>
      <c r="J33" s="10">
        <f t="shared" si="218"/>
        <v>3.0378768790509234E-4</v>
      </c>
      <c r="K33" s="10">
        <f t="shared" si="218"/>
        <v>2.2056878306712965E-4</v>
      </c>
      <c r="L33" s="10">
        <f t="shared" si="218"/>
        <v>2.5404803896990737E-4</v>
      </c>
      <c r="M33" s="10">
        <f t="shared" si="218"/>
        <v>2.1439489376157427E-4</v>
      </c>
      <c r="N33" s="10">
        <f t="shared" si="218"/>
        <v>2.4175694968750014E-4</v>
      </c>
      <c r="O33" s="10">
        <f t="shared" si="218"/>
        <v>2.3917023599537038E-4</v>
      </c>
      <c r="P33" s="33">
        <f t="shared" si="218"/>
        <v>2.4876400736524476E-4</v>
      </c>
      <c r="Q33" s="33">
        <f t="shared" si="218"/>
        <v>2.1439489376157427E-4</v>
      </c>
      <c r="R33" s="33">
        <f t="shared" si="218"/>
        <v>3.1205803309027785E-4</v>
      </c>
      <c r="S33" s="15">
        <f t="shared" si="185"/>
        <v>12.389866016705534</v>
      </c>
      <c r="T33" s="15"/>
      <c r="U33" s="15"/>
      <c r="V33" s="11">
        <v>7</v>
      </c>
      <c r="W33" s="33">
        <f t="shared" ref="W33:Y33" si="219">W8/86400</f>
        <v>2.4717261904803244E-4</v>
      </c>
      <c r="X33" s="33">
        <f t="shared" si="219"/>
        <v>2.1439489376157427E-4</v>
      </c>
      <c r="Y33" s="33">
        <f t="shared" si="219"/>
        <v>3.1205803309027785E-4</v>
      </c>
      <c r="Z33" s="15">
        <f t="shared" si="187"/>
        <v>13.924389292602516</v>
      </c>
      <c r="AA33" s="2" t="s">
        <v>2</v>
      </c>
      <c r="AB33" s="4">
        <f t="shared" ref="AB33:AO33" si="220">AB5/AB$25*100</f>
        <v>6.5211089768527488</v>
      </c>
      <c r="AC33" s="4">
        <f t="shared" si="220"/>
        <v>7.4385858608888178</v>
      </c>
      <c r="AD33" s="4">
        <f t="shared" si="220"/>
        <v>6.8117842362277887</v>
      </c>
      <c r="AE33" s="4">
        <f t="shared" si="220"/>
        <v>8.1484404577993779</v>
      </c>
      <c r="AF33" s="4">
        <f t="shared" si="220"/>
        <v>6.531821003370279</v>
      </c>
      <c r="AG33" s="4">
        <f t="shared" si="220"/>
        <v>6.3154139331128665</v>
      </c>
      <c r="AH33" s="4">
        <f t="shared" si="220"/>
        <v>7.6017941417719186</v>
      </c>
      <c r="AI33" s="4">
        <f t="shared" si="220"/>
        <v>6.68132494376799</v>
      </c>
      <c r="AJ33" s="4">
        <f t="shared" si="220"/>
        <v>7.4593381941179482</v>
      </c>
      <c r="AK33" s="4">
        <f t="shared" si="220"/>
        <v>7.6972564487061215</v>
      </c>
      <c r="AL33" s="4">
        <f t="shared" si="220"/>
        <v>8.1931794316700355</v>
      </c>
      <c r="AM33" s="4">
        <f t="shared" si="220"/>
        <v>7.0669042676456666</v>
      </c>
      <c r="AN33" s="4">
        <f t="shared" si="220"/>
        <v>7.3015046160861328</v>
      </c>
      <c r="AO33" s="4">
        <f t="shared" si="220"/>
        <v>7.5219749020611237</v>
      </c>
      <c r="AP33" s="15">
        <f t="shared" si="205"/>
        <v>7.2350308152913438</v>
      </c>
      <c r="AQ33" s="15">
        <f t="shared" si="206"/>
        <v>6.3154139331128665</v>
      </c>
      <c r="AR33" s="15">
        <f t="shared" si="207"/>
        <v>8.1931794316700355</v>
      </c>
      <c r="AS33" s="15">
        <f t="shared" si="208"/>
        <v>0.59761809181766967</v>
      </c>
      <c r="AT33" s="15">
        <f t="shared" si="209"/>
        <v>7.1851926321328801</v>
      </c>
      <c r="AU33" s="15">
        <f t="shared" si="210"/>
        <v>6.3154139331128665</v>
      </c>
      <c r="AV33" s="15">
        <f t="shared" si="211"/>
        <v>8.1484404577993779</v>
      </c>
      <c r="AW33" s="15">
        <f t="shared" si="212"/>
        <v>0.64132729856577853</v>
      </c>
      <c r="AX33" s="25"/>
      <c r="AY33" s="25"/>
    </row>
    <row r="34" spans="1:51" x14ac:dyDescent="0.35">
      <c r="A34" s="11">
        <v>8</v>
      </c>
      <c r="B34" s="10">
        <f t="shared" ref="B34" si="221">B9/86400</f>
        <v>1.3268633996875001E-3</v>
      </c>
      <c r="C34" s="10">
        <f t="shared" ref="C34:R34" si="222">C9/86400</f>
        <v>1.4726001511689815E-3</v>
      </c>
      <c r="D34" s="10">
        <f t="shared" si="222"/>
        <v>1.1837826488657404E-3</v>
      </c>
      <c r="E34" s="10">
        <f t="shared" si="222"/>
        <v>1.2377781977083331E-3</v>
      </c>
      <c r="F34" s="10">
        <f t="shared" si="222"/>
        <v>1.5739816914467596E-3</v>
      </c>
      <c r="G34" s="10">
        <f t="shared" si="222"/>
        <v>1.3125860838078703E-3</v>
      </c>
      <c r="H34" s="10">
        <f t="shared" si="222"/>
        <v>1.4556500377893519E-3</v>
      </c>
      <c r="I34" s="10">
        <f t="shared" si="222"/>
        <v>1.2939909297106486E-3</v>
      </c>
      <c r="J34" s="10">
        <f t="shared" si="222"/>
        <v>1.4584698076851857E-3</v>
      </c>
      <c r="K34" s="10">
        <f t="shared" si="222"/>
        <v>1.1776266062037037E-3</v>
      </c>
      <c r="L34" s="10">
        <f t="shared" si="222"/>
        <v>1.153557781134259E-3</v>
      </c>
      <c r="M34" s="10">
        <f t="shared" si="222"/>
        <v>1.2712857982754631E-3</v>
      </c>
      <c r="N34" s="10">
        <f t="shared" si="222"/>
        <v>1.1392626186342591E-3</v>
      </c>
      <c r="O34" s="10">
        <f t="shared" si="222"/>
        <v>1.2832451499074071E-3</v>
      </c>
      <c r="P34" s="33">
        <f t="shared" si="222"/>
        <v>1.3100486358589617E-3</v>
      </c>
      <c r="Q34" s="33">
        <f t="shared" si="222"/>
        <v>1.1392626186342591E-3</v>
      </c>
      <c r="R34" s="33">
        <f t="shared" si="222"/>
        <v>1.5739816914467596E-3</v>
      </c>
      <c r="S34" s="15">
        <f t="shared" si="185"/>
        <v>10.250759704183862</v>
      </c>
      <c r="T34" s="15"/>
      <c r="U34" s="15"/>
      <c r="V34" s="11">
        <v>8</v>
      </c>
      <c r="W34" s="33">
        <f t="shared" ref="W34:Y34" si="223">W9/86400</f>
        <v>1.349437437013889E-3</v>
      </c>
      <c r="X34" s="33">
        <f t="shared" si="223"/>
        <v>1.1776266062037037E-3</v>
      </c>
      <c r="Y34" s="33">
        <f t="shared" si="223"/>
        <v>1.5739816914467596E-3</v>
      </c>
      <c r="Z34" s="15">
        <f t="shared" si="187"/>
        <v>10.075356542651159</v>
      </c>
      <c r="AA34" s="2" t="s">
        <v>3</v>
      </c>
      <c r="AB34" s="4">
        <f t="shared" ref="AB34:AO34" si="224">AB6/AB$25*100</f>
        <v>5.6089664731384943</v>
      </c>
      <c r="AC34" s="4">
        <f t="shared" si="224"/>
        <v>4.2511700936579766</v>
      </c>
      <c r="AD34" s="4">
        <f t="shared" si="224"/>
        <v>6.010610143465172</v>
      </c>
      <c r="AE34" s="4">
        <f t="shared" si="224"/>
        <v>5.3037186409490094</v>
      </c>
      <c r="AF34" s="4">
        <f t="shared" si="224"/>
        <v>5.340782122954189</v>
      </c>
      <c r="AG34" s="4">
        <f t="shared" si="224"/>
        <v>4.3512077248688303</v>
      </c>
      <c r="AH34" s="4">
        <f t="shared" si="224"/>
        <v>4.7053118250913828</v>
      </c>
      <c r="AI34" s="4">
        <f t="shared" si="224"/>
        <v>4.9290027928914029</v>
      </c>
      <c r="AJ34" s="4">
        <f t="shared" si="224"/>
        <v>4.8912935897389271</v>
      </c>
      <c r="AK34" s="4">
        <f t="shared" si="224"/>
        <v>4.5724160186811389</v>
      </c>
      <c r="AL34" s="4">
        <f t="shared" si="224"/>
        <v>4.9657408809417758</v>
      </c>
      <c r="AM34" s="4">
        <f t="shared" si="224"/>
        <v>5.5943787785610901</v>
      </c>
      <c r="AN34" s="4">
        <f t="shared" si="224"/>
        <v>5.4315307595029489</v>
      </c>
      <c r="AO34" s="4">
        <f t="shared" si="224"/>
        <v>5.0376048453054727</v>
      </c>
      <c r="AP34" s="15">
        <f t="shared" si="205"/>
        <v>5.0709810492676999</v>
      </c>
      <c r="AQ34" s="15">
        <f t="shared" si="206"/>
        <v>4.2511700936579766</v>
      </c>
      <c r="AR34" s="15">
        <f t="shared" si="207"/>
        <v>6.010610143465172</v>
      </c>
      <c r="AS34" s="15">
        <f t="shared" si="208"/>
        <v>0.50689943006380767</v>
      </c>
      <c r="AT34" s="15">
        <f t="shared" si="209"/>
        <v>4.8809984997068785</v>
      </c>
      <c r="AU34" s="15">
        <f t="shared" si="210"/>
        <v>4.2511700936579766</v>
      </c>
      <c r="AV34" s="15">
        <f t="shared" si="211"/>
        <v>5.5943787785610901</v>
      </c>
      <c r="AW34" s="15">
        <f t="shared" si="212"/>
        <v>0.49349485072483673</v>
      </c>
      <c r="AX34" s="25"/>
      <c r="AY34" s="25"/>
    </row>
    <row r="35" spans="1:51" x14ac:dyDescent="0.35">
      <c r="A35" s="11">
        <v>9</v>
      </c>
      <c r="B35" s="10">
        <f t="shared" ref="B35" si="225">B10/86400</f>
        <v>4.3264387545138871E-4</v>
      </c>
      <c r="C35" s="10">
        <f t="shared" ref="C35:R35" si="226">C10/86400</f>
        <v>4.5710506424768483E-4</v>
      </c>
      <c r="D35" s="10">
        <f t="shared" si="226"/>
        <v>4.5351473922453751E-4</v>
      </c>
      <c r="E35" s="10">
        <f t="shared" si="226"/>
        <v>5.663756088773146E-4</v>
      </c>
      <c r="F35" s="10">
        <f t="shared" si="226"/>
        <v>4.5719744687499947E-4</v>
      </c>
      <c r="G35" s="10">
        <f t="shared" si="226"/>
        <v>5.0609410431712927E-4</v>
      </c>
      <c r="H35" s="10">
        <f t="shared" si="226"/>
        <v>5.5929127824074084E-4</v>
      </c>
      <c r="I35" s="10">
        <f t="shared" si="226"/>
        <v>4.0429474258101824E-4</v>
      </c>
      <c r="J35" s="10">
        <f t="shared" si="226"/>
        <v>6.0162929369212944E-4</v>
      </c>
      <c r="K35" s="10">
        <f t="shared" si="226"/>
        <v>4.9341904971064818E-4</v>
      </c>
      <c r="L35" s="10">
        <f t="shared" si="226"/>
        <v>4.8954711515046285E-4</v>
      </c>
      <c r="M35" s="10">
        <f t="shared" si="226"/>
        <v>2.8262366674768492E-4</v>
      </c>
      <c r="N35" s="10">
        <f t="shared" si="226"/>
        <v>5.3239271017361102E-4</v>
      </c>
      <c r="O35" s="10">
        <f t="shared" si="226"/>
        <v>4.7807959604166672E-4</v>
      </c>
      <c r="P35" s="33">
        <f t="shared" si="226"/>
        <v>4.7958630652364398E-4</v>
      </c>
      <c r="Q35" s="33">
        <f t="shared" si="226"/>
        <v>2.8262366674768492E-4</v>
      </c>
      <c r="R35" s="33">
        <f t="shared" si="226"/>
        <v>6.0162929369212944E-4</v>
      </c>
      <c r="S35" s="15">
        <f t="shared" si="185"/>
        <v>16.450573682474463</v>
      </c>
      <c r="T35" s="15"/>
      <c r="U35" s="15"/>
      <c r="V35" s="11">
        <v>9</v>
      </c>
      <c r="W35" s="33">
        <f t="shared" ref="W35:Y35" si="227">W10/86400</f>
        <v>4.6580012019965252E-4</v>
      </c>
      <c r="X35" s="33">
        <f t="shared" si="227"/>
        <v>2.8262366674768492E-4</v>
      </c>
      <c r="Y35" s="33">
        <f t="shared" si="227"/>
        <v>5.663756088773146E-4</v>
      </c>
      <c r="Z35" s="15">
        <f t="shared" si="187"/>
        <v>19.664191675448915</v>
      </c>
      <c r="AA35" s="2" t="s">
        <v>4</v>
      </c>
      <c r="AB35" s="4">
        <f t="shared" ref="AB35:AO35" si="228">AB7/AB$25*100</f>
        <v>1.7628487837452398</v>
      </c>
      <c r="AC35" s="4">
        <f t="shared" si="228"/>
        <v>1.4427348391628745</v>
      </c>
      <c r="AD35" s="4">
        <f t="shared" si="228"/>
        <v>2.4206645175021761</v>
      </c>
      <c r="AE35" s="4">
        <f t="shared" si="228"/>
        <v>2.0391246639524967</v>
      </c>
      <c r="AF35" s="4">
        <f t="shared" si="228"/>
        <v>1.906890130349848</v>
      </c>
      <c r="AG35" s="4">
        <f t="shared" si="228"/>
        <v>1.5744394311189254</v>
      </c>
      <c r="AH35" s="4">
        <f t="shared" si="228"/>
        <v>1.5478054956772407</v>
      </c>
      <c r="AI35" s="4">
        <f t="shared" si="228"/>
        <v>1.3669223805716391</v>
      </c>
      <c r="AJ35" s="4">
        <f t="shared" si="228"/>
        <v>1.2747847317012351</v>
      </c>
      <c r="AK35" s="4">
        <f t="shared" si="228"/>
        <v>1.8224956316434548</v>
      </c>
      <c r="AL35" s="4">
        <f t="shared" si="228"/>
        <v>1.7426976553760254</v>
      </c>
      <c r="AM35" s="4">
        <f t="shared" si="228"/>
        <v>1.3534241629467056</v>
      </c>
      <c r="AN35" s="4">
        <f t="shared" si="228"/>
        <v>1.8574552032278158</v>
      </c>
      <c r="AO35" s="4">
        <f t="shared" si="228"/>
        <v>1.5666726510254487</v>
      </c>
      <c r="AP35" s="15">
        <f t="shared" si="205"/>
        <v>1.6913543055715088</v>
      </c>
      <c r="AQ35" s="15">
        <f t="shared" si="206"/>
        <v>1.2747847317012351</v>
      </c>
      <c r="AR35" s="15">
        <f t="shared" si="207"/>
        <v>2.4206645175021761</v>
      </c>
      <c r="AS35" s="15">
        <f t="shared" si="208"/>
        <v>0.31088509163581057</v>
      </c>
      <c r="AT35" s="15">
        <f t="shared" si="209"/>
        <v>1.6317295919278978</v>
      </c>
      <c r="AU35" s="15">
        <f t="shared" si="210"/>
        <v>1.3534241629467056</v>
      </c>
      <c r="AV35" s="15">
        <f t="shared" si="211"/>
        <v>2.0391246639524967</v>
      </c>
      <c r="AW35" s="15">
        <f t="shared" si="212"/>
        <v>0.25958674645337876</v>
      </c>
      <c r="AX35" s="25"/>
      <c r="AY35" s="25"/>
    </row>
    <row r="36" spans="1:51" x14ac:dyDescent="0.35">
      <c r="A36" s="11"/>
      <c r="B36" s="14">
        <f t="shared" ref="B36" si="229">B11/86400</f>
        <v>4.0480717750115743E-3</v>
      </c>
      <c r="C36" s="14">
        <f t="shared" ref="C36:R36" si="230">C11/86400</f>
        <v>4.3659769463310185E-3</v>
      </c>
      <c r="D36" s="14">
        <f t="shared" si="230"/>
        <v>4.1888636936226855E-3</v>
      </c>
      <c r="E36" s="14">
        <f t="shared" si="230"/>
        <v>4.716049120266204E-3</v>
      </c>
      <c r="F36" s="14">
        <f t="shared" si="230"/>
        <v>4.6508881330324069E-3</v>
      </c>
      <c r="G36" s="14">
        <f t="shared" si="230"/>
        <v>4.1828693205671289E-3</v>
      </c>
      <c r="H36" s="14">
        <f t="shared" si="230"/>
        <v>4.9746414924074075E-3</v>
      </c>
      <c r="I36" s="14">
        <f t="shared" si="230"/>
        <v>4.2331259973148148E-3</v>
      </c>
      <c r="J36" s="14">
        <f t="shared" si="230"/>
        <v>5.0912908373263888E-3</v>
      </c>
      <c r="K36" s="14">
        <f t="shared" si="230"/>
        <v>4.281448150243056E-3</v>
      </c>
      <c r="L36" s="14">
        <f t="shared" si="230"/>
        <v>4.2992147476273151E-3</v>
      </c>
      <c r="M36" s="14">
        <f t="shared" si="230"/>
        <v>3.7231880406481477E-3</v>
      </c>
      <c r="N36" s="14">
        <f t="shared" si="230"/>
        <v>4.2935843936342585E-3</v>
      </c>
      <c r="O36" s="14">
        <f t="shared" si="230"/>
        <v>4.487956139247685E-3</v>
      </c>
      <c r="P36" s="17">
        <f t="shared" si="230"/>
        <v>4.3955120562342923E-3</v>
      </c>
      <c r="Q36" s="17">
        <f t="shared" si="230"/>
        <v>3.7231880406481477E-3</v>
      </c>
      <c r="R36" s="17">
        <f t="shared" si="230"/>
        <v>5.0912908373263888E-3</v>
      </c>
      <c r="S36" s="34">
        <f t="shared" si="185"/>
        <v>8.267044387324713</v>
      </c>
      <c r="T36" s="15"/>
      <c r="U36" s="15"/>
      <c r="V36" s="11" t="s">
        <v>42</v>
      </c>
      <c r="W36" s="17">
        <f t="shared" ref="W36:Y36" si="231">W11/86400</f>
        <v>4.3910234001012733E-3</v>
      </c>
      <c r="X36" s="17">
        <f t="shared" si="231"/>
        <v>3.7231880406481477E-3</v>
      </c>
      <c r="Y36" s="17">
        <f t="shared" si="231"/>
        <v>4.9746414924074075E-3</v>
      </c>
      <c r="Z36" s="34">
        <f t="shared" si="187"/>
        <v>8.7809941840575405</v>
      </c>
      <c r="AA36" s="2" t="s">
        <v>5</v>
      </c>
      <c r="AB36" s="4">
        <f t="shared" ref="AB36:AO36" si="232">AB8/AB$25*100</f>
        <v>1.5783067111053823</v>
      </c>
      <c r="AC36" s="4">
        <f t="shared" si="232"/>
        <v>1.3609214557081184</v>
      </c>
      <c r="AD36" s="4">
        <f t="shared" si="232"/>
        <v>1.4725283095827117</v>
      </c>
      <c r="AE36" s="4">
        <f t="shared" si="232"/>
        <v>1.4557734898003145</v>
      </c>
      <c r="AF36" s="4">
        <f t="shared" si="232"/>
        <v>1.7204446702127851</v>
      </c>
      <c r="AG36" s="4">
        <f t="shared" si="232"/>
        <v>1.5494421542309094</v>
      </c>
      <c r="AH36" s="4">
        <f t="shared" si="232"/>
        <v>1.4474392413725055</v>
      </c>
      <c r="AI36" s="4">
        <f t="shared" si="232"/>
        <v>1.2655225985871126</v>
      </c>
      <c r="AJ36" s="4">
        <f t="shared" si="232"/>
        <v>1.4133482893663551</v>
      </c>
      <c r="AK36" s="4">
        <f t="shared" si="232"/>
        <v>1.8432516447640268</v>
      </c>
      <c r="AL36" s="4">
        <f t="shared" si="232"/>
        <v>1.7416110333294403</v>
      </c>
      <c r="AM36" s="4">
        <f t="shared" si="232"/>
        <v>1.1900757353633484</v>
      </c>
      <c r="AN36" s="4">
        <f t="shared" si="232"/>
        <v>1.7228796790510825</v>
      </c>
      <c r="AO36" s="4">
        <f t="shared" si="232"/>
        <v>1.7160043251056178</v>
      </c>
      <c r="AP36" s="15">
        <f t="shared" si="205"/>
        <v>1.5341106669699796</v>
      </c>
      <c r="AQ36" s="15">
        <f t="shared" si="206"/>
        <v>1.1900757353633484</v>
      </c>
      <c r="AR36" s="15">
        <f t="shared" si="207"/>
        <v>1.8432516447640268</v>
      </c>
      <c r="AS36" s="15">
        <f t="shared" si="208"/>
        <v>0.19548184453072154</v>
      </c>
      <c r="AT36" s="15">
        <f t="shared" si="209"/>
        <v>1.4791088737548903</v>
      </c>
      <c r="AU36" s="15">
        <f t="shared" si="210"/>
        <v>1.1900757353633484</v>
      </c>
      <c r="AV36" s="15">
        <f t="shared" si="211"/>
        <v>1.8432516447640268</v>
      </c>
      <c r="AW36" s="15">
        <f t="shared" si="212"/>
        <v>0.22053983062518726</v>
      </c>
      <c r="AX36" s="25"/>
      <c r="AY36" s="25"/>
    </row>
    <row r="37" spans="1:51" x14ac:dyDescent="0.35">
      <c r="A37" s="11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21"/>
      <c r="Q37" s="23"/>
      <c r="R37" s="22"/>
      <c r="S37" s="22"/>
      <c r="T37" s="22"/>
      <c r="U37" s="22"/>
      <c r="V37" s="22"/>
      <c r="W37" s="22"/>
      <c r="X37" s="22"/>
      <c r="AA37" s="2" t="s">
        <v>6</v>
      </c>
      <c r="AB37" s="4">
        <f t="shared" ref="AB37:AO37" si="233">AB9/AB$25*100</f>
        <v>2.5891193180000789</v>
      </c>
      <c r="AC37" s="4">
        <f t="shared" si="233"/>
        <v>2.2935158834941833</v>
      </c>
      <c r="AD37" s="4">
        <f t="shared" si="233"/>
        <v>2.7940846246733839</v>
      </c>
      <c r="AE37" s="4">
        <f t="shared" si="233"/>
        <v>2.2467234216605494</v>
      </c>
      <c r="AF37" s="4">
        <f t="shared" si="233"/>
        <v>2.6122227864491769</v>
      </c>
      <c r="AG37" s="4">
        <f t="shared" si="233"/>
        <v>2.7473538273194098</v>
      </c>
      <c r="AH37" s="4">
        <f t="shared" si="233"/>
        <v>2.3303288525188557</v>
      </c>
      <c r="AI37" s="4">
        <f t="shared" si="233"/>
        <v>2.5459064185254539</v>
      </c>
      <c r="AJ37" s="4">
        <f t="shared" si="233"/>
        <v>2.376365015923239</v>
      </c>
      <c r="AK37" s="4">
        <f t="shared" si="233"/>
        <v>2.4852291176741792</v>
      </c>
      <c r="AL37" s="4">
        <f t="shared" si="233"/>
        <v>2.9196681040936032</v>
      </c>
      <c r="AM37" s="4">
        <f t="shared" si="233"/>
        <v>2.7875109968055147</v>
      </c>
      <c r="AN37" s="4">
        <f t="shared" si="233"/>
        <v>2.4646098951414568</v>
      </c>
      <c r="AO37" s="4">
        <f t="shared" si="233"/>
        <v>2.7678756783930685</v>
      </c>
      <c r="AP37" s="15">
        <f t="shared" si="205"/>
        <v>2.5686081386194393</v>
      </c>
      <c r="AQ37" s="15">
        <f t="shared" si="206"/>
        <v>2.2467234216605494</v>
      </c>
      <c r="AR37" s="15">
        <f t="shared" si="207"/>
        <v>2.9196681040936032</v>
      </c>
      <c r="AS37" s="15">
        <f t="shared" si="208"/>
        <v>0.2125458767113336</v>
      </c>
      <c r="AT37" s="15">
        <f t="shared" si="209"/>
        <v>2.5060989130559155</v>
      </c>
      <c r="AU37" s="15">
        <f t="shared" si="210"/>
        <v>2.2467234216605494</v>
      </c>
      <c r="AV37" s="15">
        <f t="shared" si="211"/>
        <v>2.7875109968055147</v>
      </c>
      <c r="AW37" s="15">
        <f t="shared" si="212"/>
        <v>0.20495346547343127</v>
      </c>
      <c r="AX37" s="25"/>
      <c r="AY37" s="25"/>
    </row>
    <row r="38" spans="1:51" x14ac:dyDescent="0.35">
      <c r="A38" s="36" t="s">
        <v>59</v>
      </c>
      <c r="B38" s="17"/>
      <c r="C38" s="17" t="s">
        <v>27</v>
      </c>
      <c r="D38" s="17"/>
      <c r="E38" s="17" t="s">
        <v>29</v>
      </c>
      <c r="F38" s="17" t="s">
        <v>30</v>
      </c>
      <c r="G38" s="17" t="s">
        <v>31</v>
      </c>
      <c r="H38" s="17" t="s">
        <v>32</v>
      </c>
      <c r="I38" s="17" t="s">
        <v>33</v>
      </c>
      <c r="J38" s="17"/>
      <c r="K38" s="17" t="s">
        <v>35</v>
      </c>
      <c r="L38" s="26"/>
      <c r="M38" s="26" t="s">
        <v>37</v>
      </c>
      <c r="N38" s="26"/>
      <c r="O38" s="26"/>
      <c r="P38" s="13"/>
      <c r="Q38" s="23"/>
      <c r="R38" s="19"/>
      <c r="S38" s="19"/>
      <c r="T38" s="19"/>
      <c r="U38" s="19"/>
      <c r="V38" s="19"/>
      <c r="W38" s="19"/>
      <c r="X38" s="19"/>
      <c r="AA38" s="2" t="s">
        <v>12</v>
      </c>
      <c r="AB38" s="4">
        <f t="shared" ref="AB38:AO38" si="234">AB10/AB$25*100</f>
        <v>3.8465131734670623</v>
      </c>
      <c r="AC38" s="4">
        <f t="shared" si="234"/>
        <v>3.6032994657400992</v>
      </c>
      <c r="AD38" s="4">
        <f t="shared" si="234"/>
        <v>4.3841901442760376</v>
      </c>
      <c r="AE38" s="4">
        <f t="shared" si="234"/>
        <v>3.6866643342545129</v>
      </c>
      <c r="AF38" s="4">
        <f t="shared" si="234"/>
        <v>4.1778229219845064</v>
      </c>
      <c r="AG38" s="4">
        <f t="shared" si="234"/>
        <v>3.2199491822331257</v>
      </c>
      <c r="AH38" s="4">
        <f t="shared" si="234"/>
        <v>4.0176468186655407</v>
      </c>
      <c r="AI38" s="4">
        <f t="shared" si="234"/>
        <v>4.2311949748904718</v>
      </c>
      <c r="AJ38" s="4">
        <f t="shared" si="234"/>
        <v>3.841179769876979</v>
      </c>
      <c r="AK38" s="4">
        <f t="shared" si="234"/>
        <v>4.2567603392606603</v>
      </c>
      <c r="AL38" s="4">
        <f t="shared" si="234"/>
        <v>4.1860773185440063</v>
      </c>
      <c r="AM38" s="4">
        <f t="shared" si="234"/>
        <v>4.4555146394684977</v>
      </c>
      <c r="AN38" s="4">
        <f t="shared" si="234"/>
        <v>3.8883744438460535</v>
      </c>
      <c r="AO38" s="4">
        <f t="shared" si="234"/>
        <v>4.1295447595202539</v>
      </c>
      <c r="AP38" s="15">
        <f t="shared" si="205"/>
        <v>3.9946237347162716</v>
      </c>
      <c r="AQ38" s="15">
        <f t="shared" si="206"/>
        <v>3.2199491822331257</v>
      </c>
      <c r="AR38" s="15">
        <f t="shared" si="207"/>
        <v>4.4555146394684977</v>
      </c>
      <c r="AS38" s="15">
        <f t="shared" si="208"/>
        <v>0.33771621741453922</v>
      </c>
      <c r="AT38" s="15">
        <f t="shared" si="209"/>
        <v>3.9561065845621766</v>
      </c>
      <c r="AU38" s="15">
        <f t="shared" si="210"/>
        <v>3.2199491822331257</v>
      </c>
      <c r="AV38" s="15">
        <f t="shared" si="211"/>
        <v>4.4555146394684977</v>
      </c>
      <c r="AW38" s="15">
        <f t="shared" si="212"/>
        <v>0.41531739206345758</v>
      </c>
      <c r="AX38" s="25"/>
      <c r="AY38" s="25"/>
    </row>
    <row r="39" spans="1:51" x14ac:dyDescent="0.35">
      <c r="A39" s="11">
        <v>1</v>
      </c>
      <c r="B39" s="25"/>
      <c r="C39" s="15">
        <f>(C2-$W2)/$W2*100</f>
        <v>-18.141540079708648</v>
      </c>
      <c r="D39" s="15"/>
      <c r="E39" s="15">
        <f t="shared" ref="E39:M39" si="235">(E2-$W2)/$W2*100</f>
        <v>39.701221374280109</v>
      </c>
      <c r="F39" s="15">
        <f t="shared" si="235"/>
        <v>0.91569688666465454</v>
      </c>
      <c r="G39" s="15">
        <f t="shared" si="235"/>
        <v>0.92633536307928033</v>
      </c>
      <c r="H39" s="15">
        <f t="shared" si="235"/>
        <v>3.9803022857227219</v>
      </c>
      <c r="I39" s="15">
        <f t="shared" si="235"/>
        <v>-11.096593659869017</v>
      </c>
      <c r="J39" s="15"/>
      <c r="K39" s="15">
        <f t="shared" si="235"/>
        <v>3.0767544425592281</v>
      </c>
      <c r="L39" s="15"/>
      <c r="M39" s="15">
        <f t="shared" si="235"/>
        <v>-19.362176612728362</v>
      </c>
      <c r="N39" s="25"/>
      <c r="O39" s="25"/>
      <c r="P39" s="26"/>
      <c r="Q39" s="5"/>
      <c r="R39" s="19"/>
      <c r="S39" s="19"/>
      <c r="T39" s="19"/>
      <c r="U39" s="19"/>
      <c r="V39" s="19"/>
      <c r="W39" s="19"/>
      <c r="X39" s="19"/>
      <c r="AA39" s="2">
        <v>5</v>
      </c>
      <c r="AB39" s="4">
        <f t="shared" ref="AB39:AO39" si="236">AB11/AB$25*100</f>
        <v>0.53448736959401455</v>
      </c>
      <c r="AC39" s="4">
        <f t="shared" si="236"/>
        <v>0.25853269703758991</v>
      </c>
      <c r="AD39" s="4">
        <f t="shared" si="236"/>
        <v>1.0219305368892242</v>
      </c>
      <c r="AE39" s="4">
        <f t="shared" si="236"/>
        <v>0.37965351859185709</v>
      </c>
      <c r="AF39" s="4">
        <f t="shared" si="236"/>
        <v>1.7203092375972402</v>
      </c>
      <c r="AG39" s="4">
        <f t="shared" si="236"/>
        <v>0.75363903640653274</v>
      </c>
      <c r="AH39" s="4">
        <f t="shared" si="236"/>
        <v>0.56087769406751875</v>
      </c>
      <c r="AI39" s="4">
        <f t="shared" si="236"/>
        <v>1.2966710242970494</v>
      </c>
      <c r="AJ39" s="4">
        <f t="shared" si="236"/>
        <v>0.6119890468657766</v>
      </c>
      <c r="AK39" s="4">
        <f t="shared" si="236"/>
        <v>1.3274775959537273</v>
      </c>
      <c r="AL39" s="4">
        <f t="shared" si="236"/>
        <v>0.76086133734368644</v>
      </c>
      <c r="AM39" s="4">
        <f t="shared" si="236"/>
        <v>0.96642944135801789</v>
      </c>
      <c r="AN39" s="4">
        <f t="shared" si="236"/>
        <v>1.2794821775567276</v>
      </c>
      <c r="AO39" s="4">
        <f t="shared" si="236"/>
        <v>0.76864643018905054</v>
      </c>
      <c r="AP39" s="15">
        <f t="shared" si="205"/>
        <v>0.87435622455342954</v>
      </c>
      <c r="AQ39" s="15">
        <f t="shared" si="206"/>
        <v>0.25853269703758991</v>
      </c>
      <c r="AR39" s="15">
        <f t="shared" si="207"/>
        <v>1.7203092375972402</v>
      </c>
      <c r="AS39" s="15">
        <f t="shared" si="208"/>
        <v>0.41499784964734959</v>
      </c>
      <c r="AT39" s="15">
        <f t="shared" si="209"/>
        <v>0.90794878066369167</v>
      </c>
      <c r="AU39" s="15">
        <f t="shared" si="210"/>
        <v>0.25853269703758991</v>
      </c>
      <c r="AV39" s="15">
        <f t="shared" si="211"/>
        <v>1.7203092375972402</v>
      </c>
      <c r="AW39" s="15">
        <f t="shared" si="212"/>
        <v>0.51207782320688477</v>
      </c>
      <c r="AX39" s="25"/>
      <c r="AY39" s="25"/>
    </row>
    <row r="40" spans="1:51" x14ac:dyDescent="0.35">
      <c r="A40" s="11">
        <v>2</v>
      </c>
      <c r="B40" s="25"/>
      <c r="C40" s="15">
        <f t="shared" ref="C40:M47" si="237">(C3-$W3)/$W3*100</f>
        <v>-7.4346339703824249</v>
      </c>
      <c r="D40" s="15"/>
      <c r="E40" s="15">
        <f t="shared" si="237"/>
        <v>30.700223499723901</v>
      </c>
      <c r="F40" s="15">
        <f t="shared" si="237"/>
        <v>-14.331682968813295</v>
      </c>
      <c r="G40" s="15">
        <f t="shared" si="237"/>
        <v>24.056806435441764</v>
      </c>
      <c r="H40" s="15">
        <f t="shared" si="237"/>
        <v>15.118850461496603</v>
      </c>
      <c r="I40" s="15">
        <f t="shared" si="237"/>
        <v>-29.360754806145078</v>
      </c>
      <c r="J40" s="15"/>
      <c r="K40" s="15">
        <f t="shared" si="237"/>
        <v>-21.666464208772343</v>
      </c>
      <c r="L40" s="15"/>
      <c r="M40" s="15">
        <f t="shared" si="237"/>
        <v>2.9176555574508702</v>
      </c>
      <c r="N40" s="25"/>
      <c r="O40" s="25"/>
      <c r="P40" s="13"/>
      <c r="R40" s="19"/>
      <c r="S40" s="19"/>
      <c r="T40" s="19"/>
      <c r="U40" s="19"/>
      <c r="V40" s="19"/>
      <c r="W40" s="19"/>
      <c r="X40" s="19"/>
      <c r="AA40" s="2" t="s">
        <v>13</v>
      </c>
      <c r="AB40" s="4">
        <f t="shared" ref="AB40:AO40" si="238">AB12/AB$25*100</f>
        <v>4.8763608956003637</v>
      </c>
      <c r="AC40" s="4">
        <f t="shared" si="238"/>
        <v>4.4095790789803679</v>
      </c>
      <c r="AD40" s="4">
        <f t="shared" si="238"/>
        <v>4.5664517370589044</v>
      </c>
      <c r="AE40" s="4">
        <f t="shared" si="238"/>
        <v>4.8080281907524016</v>
      </c>
      <c r="AF40" s="4">
        <f t="shared" si="238"/>
        <v>4.3117657018574995</v>
      </c>
      <c r="AG40" s="4">
        <f t="shared" si="238"/>
        <v>4.6346607824505721</v>
      </c>
      <c r="AH40" s="4">
        <f t="shared" si="238"/>
        <v>5.4509258922733288</v>
      </c>
      <c r="AI40" s="4">
        <f t="shared" si="238"/>
        <v>5.7373366830311339</v>
      </c>
      <c r="AJ40" s="4">
        <f t="shared" si="238"/>
        <v>5.8361650885144556</v>
      </c>
      <c r="AK40" s="4">
        <f t="shared" si="238"/>
        <v>5.1848348699339599</v>
      </c>
      <c r="AL40" s="4">
        <f t="shared" si="238"/>
        <v>5.4654039059206649</v>
      </c>
      <c r="AM40" s="4">
        <f t="shared" si="238"/>
        <v>5.3374537581885164</v>
      </c>
      <c r="AN40" s="4">
        <f t="shared" si="238"/>
        <v>6.0441623619394491</v>
      </c>
      <c r="AO40" s="4">
        <f t="shared" si="238"/>
        <v>5.7659242384727323</v>
      </c>
      <c r="AP40" s="15">
        <f t="shared" si="205"/>
        <v>5.1735037989267392</v>
      </c>
      <c r="AQ40" s="15">
        <f t="shared" si="206"/>
        <v>4.3117657018574995</v>
      </c>
      <c r="AR40" s="15">
        <f t="shared" si="207"/>
        <v>6.0441623619394491</v>
      </c>
      <c r="AS40" s="15">
        <f t="shared" si="208"/>
        <v>0.57258632820287836</v>
      </c>
      <c r="AT40" s="15">
        <f t="shared" si="209"/>
        <v>4.9843231196834727</v>
      </c>
      <c r="AU40" s="15">
        <f t="shared" si="210"/>
        <v>4.3117657018574995</v>
      </c>
      <c r="AV40" s="15">
        <f t="shared" si="211"/>
        <v>5.7373366830311339</v>
      </c>
      <c r="AW40" s="15">
        <f t="shared" si="212"/>
        <v>0.51901852822088779</v>
      </c>
      <c r="AX40" s="25"/>
      <c r="AY40" s="25"/>
    </row>
    <row r="41" spans="1:51" x14ac:dyDescent="0.35">
      <c r="A41" s="11">
        <v>3</v>
      </c>
      <c r="B41" s="25"/>
      <c r="C41" s="15">
        <f t="shared" si="237"/>
        <v>-4.0902244019521925</v>
      </c>
      <c r="D41" s="15"/>
      <c r="E41" s="15">
        <f t="shared" si="237"/>
        <v>22.546208731133515</v>
      </c>
      <c r="F41" s="15">
        <f t="shared" si="237"/>
        <v>-1.2709622562573746</v>
      </c>
      <c r="G41" s="15">
        <f t="shared" si="237"/>
        <v>-10.231219680686941</v>
      </c>
      <c r="H41" s="15">
        <f t="shared" si="237"/>
        <v>12.616069035283431</v>
      </c>
      <c r="I41" s="15">
        <f t="shared" si="237"/>
        <v>-6.6978184290826528</v>
      </c>
      <c r="J41" s="15"/>
      <c r="K41" s="15">
        <f t="shared" si="237"/>
        <v>-2.1810504062379144</v>
      </c>
      <c r="L41" s="15"/>
      <c r="M41" s="15">
        <f t="shared" si="237"/>
        <v>-10.69100259219991</v>
      </c>
      <c r="N41" s="25"/>
      <c r="O41" s="25"/>
      <c r="P41" s="13"/>
      <c r="Q41" s="1"/>
      <c r="R41" s="19"/>
      <c r="S41" s="19"/>
      <c r="T41" s="19"/>
      <c r="U41" s="19"/>
      <c r="V41" s="19"/>
      <c r="W41" s="19"/>
      <c r="X41" s="19"/>
      <c r="AA41" s="2" t="s">
        <v>14</v>
      </c>
      <c r="AB41" s="4">
        <f t="shared" ref="AB41:AO41" si="239">AB13/AB$25*100</f>
        <v>6.2897830509713577</v>
      </c>
      <c r="AC41" s="4">
        <f t="shared" si="239"/>
        <v>6.7734989558038974</v>
      </c>
      <c r="AD41" s="4">
        <f t="shared" si="239"/>
        <v>4.7075995254113865</v>
      </c>
      <c r="AE41" s="4">
        <f t="shared" si="239"/>
        <v>6.2484421329865665</v>
      </c>
      <c r="AF41" s="4">
        <f t="shared" si="239"/>
        <v>4.5664465888051069</v>
      </c>
      <c r="AG41" s="4">
        <f t="shared" si="239"/>
        <v>6.1860731034736833</v>
      </c>
      <c r="AH41" s="4">
        <f t="shared" si="239"/>
        <v>5.3853375158922647</v>
      </c>
      <c r="AI41" s="4">
        <f t="shared" si="239"/>
        <v>7.0473809470645339</v>
      </c>
      <c r="AJ41" s="4">
        <f t="shared" si="239"/>
        <v>4.9364917027083992</v>
      </c>
      <c r="AK41" s="4">
        <f t="shared" si="239"/>
        <v>5.6525991448486632</v>
      </c>
      <c r="AL41" s="4">
        <f t="shared" si="239"/>
        <v>5.8803958723397889</v>
      </c>
      <c r="AM41" s="4">
        <f t="shared" si="239"/>
        <v>4.4281641926552417</v>
      </c>
      <c r="AN41" s="4">
        <f t="shared" si="239"/>
        <v>6.3579111134610971</v>
      </c>
      <c r="AO41" s="4">
        <f t="shared" si="239"/>
        <v>6.1839780727299605</v>
      </c>
      <c r="AP41" s="15">
        <f t="shared" si="205"/>
        <v>5.7602929942251393</v>
      </c>
      <c r="AQ41" s="15">
        <f t="shared" si="206"/>
        <v>4.4281641926552417</v>
      </c>
      <c r="AR41" s="15">
        <f t="shared" si="207"/>
        <v>7.0473809470645339</v>
      </c>
      <c r="AS41" s="15">
        <f t="shared" si="208"/>
        <v>0.83541969887822343</v>
      </c>
      <c r="AT41" s="15">
        <f t="shared" si="209"/>
        <v>5.7859928226912452</v>
      </c>
      <c r="AU41" s="15">
        <f t="shared" si="210"/>
        <v>4.4281641926552417</v>
      </c>
      <c r="AV41" s="15">
        <f t="shared" si="211"/>
        <v>7.0473809470645339</v>
      </c>
      <c r="AW41" s="15">
        <f t="shared" si="212"/>
        <v>0.95987366074875158</v>
      </c>
      <c r="AX41" s="25"/>
      <c r="AY41" s="25"/>
    </row>
    <row r="42" spans="1:51" x14ac:dyDescent="0.35">
      <c r="A42" s="11">
        <v>4</v>
      </c>
      <c r="B42" s="25"/>
      <c r="C42" s="15">
        <f t="shared" si="237"/>
        <v>-9.620444866490784</v>
      </c>
      <c r="D42" s="15"/>
      <c r="E42" s="15">
        <f t="shared" si="237"/>
        <v>5.7930234456099701</v>
      </c>
      <c r="F42" s="15">
        <f t="shared" si="237"/>
        <v>15.276395002378745</v>
      </c>
      <c r="G42" s="15">
        <f t="shared" si="237"/>
        <v>-9.5224695702088518</v>
      </c>
      <c r="H42" s="15">
        <f t="shared" si="237"/>
        <v>10.587068868601245</v>
      </c>
      <c r="I42" s="15">
        <f t="shared" si="237"/>
        <v>-5.2289161681613336</v>
      </c>
      <c r="J42" s="15"/>
      <c r="K42" s="15">
        <f t="shared" si="237"/>
        <v>6.0212577975682295</v>
      </c>
      <c r="L42" s="15"/>
      <c r="M42" s="15">
        <f t="shared" si="237"/>
        <v>-13.305914509297262</v>
      </c>
      <c r="N42" s="25"/>
      <c r="O42" s="25"/>
      <c r="P42" s="13"/>
      <c r="Q42" s="10"/>
      <c r="R42" s="19"/>
      <c r="S42" s="19"/>
      <c r="T42" s="19"/>
      <c r="U42" s="19"/>
      <c r="V42" s="19"/>
      <c r="W42" s="19"/>
      <c r="X42" s="19"/>
      <c r="AA42" s="2" t="s">
        <v>15</v>
      </c>
      <c r="AB42" s="4">
        <f t="shared" ref="AB42:AO42" si="240">AB14/AB$25*100</f>
        <v>7.2946763593204373</v>
      </c>
      <c r="AC42" s="4">
        <f t="shared" si="240"/>
        <v>7.7390531769387554</v>
      </c>
      <c r="AD42" s="4">
        <f t="shared" si="240"/>
        <v>6.3867369197678592</v>
      </c>
      <c r="AE42" s="4">
        <f t="shared" si="240"/>
        <v>6.2747091854136432</v>
      </c>
      <c r="AF42" s="4">
        <f t="shared" si="240"/>
        <v>6.9607584220242895</v>
      </c>
      <c r="AG42" s="4">
        <f t="shared" si="240"/>
        <v>7.623265939272529</v>
      </c>
      <c r="AH42" s="4">
        <f t="shared" si="240"/>
        <v>8.9759845878123592</v>
      </c>
      <c r="AI42" s="4">
        <f t="shared" si="240"/>
        <v>7.3995987160112255</v>
      </c>
      <c r="AJ42" s="4">
        <f t="shared" si="240"/>
        <v>9.4355184585836795</v>
      </c>
      <c r="AK42" s="4">
        <f t="shared" si="240"/>
        <v>8.474166395883957</v>
      </c>
      <c r="AL42" s="4">
        <f t="shared" si="240"/>
        <v>7.9547574513427772</v>
      </c>
      <c r="AM42" s="4">
        <f t="shared" si="240"/>
        <v>7.0966936975897594</v>
      </c>
      <c r="AN42" s="4">
        <f t="shared" si="240"/>
        <v>7.6575038232549737</v>
      </c>
      <c r="AO42" s="4">
        <f t="shared" si="240"/>
        <v>8.193031773152331</v>
      </c>
      <c r="AP42" s="15">
        <f t="shared" si="205"/>
        <v>7.6761753504548969</v>
      </c>
      <c r="AQ42" s="15">
        <f t="shared" si="206"/>
        <v>6.2747091854136432</v>
      </c>
      <c r="AR42" s="15">
        <f t="shared" si="207"/>
        <v>9.4355184585836795</v>
      </c>
      <c r="AS42" s="15">
        <f t="shared" si="208"/>
        <v>0.89742569850418041</v>
      </c>
      <c r="AT42" s="15">
        <f t="shared" si="209"/>
        <v>7.5680287651183136</v>
      </c>
      <c r="AU42" s="15">
        <f t="shared" si="210"/>
        <v>6.2747091854136432</v>
      </c>
      <c r="AV42" s="15">
        <f t="shared" si="211"/>
        <v>8.9759845878123592</v>
      </c>
      <c r="AW42" s="15">
        <f t="shared" si="212"/>
        <v>0.85587914129843323</v>
      </c>
      <c r="AX42" s="25"/>
      <c r="AY42" s="25"/>
    </row>
    <row r="43" spans="1:51" x14ac:dyDescent="0.35">
      <c r="A43" s="11">
        <v>5</v>
      </c>
      <c r="B43" s="25"/>
      <c r="C43" s="15">
        <f t="shared" si="237"/>
        <v>-71.454290981034717</v>
      </c>
      <c r="D43" s="15"/>
      <c r="E43" s="15">
        <f t="shared" si="237"/>
        <v>-54.71966110614089</v>
      </c>
      <c r="F43" s="15">
        <f t="shared" si="237"/>
        <v>102.34213798965072</v>
      </c>
      <c r="G43" s="15">
        <f t="shared" si="237"/>
        <v>-20.277372845246692</v>
      </c>
      <c r="H43" s="15">
        <f t="shared" si="237"/>
        <v>-29.437513528663988</v>
      </c>
      <c r="I43" s="15">
        <f t="shared" si="237"/>
        <v>38.814528050526562</v>
      </c>
      <c r="J43" s="15"/>
      <c r="K43" s="15">
        <f t="shared" si="237"/>
        <v>43.734760150327034</v>
      </c>
      <c r="L43" s="15"/>
      <c r="M43" s="15">
        <f t="shared" si="237"/>
        <v>-9.0025877294180177</v>
      </c>
      <c r="N43" s="25"/>
      <c r="O43" s="25"/>
      <c r="P43" s="13"/>
      <c r="Q43" s="10"/>
      <c r="R43" s="19"/>
      <c r="S43" s="19"/>
      <c r="T43" s="19"/>
      <c r="U43" s="19"/>
      <c r="V43" s="19"/>
      <c r="W43" s="19"/>
      <c r="X43" s="19"/>
      <c r="AA43" s="2" t="s">
        <v>16</v>
      </c>
      <c r="AB43" s="4">
        <f t="shared" ref="AB43:AO43" si="241">AB15/AB$25*100</f>
        <v>1.7073253748965185</v>
      </c>
      <c r="AC43" s="4">
        <f t="shared" si="241"/>
        <v>2.2406167081892887</v>
      </c>
      <c r="AD43" s="4">
        <f t="shared" si="241"/>
        <v>2.7427581560308689</v>
      </c>
      <c r="AE43" s="4">
        <f t="shared" si="241"/>
        <v>2.8092835555522999</v>
      </c>
      <c r="AF43" s="4">
        <f t="shared" si="241"/>
        <v>1.8469386604616052</v>
      </c>
      <c r="AG43" s="4">
        <f t="shared" si="241"/>
        <v>1.251670877228287</v>
      </c>
      <c r="AH43" s="4">
        <f t="shared" si="241"/>
        <v>2.0052991949443029</v>
      </c>
      <c r="AI43" s="4">
        <f t="shared" si="241"/>
        <v>2.4065010929469817</v>
      </c>
      <c r="AJ43" s="4">
        <f t="shared" si="241"/>
        <v>2.1497146251401529</v>
      </c>
      <c r="AK43" s="4">
        <f t="shared" si="241"/>
        <v>2.4825809788166993</v>
      </c>
      <c r="AL43" s="4">
        <f t="shared" si="241"/>
        <v>2.370411158088936</v>
      </c>
      <c r="AM43" s="4">
        <f t="shared" si="241"/>
        <v>2.1284850672251165</v>
      </c>
      <c r="AN43" s="4">
        <f t="shared" si="241"/>
        <v>2.134039202828153</v>
      </c>
      <c r="AO43" s="4">
        <f t="shared" si="241"/>
        <v>2.3451435336907616</v>
      </c>
      <c r="AP43" s="15">
        <f t="shared" si="205"/>
        <v>2.1871977275742838</v>
      </c>
      <c r="AQ43" s="15">
        <f t="shared" si="206"/>
        <v>1.251670877228287</v>
      </c>
      <c r="AR43" s="15">
        <f t="shared" si="207"/>
        <v>2.8092835555522999</v>
      </c>
      <c r="AS43" s="15">
        <f t="shared" si="208"/>
        <v>0.40708913068758207</v>
      </c>
      <c r="AT43" s="15">
        <f t="shared" si="209"/>
        <v>2.1464220169205728</v>
      </c>
      <c r="AU43" s="15">
        <f t="shared" si="210"/>
        <v>1.251670877228287</v>
      </c>
      <c r="AV43" s="15">
        <f t="shared" si="211"/>
        <v>2.8092835555522999</v>
      </c>
      <c r="AW43" s="15">
        <f t="shared" si="212"/>
        <v>0.46895161196221941</v>
      </c>
      <c r="AX43" s="25"/>
      <c r="AY43" s="25"/>
    </row>
    <row r="44" spans="1:51" x14ac:dyDescent="0.35">
      <c r="A44" s="11">
        <v>6</v>
      </c>
      <c r="B44" s="25"/>
      <c r="C44" s="15">
        <f t="shared" si="237"/>
        <v>2.6337470160071192</v>
      </c>
      <c r="D44" s="15"/>
      <c r="E44" s="15">
        <f t="shared" si="237"/>
        <v>5.5077736669683812</v>
      </c>
      <c r="F44" s="15">
        <f t="shared" si="237"/>
        <v>-8.6307675707306561</v>
      </c>
      <c r="G44" s="15">
        <f t="shared" si="237"/>
        <v>-8.4872178351547767</v>
      </c>
      <c r="H44" s="15">
        <f t="shared" si="237"/>
        <v>20.560322083163705</v>
      </c>
      <c r="I44" s="15">
        <f t="shared" si="237"/>
        <v>6.2257555747169571</v>
      </c>
      <c r="J44" s="15"/>
      <c r="K44" s="15">
        <f t="shared" si="237"/>
        <v>3.6496733395458363</v>
      </c>
      <c r="L44" s="15"/>
      <c r="M44" s="15">
        <f t="shared" si="237"/>
        <v>-21.459286274516419</v>
      </c>
      <c r="N44" s="25"/>
      <c r="O44" s="25"/>
      <c r="P44" s="13"/>
      <c r="Q44" s="10"/>
      <c r="R44" s="19"/>
      <c r="S44" s="19"/>
      <c r="T44" s="19"/>
      <c r="U44" s="19"/>
      <c r="V44" s="19"/>
      <c r="W44" s="19"/>
      <c r="X44" s="19"/>
      <c r="AA44" s="2" t="s">
        <v>17</v>
      </c>
      <c r="AB44" s="4">
        <f t="shared" ref="AB44:AO44" si="242">AB16/AB$25*100</f>
        <v>2.1487377728867485</v>
      </c>
      <c r="AC44" s="4">
        <f t="shared" si="242"/>
        <v>2.2688937220230398</v>
      </c>
      <c r="AD44" s="4">
        <f t="shared" si="242"/>
        <v>2.7824559716172383</v>
      </c>
      <c r="AE44" s="4">
        <f t="shared" si="242"/>
        <v>2.2825846267812389</v>
      </c>
      <c r="AF44" s="4">
        <f t="shared" si="242"/>
        <v>2.5128830201871426</v>
      </c>
      <c r="AG44" s="4">
        <f t="shared" si="242"/>
        <v>1.8915861072842723</v>
      </c>
      <c r="AH44" s="4">
        <f t="shared" si="242"/>
        <v>2.3528669432470859</v>
      </c>
      <c r="AI44" s="4">
        <f t="shared" si="242"/>
        <v>2.2001055722922236</v>
      </c>
      <c r="AJ44" s="4">
        <f t="shared" si="242"/>
        <v>2.1576325425066747</v>
      </c>
      <c r="AK44" s="4">
        <f t="shared" si="242"/>
        <v>1.9143835920692047</v>
      </c>
      <c r="AL44" s="4">
        <f t="shared" si="242"/>
        <v>2.1604489093330512</v>
      </c>
      <c r="AM44" s="4">
        <f t="shared" si="242"/>
        <v>2.4770481821322674</v>
      </c>
      <c r="AN44" s="4">
        <f t="shared" si="242"/>
        <v>1.9309961797035617</v>
      </c>
      <c r="AO44" s="4">
        <f t="shared" si="242"/>
        <v>1.846997021694315</v>
      </c>
      <c r="AP44" s="15">
        <f t="shared" si="205"/>
        <v>2.209115725982719</v>
      </c>
      <c r="AQ44" s="15">
        <f t="shared" si="206"/>
        <v>1.846997021694315</v>
      </c>
      <c r="AR44" s="15">
        <f t="shared" si="207"/>
        <v>2.7824559716172383</v>
      </c>
      <c r="AS44" s="15">
        <f t="shared" si="208"/>
        <v>0.2670832617014684</v>
      </c>
      <c r="AT44" s="15">
        <f t="shared" si="209"/>
        <v>2.2375439707520597</v>
      </c>
      <c r="AU44" s="15">
        <f t="shared" si="210"/>
        <v>1.8915861072842723</v>
      </c>
      <c r="AV44" s="15">
        <f t="shared" si="211"/>
        <v>2.5128830201871426</v>
      </c>
      <c r="AW44" s="15">
        <f t="shared" si="212"/>
        <v>0.23145682174402879</v>
      </c>
      <c r="AX44" s="25"/>
      <c r="AY44" s="25"/>
    </row>
    <row r="45" spans="1:51" x14ac:dyDescent="0.35">
      <c r="A45" s="11">
        <v>7</v>
      </c>
      <c r="B45" s="25"/>
      <c r="C45" s="15">
        <f t="shared" si="237"/>
        <v>-7.3251170380839596</v>
      </c>
      <c r="D45" s="15"/>
      <c r="E45" s="15">
        <f t="shared" si="237"/>
        <v>7.7475055393208176</v>
      </c>
      <c r="F45" s="15">
        <f t="shared" si="237"/>
        <v>11.344072489612417</v>
      </c>
      <c r="G45" s="15">
        <f t="shared" si="237"/>
        <v>-11.246598220096239</v>
      </c>
      <c r="H45" s="15">
        <f t="shared" si="237"/>
        <v>26.251052520358805</v>
      </c>
      <c r="I45" s="15">
        <f t="shared" si="237"/>
        <v>-2.7465870722076615</v>
      </c>
      <c r="J45" s="15"/>
      <c r="K45" s="15">
        <f t="shared" si="237"/>
        <v>-10.763261757457423</v>
      </c>
      <c r="L45" s="15"/>
      <c r="M45" s="15">
        <f t="shared" si="237"/>
        <v>-13.261066461446754</v>
      </c>
      <c r="N45" s="25"/>
      <c r="O45" s="25"/>
      <c r="P45" s="13"/>
      <c r="Q45" s="10"/>
      <c r="R45" s="19"/>
      <c r="S45" s="19"/>
      <c r="T45" s="19"/>
      <c r="U45" s="19"/>
      <c r="V45" s="19"/>
      <c r="W45" s="19"/>
      <c r="X45" s="19"/>
      <c r="AA45" s="2" t="s">
        <v>18</v>
      </c>
      <c r="AB45" s="4">
        <f t="shared" ref="AB45:AO45" si="243">AB17/AB$25*100</f>
        <v>2.0746201159915554</v>
      </c>
      <c r="AC45" s="4">
        <f t="shared" si="243"/>
        <v>1.9563076857207686</v>
      </c>
      <c r="AD45" s="4">
        <f t="shared" si="243"/>
        <v>1.5740785294150732</v>
      </c>
      <c r="AE45" s="4">
        <f t="shared" si="243"/>
        <v>1.5175455844519599</v>
      </c>
      <c r="AF45" s="4">
        <f t="shared" si="243"/>
        <v>1.9908583037068592</v>
      </c>
      <c r="AG45" s="4">
        <f t="shared" si="243"/>
        <v>1.8773055345247442</v>
      </c>
      <c r="AH45" s="4">
        <f t="shared" si="243"/>
        <v>2.6361969124487943</v>
      </c>
      <c r="AI45" s="4">
        <f t="shared" si="243"/>
        <v>2.122606503489465</v>
      </c>
      <c r="AJ45" s="4">
        <f t="shared" si="243"/>
        <v>2.591798357160588</v>
      </c>
      <c r="AK45" s="4">
        <f t="shared" si="243"/>
        <v>1.8934191609117494</v>
      </c>
      <c r="AL45" s="4">
        <f t="shared" si="243"/>
        <v>2.3254201197781801</v>
      </c>
      <c r="AM45" s="4">
        <f t="shared" si="243"/>
        <v>2.1660989802929951</v>
      </c>
      <c r="AN45" s="4">
        <f t="shared" si="243"/>
        <v>2.0393729989331604</v>
      </c>
      <c r="AO45" s="4">
        <f t="shared" si="243"/>
        <v>1.8106933312581348</v>
      </c>
      <c r="AP45" s="15">
        <f t="shared" si="205"/>
        <v>2.0411658655774301</v>
      </c>
      <c r="AQ45" s="15">
        <f t="shared" si="206"/>
        <v>1.5175455844519599</v>
      </c>
      <c r="AR45" s="15">
        <f t="shared" si="207"/>
        <v>2.6361969124487943</v>
      </c>
      <c r="AS45" s="15">
        <f t="shared" si="208"/>
        <v>0.324072553159096</v>
      </c>
      <c r="AT45" s="15">
        <f t="shared" si="209"/>
        <v>2.020042333193417</v>
      </c>
      <c r="AU45" s="15">
        <f t="shared" si="210"/>
        <v>1.5175455844519599</v>
      </c>
      <c r="AV45" s="15">
        <f t="shared" si="211"/>
        <v>2.6361969124487943</v>
      </c>
      <c r="AW45" s="15">
        <f t="shared" si="212"/>
        <v>0.31742770505198437</v>
      </c>
      <c r="AX45" s="25"/>
      <c r="AY45" s="25"/>
    </row>
    <row r="46" spans="1:51" x14ac:dyDescent="0.35">
      <c r="A46" s="11">
        <v>8</v>
      </c>
      <c r="B46" s="25"/>
      <c r="C46" s="15">
        <f t="shared" si="237"/>
        <v>9.1269673403780764</v>
      </c>
      <c r="D46" s="15"/>
      <c r="E46" s="15">
        <f t="shared" si="237"/>
        <v>-8.2745028589574048</v>
      </c>
      <c r="F46" s="15">
        <f t="shared" si="237"/>
        <v>16.639841779531082</v>
      </c>
      <c r="G46" s="15">
        <f t="shared" si="237"/>
        <v>-2.7308678561316118</v>
      </c>
      <c r="H46" s="15">
        <f t="shared" si="237"/>
        <v>7.8708799579842763</v>
      </c>
      <c r="I46" s="15">
        <f t="shared" si="237"/>
        <v>-4.108860906211075</v>
      </c>
      <c r="J46" s="15"/>
      <c r="K46" s="15">
        <f t="shared" si="237"/>
        <v>-12.73203381628257</v>
      </c>
      <c r="L46" s="15"/>
      <c r="M46" s="15">
        <f t="shared" si="237"/>
        <v>-5.7914236403107475</v>
      </c>
      <c r="N46" s="25"/>
      <c r="O46" s="25"/>
      <c r="P46" s="13"/>
      <c r="Q46" s="10"/>
      <c r="R46" s="19"/>
      <c r="S46" s="19"/>
      <c r="T46" s="19"/>
      <c r="U46" s="19"/>
      <c r="V46" s="19"/>
      <c r="W46" s="19"/>
      <c r="X46" s="19"/>
      <c r="AA46" s="2" t="s">
        <v>19</v>
      </c>
      <c r="AB46" s="4">
        <f t="shared" ref="AB46:AO46" si="244">AB18/AB$25*100</f>
        <v>1.2073812939538371</v>
      </c>
      <c r="AC46" s="4">
        <f t="shared" si="244"/>
        <v>1.0214349861832099</v>
      </c>
      <c r="AD46" s="4">
        <f t="shared" si="244"/>
        <v>1.5331777498623524</v>
      </c>
      <c r="AE46" s="4">
        <f t="shared" si="244"/>
        <v>1.8470190149273258</v>
      </c>
      <c r="AF46" s="4">
        <f t="shared" si="244"/>
        <v>1.413667400101148</v>
      </c>
      <c r="AG46" s="4">
        <f t="shared" si="244"/>
        <v>1.4756926581343439</v>
      </c>
      <c r="AH46" s="4">
        <f t="shared" si="244"/>
        <v>1.2839114645670826</v>
      </c>
      <c r="AI46" s="4">
        <f t="shared" si="244"/>
        <v>1.355923712515281</v>
      </c>
      <c r="AJ46" s="4">
        <f t="shared" si="244"/>
        <v>1.2173798289184508</v>
      </c>
      <c r="AK46" s="4">
        <f t="shared" si="244"/>
        <v>1.3439303832619329</v>
      </c>
      <c r="AL46" s="4">
        <f t="shared" si="244"/>
        <v>1.4233040148757778</v>
      </c>
      <c r="AM46" s="4">
        <f t="shared" si="244"/>
        <v>1.1152215103601049</v>
      </c>
      <c r="AN46" s="4">
        <f t="shared" si="244"/>
        <v>1.6602864117351137</v>
      </c>
      <c r="AO46" s="4">
        <f t="shared" si="244"/>
        <v>1.6714668084511461</v>
      </c>
      <c r="AP46" s="15">
        <f t="shared" si="205"/>
        <v>1.3978426598462221</v>
      </c>
      <c r="AQ46" s="15">
        <f t="shared" si="206"/>
        <v>1.0214349861832099</v>
      </c>
      <c r="AR46" s="15">
        <f t="shared" si="207"/>
        <v>1.8470190149273258</v>
      </c>
      <c r="AS46" s="15">
        <f t="shared" si="208"/>
        <v>0.2285110791017709</v>
      </c>
      <c r="AT46" s="15">
        <f t="shared" si="209"/>
        <v>1.3571001412563035</v>
      </c>
      <c r="AU46" s="15">
        <f t="shared" si="210"/>
        <v>1.0214349861832099</v>
      </c>
      <c r="AV46" s="15">
        <f t="shared" si="211"/>
        <v>1.8470190149273258</v>
      </c>
      <c r="AW46" s="15">
        <f t="shared" si="212"/>
        <v>0.24899578881463863</v>
      </c>
      <c r="AX46" s="25"/>
      <c r="AY46" s="25"/>
    </row>
    <row r="47" spans="1:51" x14ac:dyDescent="0.35">
      <c r="A47" s="11">
        <v>9</v>
      </c>
      <c r="B47" s="25"/>
      <c r="C47" s="15">
        <f t="shared" si="237"/>
        <v>-1.8666925092764712</v>
      </c>
      <c r="D47" s="15"/>
      <c r="E47" s="15">
        <f t="shared" si="237"/>
        <v>21.591984268821811</v>
      </c>
      <c r="F47" s="15">
        <f t="shared" si="237"/>
        <v>-1.8468594041937543</v>
      </c>
      <c r="G47" s="15">
        <f t="shared" si="237"/>
        <v>8.650488132164023</v>
      </c>
      <c r="H47" s="15">
        <f t="shared" si="237"/>
        <v>20.071089290620165</v>
      </c>
      <c r="I47" s="15">
        <f t="shared" si="237"/>
        <v>-13.204242539111341</v>
      </c>
      <c r="J47" s="15"/>
      <c r="K47" s="15">
        <f t="shared" si="237"/>
        <v>5.9293521648636576</v>
      </c>
      <c r="L47" s="15"/>
      <c r="M47" s="15">
        <f t="shared" si="237"/>
        <v>-39.325119403888095</v>
      </c>
      <c r="N47" s="25"/>
      <c r="O47" s="25"/>
      <c r="P47" s="13"/>
      <c r="Q47" s="10"/>
      <c r="R47" s="19"/>
      <c r="S47" s="19"/>
      <c r="T47" s="19"/>
      <c r="U47" s="19"/>
      <c r="V47" s="19"/>
      <c r="W47" s="19"/>
      <c r="X47" s="19"/>
      <c r="AA47" s="2" t="s">
        <v>20</v>
      </c>
      <c r="AB47" s="4">
        <f t="shared" ref="AB47:AO47" si="245">AB19/AB$25*100</f>
        <v>12.408768730801945</v>
      </c>
      <c r="AC47" s="4">
        <f t="shared" si="245"/>
        <v>11.716205542066691</v>
      </c>
      <c r="AD47" s="4">
        <f t="shared" si="245"/>
        <v>9.2983110384163563</v>
      </c>
      <c r="AE47" s="4">
        <f t="shared" si="245"/>
        <v>8.47381800920191</v>
      </c>
      <c r="AF47" s="4">
        <f t="shared" si="245"/>
        <v>10.989842559722399</v>
      </c>
      <c r="AG47" s="4">
        <f t="shared" si="245"/>
        <v>9.9583780280983998</v>
      </c>
      <c r="AH47" s="4">
        <f t="shared" si="245"/>
        <v>9.6926874340127931</v>
      </c>
      <c r="AI47" s="4">
        <f t="shared" si="245"/>
        <v>9.7640395143359129</v>
      </c>
      <c r="AJ47" s="4">
        <f t="shared" si="245"/>
        <v>9.1814852694173013</v>
      </c>
      <c r="AK47" s="4">
        <f t="shared" si="245"/>
        <v>9.3633770389032804</v>
      </c>
      <c r="AL47" s="4">
        <f t="shared" si="245"/>
        <v>9.2797221665605338</v>
      </c>
      <c r="AM47" s="4">
        <f t="shared" si="245"/>
        <v>10.969953983548763</v>
      </c>
      <c r="AN47" s="4">
        <f t="shared" si="245"/>
        <v>9.1253159388088907</v>
      </c>
      <c r="AO47" s="4">
        <f t="shared" si="245"/>
        <v>10.07857807411078</v>
      </c>
      <c r="AP47" s="15">
        <f t="shared" si="205"/>
        <v>10.021463094857568</v>
      </c>
      <c r="AQ47" s="15">
        <f t="shared" si="206"/>
        <v>8.47381800920191</v>
      </c>
      <c r="AR47" s="15">
        <f t="shared" si="207"/>
        <v>12.408768730801945</v>
      </c>
      <c r="AS47" s="15">
        <f t="shared" si="208"/>
        <v>1.109415287414232</v>
      </c>
      <c r="AT47" s="15">
        <f t="shared" si="209"/>
        <v>10.116037763736268</v>
      </c>
      <c r="AU47" s="15">
        <f t="shared" si="210"/>
        <v>8.47381800920191</v>
      </c>
      <c r="AV47" s="15">
        <f t="shared" si="211"/>
        <v>11.716205542066691</v>
      </c>
      <c r="AW47" s="15">
        <f t="shared" si="212"/>
        <v>1.0450299654721078</v>
      </c>
      <c r="AX47" s="25"/>
      <c r="AY47" s="25"/>
    </row>
    <row r="48" spans="1:51" x14ac:dyDescent="0.35">
      <c r="A48" s="28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13"/>
      <c r="Q48" s="10"/>
      <c r="R48" s="19"/>
      <c r="S48" s="19"/>
      <c r="T48" s="19"/>
      <c r="U48" s="19"/>
      <c r="V48" s="19"/>
      <c r="W48" s="19"/>
      <c r="X48" s="19"/>
      <c r="AA48" s="2" t="s">
        <v>21</v>
      </c>
      <c r="AB48" s="4">
        <f t="shared" ref="AB48:AO48" si="246">AB20/AB$25*100</f>
        <v>7.2160462911267249</v>
      </c>
      <c r="AC48" s="4">
        <f t="shared" si="246"/>
        <v>7.6916362797801385</v>
      </c>
      <c r="AD48" s="4">
        <f t="shared" si="246"/>
        <v>4.4926699388342746</v>
      </c>
      <c r="AE48" s="4">
        <f t="shared" si="246"/>
        <v>5.4429562809783985</v>
      </c>
      <c r="AF48" s="4">
        <f t="shared" si="246"/>
        <v>7.4936515998047177</v>
      </c>
      <c r="AG48" s="4">
        <f t="shared" si="246"/>
        <v>6.2182985086284788</v>
      </c>
      <c r="AH48" s="4">
        <f t="shared" si="246"/>
        <v>6.3530826167639702</v>
      </c>
      <c r="AI48" s="4">
        <f t="shared" si="246"/>
        <v>6.6717522589925373</v>
      </c>
      <c r="AJ48" s="4">
        <f t="shared" si="246"/>
        <v>6.7064761967660615</v>
      </c>
      <c r="AK48" s="4">
        <f t="shared" si="246"/>
        <v>5.8822270970732902</v>
      </c>
      <c r="AL48" s="4">
        <f t="shared" si="246"/>
        <v>5.7646095730431544</v>
      </c>
      <c r="AM48" s="4">
        <f t="shared" si="246"/>
        <v>7.9978345214740747</v>
      </c>
      <c r="AN48" s="4">
        <f t="shared" si="246"/>
        <v>5.6975521445849715</v>
      </c>
      <c r="AO48" s="4">
        <f t="shared" si="246"/>
        <v>6.1907148399875034</v>
      </c>
      <c r="AP48" s="15">
        <f t="shared" si="205"/>
        <v>6.415679153417023</v>
      </c>
      <c r="AQ48" s="15">
        <f t="shared" si="206"/>
        <v>4.4926699388342746</v>
      </c>
      <c r="AR48" s="15">
        <f t="shared" si="207"/>
        <v>7.9978345214740747</v>
      </c>
      <c r="AS48" s="15">
        <f t="shared" si="208"/>
        <v>0.96260225880021455</v>
      </c>
      <c r="AT48" s="15">
        <f t="shared" si="209"/>
        <v>6.7189298954369514</v>
      </c>
      <c r="AU48" s="15">
        <f t="shared" si="210"/>
        <v>5.4429562809783985</v>
      </c>
      <c r="AV48" s="15">
        <f t="shared" si="211"/>
        <v>7.9978345214740747</v>
      </c>
      <c r="AW48" s="15">
        <f t="shared" si="212"/>
        <v>0.91782588261563824</v>
      </c>
      <c r="AX48" s="25"/>
      <c r="AY48" s="25"/>
    </row>
    <row r="49" spans="1:51" x14ac:dyDescent="0.35">
      <c r="A49" s="11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0"/>
      <c r="R49" s="19"/>
      <c r="S49" s="19"/>
      <c r="T49" s="19"/>
      <c r="U49" s="19"/>
      <c r="V49" s="19"/>
      <c r="W49" s="19"/>
      <c r="X49" s="19"/>
      <c r="AA49" s="2" t="s">
        <v>22</v>
      </c>
      <c r="AB49" s="4">
        <f t="shared" ref="AB49:AO49" si="247">AB21/AB$25*100</f>
        <v>8.7277819650115962</v>
      </c>
      <c r="AC49" s="4">
        <f t="shared" si="247"/>
        <v>10.270038267722729</v>
      </c>
      <c r="AD49" s="4">
        <f t="shared" si="247"/>
        <v>7.7101979277361714</v>
      </c>
      <c r="AE49" s="4">
        <f t="shared" si="247"/>
        <v>6.9280909935350481</v>
      </c>
      <c r="AF49" s="4">
        <f t="shared" si="247"/>
        <v>12.916991140575051</v>
      </c>
      <c r="AG49" s="4">
        <f t="shared" si="247"/>
        <v>8.3448489798086118</v>
      </c>
      <c r="AH49" s="4">
        <f t="shared" si="247"/>
        <v>8.9422618640936289</v>
      </c>
      <c r="AI49" s="4">
        <f t="shared" si="247"/>
        <v>8.8396306183230511</v>
      </c>
      <c r="AJ49" s="4">
        <f t="shared" si="247"/>
        <v>8.6450463528883184</v>
      </c>
      <c r="AK49" s="4">
        <f t="shared" si="247"/>
        <v>8.6196423845964425</v>
      </c>
      <c r="AL49" s="4">
        <f t="shared" si="247"/>
        <v>8.0220181381306634</v>
      </c>
      <c r="AM49" s="4">
        <f t="shared" si="247"/>
        <v>10.264932779883756</v>
      </c>
      <c r="AN49" s="4">
        <f t="shared" si="247"/>
        <v>8.0807907927817482</v>
      </c>
      <c r="AO49" s="4">
        <f t="shared" si="247"/>
        <v>8.1941545680820997</v>
      </c>
      <c r="AP49" s="15">
        <f t="shared" si="205"/>
        <v>8.8933161980834932</v>
      </c>
      <c r="AQ49" s="15">
        <f t="shared" si="206"/>
        <v>6.9280909935350481</v>
      </c>
      <c r="AR49" s="15">
        <f t="shared" si="207"/>
        <v>12.916991140575051</v>
      </c>
      <c r="AS49" s="15">
        <f t="shared" si="208"/>
        <v>1.4572563917201646</v>
      </c>
      <c r="AT49" s="15">
        <f t="shared" si="209"/>
        <v>9.3908046285672881</v>
      </c>
      <c r="AU49" s="15">
        <f t="shared" si="210"/>
        <v>6.9280909935350481</v>
      </c>
      <c r="AV49" s="15">
        <f t="shared" si="211"/>
        <v>12.916991140575051</v>
      </c>
      <c r="AW49" s="15">
        <f t="shared" si="212"/>
        <v>1.7820453501369315</v>
      </c>
      <c r="AX49" s="25"/>
      <c r="AY49" s="25"/>
    </row>
    <row r="50" spans="1:51" x14ac:dyDescent="0.35">
      <c r="A50" s="36" t="s">
        <v>60</v>
      </c>
      <c r="B50" s="17" t="s">
        <v>26</v>
      </c>
      <c r="C50" s="17" t="s">
        <v>27</v>
      </c>
      <c r="D50" s="17" t="s">
        <v>28</v>
      </c>
      <c r="E50" s="17" t="s">
        <v>29</v>
      </c>
      <c r="F50" s="17" t="s">
        <v>30</v>
      </c>
      <c r="G50" s="17" t="s">
        <v>31</v>
      </c>
      <c r="H50" s="17" t="s">
        <v>32</v>
      </c>
      <c r="I50" s="17" t="s">
        <v>33</v>
      </c>
      <c r="J50" s="17" t="s">
        <v>34</v>
      </c>
      <c r="K50" s="17" t="s">
        <v>35</v>
      </c>
      <c r="L50" s="26" t="s">
        <v>36</v>
      </c>
      <c r="M50" s="26" t="s">
        <v>37</v>
      </c>
      <c r="N50" s="26" t="s">
        <v>38</v>
      </c>
      <c r="O50" s="26" t="s">
        <v>39</v>
      </c>
      <c r="P50" s="13"/>
      <c r="Q50" s="10"/>
      <c r="R50" s="19"/>
      <c r="S50" s="19"/>
      <c r="T50" s="19"/>
      <c r="U50" s="19"/>
      <c r="V50" s="19"/>
      <c r="W50" s="19"/>
      <c r="X50" s="19"/>
      <c r="AA50" s="2" t="s">
        <v>23</v>
      </c>
      <c r="AB50" s="4">
        <f t="shared" ref="AB50:AO50" si="248">AB22/AB$25*100</f>
        <v>4.4250678726139201</v>
      </c>
      <c r="AC50" s="4">
        <f t="shared" si="248"/>
        <v>4.0511150304457324</v>
      </c>
      <c r="AD50" s="4">
        <f t="shared" si="248"/>
        <v>6.7590543097626883</v>
      </c>
      <c r="AE50" s="4">
        <f t="shared" si="248"/>
        <v>5.4012183796046154</v>
      </c>
      <c r="AF50" s="4">
        <f t="shared" si="248"/>
        <v>2.4421195191307956</v>
      </c>
      <c r="AG50" s="4">
        <f t="shared" si="248"/>
        <v>6.8585149105918131</v>
      </c>
      <c r="AH50" s="4">
        <f t="shared" si="248"/>
        <v>4.2733739575135967</v>
      </c>
      <c r="AI50" s="4">
        <f t="shared" si="248"/>
        <v>5.29278962309745</v>
      </c>
      <c r="AJ50" s="4">
        <f t="shared" si="248"/>
        <v>4.1133581868247333</v>
      </c>
      <c r="AK50" s="4">
        <f t="shared" si="248"/>
        <v>3.6400873029102971</v>
      </c>
      <c r="AL50" s="4">
        <f t="shared" si="248"/>
        <v>3.7654752077860678</v>
      </c>
      <c r="AM50" s="4">
        <f t="shared" si="248"/>
        <v>4.9123657855319038</v>
      </c>
      <c r="AN50" s="4">
        <f t="shared" si="248"/>
        <v>3.6304094962395026</v>
      </c>
      <c r="AO50" s="4">
        <f t="shared" si="248"/>
        <v>4.1296383255280036</v>
      </c>
      <c r="AP50" s="15">
        <f t="shared" si="205"/>
        <v>4.5496134219700801</v>
      </c>
      <c r="AQ50" s="15">
        <f t="shared" si="206"/>
        <v>2.4421195191307956</v>
      </c>
      <c r="AR50" s="15">
        <f t="shared" si="207"/>
        <v>6.8585149105918131</v>
      </c>
      <c r="AS50" s="15">
        <f t="shared" si="208"/>
        <v>1.2107652179640898</v>
      </c>
      <c r="AT50" s="15">
        <f t="shared" si="209"/>
        <v>4.6089480636032754</v>
      </c>
      <c r="AU50" s="15">
        <f t="shared" si="210"/>
        <v>2.4421195191307956</v>
      </c>
      <c r="AV50" s="15">
        <f t="shared" si="211"/>
        <v>6.8585149105918131</v>
      </c>
      <c r="AW50" s="15">
        <f t="shared" si="212"/>
        <v>1.3258727386393763</v>
      </c>
      <c r="AX50" s="25"/>
      <c r="AY50" s="25"/>
    </row>
    <row r="51" spans="1:51" x14ac:dyDescent="0.35">
      <c r="A51" s="11">
        <v>1</v>
      </c>
      <c r="B51" s="15">
        <f>(B2-$P2)/$P2*100</f>
        <v>-26.479063682458538</v>
      </c>
      <c r="C51" s="15">
        <f t="shared" ref="C51:O51" si="249">(C2-$P2)/$P2*100</f>
        <v>-18.426492269452591</v>
      </c>
      <c r="D51" s="15">
        <f t="shared" si="249"/>
        <v>6.1610437838562691</v>
      </c>
      <c r="E51" s="15">
        <f t="shared" si="249"/>
        <v>39.214916489247251</v>
      </c>
      <c r="F51" s="15">
        <f t="shared" si="249"/>
        <v>0.5644057820507653</v>
      </c>
      <c r="G51" s="15">
        <f t="shared" si="249"/>
        <v>0.57500722555330308</v>
      </c>
      <c r="H51" s="15">
        <f t="shared" si="249"/>
        <v>3.6183431814907969</v>
      </c>
      <c r="I51" s="15">
        <f t="shared" si="249"/>
        <v>-11.406069556886669</v>
      </c>
      <c r="J51" s="15">
        <f t="shared" si="249"/>
        <v>14.263431709416894</v>
      </c>
      <c r="K51" s="15">
        <f t="shared" si="249"/>
        <v>2.7179406202773726</v>
      </c>
      <c r="L51" s="15">
        <f t="shared" si="249"/>
        <v>3.0831244630809942</v>
      </c>
      <c r="M51" s="15">
        <f t="shared" si="249"/>
        <v>-19.642879723595126</v>
      </c>
      <c r="N51" s="15">
        <f t="shared" si="249"/>
        <v>1.5930549757668711</v>
      </c>
      <c r="O51" s="15">
        <f t="shared" si="249"/>
        <v>4.1632370016524751</v>
      </c>
      <c r="P51" s="13"/>
      <c r="Q51" s="10"/>
      <c r="R51" s="19"/>
      <c r="S51" s="19"/>
      <c r="T51" s="19"/>
      <c r="U51" s="19"/>
      <c r="V51" s="19"/>
      <c r="W51" s="19"/>
      <c r="X51" s="19"/>
      <c r="AA51" s="2" t="s">
        <v>24</v>
      </c>
      <c r="AB51" s="4">
        <f t="shared" ref="AB51:AO51" si="250">AB23/AB$25*100</f>
        <v>5.3460406990297766</v>
      </c>
      <c r="AC51" s="4">
        <f t="shared" si="250"/>
        <v>5.4719868809644803</v>
      </c>
      <c r="AD51" s="4">
        <f t="shared" si="250"/>
        <v>3.9713854937387127</v>
      </c>
      <c r="AE51" s="4">
        <f t="shared" si="250"/>
        <v>3.3951278734132546</v>
      </c>
      <c r="AF51" s="4">
        <f t="shared" si="250"/>
        <v>3.9451498221216998</v>
      </c>
      <c r="AG51" s="4">
        <f t="shared" si="250"/>
        <v>4.6117717097441311</v>
      </c>
      <c r="AH51" s="4">
        <f t="shared" si="250"/>
        <v>4.1441386877161746</v>
      </c>
      <c r="AI51" s="4">
        <f t="shared" si="250"/>
        <v>3.8230786769716203</v>
      </c>
      <c r="AJ51" s="4">
        <f t="shared" si="250"/>
        <v>4.4894592720781477</v>
      </c>
      <c r="AK51" s="4">
        <f t="shared" si="250"/>
        <v>4.7845490915208089</v>
      </c>
      <c r="AL51" s="4">
        <f t="shared" si="250"/>
        <v>4.3669754790234432</v>
      </c>
      <c r="AM51" s="4">
        <f t="shared" si="250"/>
        <v>2.5579716681433622</v>
      </c>
      <c r="AN51" s="4">
        <f t="shared" si="250"/>
        <v>4.9331318693048392</v>
      </c>
      <c r="AO51" s="4">
        <f t="shared" si="250"/>
        <v>3.4357512987736136</v>
      </c>
      <c r="AP51" s="15">
        <f t="shared" si="205"/>
        <v>4.2340370373245761</v>
      </c>
      <c r="AQ51" s="15">
        <f t="shared" si="206"/>
        <v>2.5579716681433622</v>
      </c>
      <c r="AR51" s="15">
        <f t="shared" si="207"/>
        <v>5.4719868809644803</v>
      </c>
      <c r="AS51" s="15">
        <f t="shared" si="208"/>
        <v>0.79740442716764537</v>
      </c>
      <c r="AT51" s="15">
        <f t="shared" si="209"/>
        <v>4.0917218013244412</v>
      </c>
      <c r="AU51" s="15">
        <f t="shared" si="210"/>
        <v>2.5579716681433622</v>
      </c>
      <c r="AV51" s="15">
        <f t="shared" si="211"/>
        <v>5.4719868809644803</v>
      </c>
      <c r="AW51" s="15">
        <f t="shared" si="212"/>
        <v>0.89359832987806598</v>
      </c>
      <c r="AX51" s="25"/>
      <c r="AY51" s="25"/>
    </row>
    <row r="52" spans="1:51" x14ac:dyDescent="0.35">
      <c r="A52" s="11">
        <v>2</v>
      </c>
      <c r="B52" s="15">
        <f t="shared" ref="B52:O59" si="251">(B3-$P3)/$P3*100</f>
        <v>-4.5825490968354661</v>
      </c>
      <c r="C52" s="15">
        <f t="shared" si="251"/>
        <v>-4.633019851576484</v>
      </c>
      <c r="D52" s="15">
        <f t="shared" si="251"/>
        <v>40.041760499649634</v>
      </c>
      <c r="E52" s="15">
        <f t="shared" si="251"/>
        <v>34.656039883259368</v>
      </c>
      <c r="F52" s="15">
        <f t="shared" si="251"/>
        <v>-11.738817226218794</v>
      </c>
      <c r="G52" s="15">
        <f t="shared" si="251"/>
        <v>27.811550951142195</v>
      </c>
      <c r="H52" s="15">
        <f t="shared" si="251"/>
        <v>18.603075832467901</v>
      </c>
      <c r="I52" s="15">
        <f t="shared" si="251"/>
        <v>-27.222763944491955</v>
      </c>
      <c r="J52" s="15">
        <f t="shared" si="251"/>
        <v>26.183461284847287</v>
      </c>
      <c r="K52" s="15">
        <f t="shared" si="251"/>
        <v>-19.295595391827629</v>
      </c>
      <c r="L52" s="15">
        <f t="shared" si="251"/>
        <v>-39.30156115697784</v>
      </c>
      <c r="M52" s="15">
        <f t="shared" si="251"/>
        <v>6.0325955101747013</v>
      </c>
      <c r="N52" s="15">
        <f t="shared" si="251"/>
        <v>-35.189006671548576</v>
      </c>
      <c r="O52" s="15">
        <f t="shared" si="251"/>
        <v>-11.365170622064378</v>
      </c>
      <c r="P52" s="26"/>
      <c r="Q52" s="10"/>
      <c r="AA52" s="2" t="s">
        <v>25</v>
      </c>
      <c r="AB52" s="4">
        <f t="shared" ref="AB52:AO52" si="252">AB24/AB$25*100</f>
        <v>5.3416125714004821</v>
      </c>
      <c r="AC52" s="4">
        <f t="shared" si="252"/>
        <v>4.9977217287389353</v>
      </c>
      <c r="AD52" s="4">
        <f t="shared" si="252"/>
        <v>6.8552914381220393</v>
      </c>
      <c r="AE52" s="4">
        <f t="shared" si="252"/>
        <v>8.6144079569799796</v>
      </c>
      <c r="AF52" s="4">
        <f t="shared" si="252"/>
        <v>5.8851757801607176</v>
      </c>
      <c r="AG52" s="4">
        <f t="shared" si="252"/>
        <v>7.4874373625706365</v>
      </c>
      <c r="AH52" s="4">
        <f t="shared" si="252"/>
        <v>7.0987072358416201</v>
      </c>
      <c r="AI52" s="4">
        <f t="shared" si="252"/>
        <v>5.7276585993927789</v>
      </c>
      <c r="AJ52" s="4">
        <f t="shared" si="252"/>
        <v>7.3273729010385935</v>
      </c>
      <c r="AK52" s="4">
        <f t="shared" si="252"/>
        <v>6.740034002697838</v>
      </c>
      <c r="AL52" s="4">
        <f t="shared" si="252"/>
        <v>7.0199205912563247</v>
      </c>
      <c r="AM52" s="4">
        <f t="shared" si="252"/>
        <v>5.0329333214011527</v>
      </c>
      <c r="AN52" s="4">
        <f t="shared" si="252"/>
        <v>7.4665943585747243</v>
      </c>
      <c r="AO52" s="4">
        <f t="shared" si="252"/>
        <v>7.2167502232623608</v>
      </c>
      <c r="AP52" s="15">
        <f t="shared" si="205"/>
        <v>6.6294012908170137</v>
      </c>
      <c r="AQ52" s="15">
        <f t="shared" si="206"/>
        <v>4.9977217287389353</v>
      </c>
      <c r="AR52" s="15">
        <f t="shared" si="207"/>
        <v>8.6144079569799796</v>
      </c>
      <c r="AS52" s="15">
        <f t="shared" si="208"/>
        <v>1.0699400246807951</v>
      </c>
      <c r="AT52" s="15">
        <f t="shared" si="209"/>
        <v>6.4480094984729588</v>
      </c>
      <c r="AU52" s="15">
        <f t="shared" si="210"/>
        <v>4.9977217287389353</v>
      </c>
      <c r="AV52" s="15">
        <f t="shared" si="211"/>
        <v>8.6144079569799796</v>
      </c>
      <c r="AW52" s="15">
        <f t="shared" si="212"/>
        <v>1.2662566223998071</v>
      </c>
      <c r="AX52" s="25"/>
      <c r="AY52" s="25"/>
    </row>
    <row r="53" spans="1:51" x14ac:dyDescent="0.35">
      <c r="A53" s="11">
        <v>3</v>
      </c>
      <c r="B53" s="15">
        <f t="shared" si="251"/>
        <v>-10.152953871353345</v>
      </c>
      <c r="C53" s="15">
        <f t="shared" si="251"/>
        <v>-4.8081720775450476</v>
      </c>
      <c r="D53" s="15">
        <f t="shared" si="251"/>
        <v>3.669203861349918</v>
      </c>
      <c r="E53" s="15">
        <f t="shared" si="251"/>
        <v>21.628869855480627</v>
      </c>
      <c r="F53" s="15">
        <f t="shared" si="251"/>
        <v>-2.010013961046079</v>
      </c>
      <c r="G53" s="15">
        <f t="shared" si="251"/>
        <v>-10.903197972463575</v>
      </c>
      <c r="H53" s="15">
        <f t="shared" si="251"/>
        <v>11.773063778581195</v>
      </c>
      <c r="I53" s="15">
        <f t="shared" si="251"/>
        <v>-7.3962465503965564</v>
      </c>
      <c r="J53" s="15">
        <f t="shared" si="251"/>
        <v>12.55038090707051</v>
      </c>
      <c r="K53" s="15">
        <f t="shared" si="251"/>
        <v>-2.9132895033670878</v>
      </c>
      <c r="L53" s="15">
        <f t="shared" si="251"/>
        <v>1.9834872005060895</v>
      </c>
      <c r="M53" s="15">
        <f t="shared" si="251"/>
        <v>-11.359539106842361</v>
      </c>
      <c r="N53" s="15">
        <f t="shared" si="251"/>
        <v>-2.9800543440310654</v>
      </c>
      <c r="O53" s="15">
        <f t="shared" si="251"/>
        <v>0.91846178405691303</v>
      </c>
      <c r="P53" s="25"/>
      <c r="Q53" s="10"/>
      <c r="AA53" s="18" t="s">
        <v>42</v>
      </c>
      <c r="AB53" s="5">
        <f>SUM(AB30:AB52)</f>
        <v>100.00000000000003</v>
      </c>
      <c r="AC53" s="5">
        <f t="shared" ref="AC53:AO53" si="253">SUM(AC30:AC52)</f>
        <v>100</v>
      </c>
      <c r="AD53" s="5">
        <f t="shared" si="253"/>
        <v>100</v>
      </c>
      <c r="AE53" s="5">
        <f t="shared" si="253"/>
        <v>100</v>
      </c>
      <c r="AF53" s="5">
        <f t="shared" si="253"/>
        <v>100.00000000000001</v>
      </c>
      <c r="AG53" s="5">
        <f t="shared" si="253"/>
        <v>99.999999999999986</v>
      </c>
      <c r="AH53" s="5">
        <f t="shared" si="253"/>
        <v>99.999999999999986</v>
      </c>
      <c r="AI53" s="5">
        <f t="shared" si="253"/>
        <v>100</v>
      </c>
      <c r="AJ53" s="5">
        <f t="shared" si="253"/>
        <v>100</v>
      </c>
      <c r="AK53" s="5">
        <f t="shared" si="253"/>
        <v>100.00000000000001</v>
      </c>
      <c r="AL53" s="5">
        <f t="shared" si="253"/>
        <v>100.00000000000001</v>
      </c>
      <c r="AM53" s="5">
        <f t="shared" si="253"/>
        <v>100</v>
      </c>
      <c r="AN53" s="5">
        <f t="shared" si="253"/>
        <v>100.00000000000003</v>
      </c>
      <c r="AO53" s="5">
        <f t="shared" si="253"/>
        <v>100</v>
      </c>
      <c r="AP53" s="5">
        <f t="shared" ref="AP53" si="254">SUM(AP30:AP52)</f>
        <v>100</v>
      </c>
      <c r="AR53" s="5"/>
      <c r="AS53" s="5"/>
      <c r="AT53" s="5"/>
      <c r="AU53" s="5"/>
      <c r="AV53" s="5"/>
      <c r="AW53" s="5"/>
      <c r="AX53" s="25"/>
      <c r="AY53" s="25"/>
    </row>
    <row r="54" spans="1:51" x14ac:dyDescent="0.35">
      <c r="A54" s="11">
        <v>4</v>
      </c>
      <c r="B54" s="15">
        <f t="shared" si="251"/>
        <v>-7.8679397366474824</v>
      </c>
      <c r="C54" s="15">
        <f t="shared" si="251"/>
        <v>-11.571834488343987</v>
      </c>
      <c r="D54" s="15">
        <f t="shared" si="251"/>
        <v>7.9612248724211172</v>
      </c>
      <c r="E54" s="15">
        <f t="shared" si="251"/>
        <v>3.5088408369295396</v>
      </c>
      <c r="F54" s="15">
        <f t="shared" si="251"/>
        <v>12.787456430817997</v>
      </c>
      <c r="G54" s="15">
        <f t="shared" si="251"/>
        <v>-11.475974581721587</v>
      </c>
      <c r="H54" s="15">
        <f t="shared" si="251"/>
        <v>8.1993777787018196</v>
      </c>
      <c r="I54" s="15">
        <f t="shared" si="251"/>
        <v>-7.2751235119355133</v>
      </c>
      <c r="J54" s="15">
        <f t="shared" si="251"/>
        <v>5.5507362324473455</v>
      </c>
      <c r="K54" s="15">
        <f t="shared" si="251"/>
        <v>3.7321473692597444</v>
      </c>
      <c r="L54" s="15">
        <f t="shared" si="251"/>
        <v>5.9872684291999017</v>
      </c>
      <c r="M54" s="15">
        <f t="shared" si="251"/>
        <v>-15.177730966600098</v>
      </c>
      <c r="N54" s="15">
        <f t="shared" si="251"/>
        <v>-0.71565445624078572</v>
      </c>
      <c r="O54" s="15">
        <f t="shared" si="251"/>
        <v>6.357205791712027</v>
      </c>
      <c r="P54" s="25"/>
      <c r="Q54" s="10"/>
      <c r="AC54"/>
      <c r="AE54"/>
      <c r="AF54"/>
      <c r="AQ54" s="27"/>
      <c r="AX54" s="5"/>
      <c r="AY54" s="5"/>
    </row>
    <row r="55" spans="1:51" x14ac:dyDescent="0.35">
      <c r="A55" s="11">
        <v>5</v>
      </c>
      <c r="B55" s="15">
        <f t="shared" si="251"/>
        <v>-43.28368477431507</v>
      </c>
      <c r="C55" s="15">
        <f t="shared" si="251"/>
        <v>-70.411750548715446</v>
      </c>
      <c r="D55" s="15">
        <f t="shared" si="251"/>
        <v>12.212170210085905</v>
      </c>
      <c r="E55" s="15">
        <f t="shared" si="251"/>
        <v>-53.065942011106202</v>
      </c>
      <c r="F55" s="15">
        <f t="shared" si="251"/>
        <v>109.73203536007455</v>
      </c>
      <c r="G55" s="15">
        <f t="shared" si="251"/>
        <v>-17.365759680398529</v>
      </c>
      <c r="H55" s="15">
        <f t="shared" si="251"/>
        <v>-26.860445111744507</v>
      </c>
      <c r="I55" s="15">
        <f t="shared" si="251"/>
        <v>43.884283297798284</v>
      </c>
      <c r="J55" s="15">
        <f t="shared" si="251"/>
        <v>-18.32410305917027</v>
      </c>
      <c r="K55" s="15">
        <f t="shared" si="251"/>
        <v>48.984211088360162</v>
      </c>
      <c r="L55" s="15">
        <f t="shared" si="251"/>
        <v>-14.253379645694372</v>
      </c>
      <c r="M55" s="15">
        <f t="shared" si="251"/>
        <v>-5.6791992136352043</v>
      </c>
      <c r="N55" s="15">
        <f t="shared" si="251"/>
        <v>44.004678194019043</v>
      </c>
      <c r="O55" s="15">
        <f t="shared" si="251"/>
        <v>-9.573114105558334</v>
      </c>
      <c r="P55" s="25"/>
      <c r="Q55" s="14"/>
      <c r="AA55" s="18" t="s">
        <v>40</v>
      </c>
      <c r="AB55" s="14" t="s">
        <v>26</v>
      </c>
      <c r="AC55" s="14" t="s">
        <v>27</v>
      </c>
      <c r="AD55" s="14" t="s">
        <v>28</v>
      </c>
      <c r="AE55" s="14" t="s">
        <v>29</v>
      </c>
      <c r="AF55" s="14" t="s">
        <v>30</v>
      </c>
      <c r="AG55" s="14" t="s">
        <v>31</v>
      </c>
      <c r="AH55" s="14" t="s">
        <v>32</v>
      </c>
      <c r="AI55" s="14" t="s">
        <v>33</v>
      </c>
      <c r="AJ55" s="14" t="s">
        <v>34</v>
      </c>
      <c r="AK55" s="14" t="s">
        <v>35</v>
      </c>
      <c r="AL55" s="24" t="s">
        <v>36</v>
      </c>
      <c r="AM55" s="24" t="s">
        <v>37</v>
      </c>
      <c r="AN55" s="24" t="s">
        <v>38</v>
      </c>
      <c r="AO55" s="24" t="s">
        <v>39</v>
      </c>
      <c r="AP55" s="11" t="s">
        <v>45</v>
      </c>
      <c r="AQ55" s="11" t="s">
        <v>46</v>
      </c>
      <c r="AR55" s="11" t="s">
        <v>47</v>
      </c>
      <c r="AS55" s="11" t="s">
        <v>48</v>
      </c>
      <c r="AT55" s="11" t="s">
        <v>49</v>
      </c>
      <c r="AU55" s="11" t="s">
        <v>50</v>
      </c>
      <c r="AV55" s="11" t="s">
        <v>51</v>
      </c>
      <c r="AW55" s="11" t="s">
        <v>52</v>
      </c>
    </row>
    <row r="56" spans="1:51" x14ac:dyDescent="0.35">
      <c r="A56" s="11">
        <v>6</v>
      </c>
      <c r="B56" s="15">
        <f t="shared" si="251"/>
        <v>-10.853459447241034</v>
      </c>
      <c r="C56" s="15">
        <f t="shared" si="251"/>
        <v>0.88900004398497079</v>
      </c>
      <c r="D56" s="15">
        <f t="shared" si="251"/>
        <v>-15.824041929950742</v>
      </c>
      <c r="E56" s="15">
        <f t="shared" si="251"/>
        <v>3.7141689903162578</v>
      </c>
      <c r="F56" s="15">
        <f t="shared" si="251"/>
        <v>-10.184020728213959</v>
      </c>
      <c r="G56" s="15">
        <f t="shared" si="251"/>
        <v>-10.04291130076053</v>
      </c>
      <c r="H56" s="15">
        <f t="shared" si="251"/>
        <v>18.510828003328459</v>
      </c>
      <c r="I56" s="15">
        <f t="shared" si="251"/>
        <v>4.4199453926055465</v>
      </c>
      <c r="J56" s="15">
        <f t="shared" si="251"/>
        <v>24.293678082270109</v>
      </c>
      <c r="K56" s="15">
        <f t="shared" si="251"/>
        <v>1.8876558845848226</v>
      </c>
      <c r="L56" s="15">
        <f t="shared" si="251"/>
        <v>1.73204577117856</v>
      </c>
      <c r="M56" s="15">
        <f t="shared" si="251"/>
        <v>-22.794457954759402</v>
      </c>
      <c r="N56" s="15">
        <f t="shared" si="251"/>
        <v>4.0491176097966379</v>
      </c>
      <c r="O56" s="15">
        <f t="shared" si="251"/>
        <v>10.202451582860737</v>
      </c>
      <c r="P56" s="25"/>
      <c r="Q56" s="20"/>
      <c r="AA56" s="2">
        <v>1</v>
      </c>
      <c r="AB56" s="33">
        <f>AB2/86400</f>
        <v>1.8746955572916665E-4</v>
      </c>
      <c r="AC56" s="33">
        <f t="shared" ref="AC56:AO56" si="255">AC2/86400</f>
        <v>2.0800264549768519E-4</v>
      </c>
      <c r="AD56" s="33">
        <f t="shared" si="255"/>
        <v>2.7069790879629627E-4</v>
      </c>
      <c r="AE56" s="33">
        <f t="shared" si="255"/>
        <v>3.5498131351851853E-4</v>
      </c>
      <c r="AF56" s="33">
        <f t="shared" si="255"/>
        <v>2.564271542013889E-4</v>
      </c>
      <c r="AG56" s="33">
        <f t="shared" si="255"/>
        <v>2.5645418660879627E-4</v>
      </c>
      <c r="AH56" s="33">
        <f t="shared" si="255"/>
        <v>2.6421432770833332E-4</v>
      </c>
      <c r="AI56" s="33">
        <f t="shared" si="255"/>
        <v>2.2590388006944447E-4</v>
      </c>
      <c r="AJ56" s="33">
        <f t="shared" si="255"/>
        <v>2.9135802468750001E-4</v>
      </c>
      <c r="AK56" s="33">
        <f t="shared" si="255"/>
        <v>2.619184093402778E-4</v>
      </c>
      <c r="AL56" s="33">
        <f t="shared" si="255"/>
        <v>2.6284958427083332E-4</v>
      </c>
      <c r="AM56" s="33">
        <f t="shared" si="255"/>
        <v>2.0490100361111109E-4</v>
      </c>
      <c r="AN56" s="33">
        <f t="shared" si="255"/>
        <v>2.5905008607638889E-4</v>
      </c>
      <c r="AO56" s="33">
        <f t="shared" si="255"/>
        <v>2.6560374149305559E-4</v>
      </c>
      <c r="AP56" s="33">
        <f>AP2/86400</f>
        <v>2.5498798725777117E-4</v>
      </c>
      <c r="AQ56" s="33">
        <f t="shared" ref="AQ56:AR56" si="256">AQ2/86400</f>
        <v>1.8746955572916665E-4</v>
      </c>
      <c r="AR56" s="33">
        <f t="shared" si="256"/>
        <v>3.5498131351851853E-4</v>
      </c>
      <c r="AS56" s="15">
        <f>AS2</f>
        <v>16.139621614227529</v>
      </c>
      <c r="AT56" s="33">
        <f>AT2/86400</f>
        <v>2.5410036506944445E-4</v>
      </c>
      <c r="AU56" s="33">
        <f t="shared" ref="AU56:AV56" si="257">AU2/86400</f>
        <v>2.0490100361111109E-4</v>
      </c>
      <c r="AV56" s="33">
        <f t="shared" si="257"/>
        <v>3.5498131351851853E-4</v>
      </c>
      <c r="AW56" s="15">
        <f>AW2</f>
        <v>18.633060293416502</v>
      </c>
    </row>
    <row r="57" spans="1:51" x14ac:dyDescent="0.35">
      <c r="A57" s="11">
        <v>7</v>
      </c>
      <c r="B57" s="15">
        <f t="shared" si="251"/>
        <v>-11.626998470102496</v>
      </c>
      <c r="C57" s="15">
        <f t="shared" si="251"/>
        <v>-7.9179750146322796</v>
      </c>
      <c r="D57" s="15">
        <f t="shared" si="251"/>
        <v>-0.82487384344871528</v>
      </c>
      <c r="E57" s="15">
        <f t="shared" si="251"/>
        <v>7.058225271889337</v>
      </c>
      <c r="F57" s="15">
        <f t="shared" si="251"/>
        <v>10.631784333349323</v>
      </c>
      <c r="G57" s="15">
        <f t="shared" si="251"/>
        <v>-11.814369772746991</v>
      </c>
      <c r="H57" s="15">
        <f t="shared" si="251"/>
        <v>25.443401718522086</v>
      </c>
      <c r="I57" s="15">
        <f t="shared" si="251"/>
        <v>-3.368734732480219</v>
      </c>
      <c r="J57" s="15">
        <f t="shared" si="251"/>
        <v>22.118827045208256</v>
      </c>
      <c r="K57" s="15">
        <f t="shared" si="251"/>
        <v>-11.33412530081886</v>
      </c>
      <c r="L57" s="15">
        <f t="shared" si="251"/>
        <v>2.1241141998908164</v>
      </c>
      <c r="M57" s="15">
        <f t="shared" si="251"/>
        <v>-13.815951096658626</v>
      </c>
      <c r="N57" s="15">
        <f t="shared" si="251"/>
        <v>-2.8167489951456663</v>
      </c>
      <c r="O57" s="15">
        <f t="shared" si="251"/>
        <v>-3.8565753428261909</v>
      </c>
      <c r="P57" s="25"/>
      <c r="Q57" s="20"/>
      <c r="AA57" s="2">
        <v>2</v>
      </c>
      <c r="AB57" s="33">
        <f t="shared" ref="AB57:AO79" si="258">AB3/86400</f>
        <v>3.0762891574074098E-5</v>
      </c>
      <c r="AC57" s="33">
        <f t="shared" si="258"/>
        <v>3.0746619641203711E-5</v>
      </c>
      <c r="AD57" s="33">
        <f t="shared" si="258"/>
        <v>4.5149911817129624E-5</v>
      </c>
      <c r="AE57" s="33">
        <f t="shared" si="258"/>
        <v>4.3413538252314822E-5</v>
      </c>
      <c r="AF57" s="33">
        <f t="shared" si="258"/>
        <v>2.8455687824074103E-5</v>
      </c>
      <c r="AG57" s="33">
        <f t="shared" si="258"/>
        <v>4.1206853113425963E-5</v>
      </c>
      <c r="AH57" s="33">
        <f t="shared" si="258"/>
        <v>3.8238011261574086E-5</v>
      </c>
      <c r="AI57" s="33">
        <f t="shared" si="258"/>
        <v>2.3463613842592586E-5</v>
      </c>
      <c r="AJ57" s="33">
        <f t="shared" si="258"/>
        <v>4.0681951793981472E-5</v>
      </c>
      <c r="AK57" s="33">
        <f t="shared" si="258"/>
        <v>2.6019358356481451E-5</v>
      </c>
      <c r="AL57" s="33">
        <f t="shared" si="258"/>
        <v>1.9569370960648147E-5</v>
      </c>
      <c r="AM57" s="33">
        <f t="shared" si="258"/>
        <v>3.4185248171296304E-5</v>
      </c>
      <c r="AN57" s="33">
        <f t="shared" si="258"/>
        <v>2.0895271689814837E-5</v>
      </c>
      <c r="AO57" s="33">
        <f t="shared" si="258"/>
        <v>2.8576152685185186E-5</v>
      </c>
      <c r="AP57" s="33">
        <f t="shared" ref="AP57:AR57" si="259">AP3/86400</f>
        <v>3.2240320070271173E-5</v>
      </c>
      <c r="AQ57" s="33">
        <f t="shared" si="259"/>
        <v>1.9569370960648147E-5</v>
      </c>
      <c r="AR57" s="33">
        <f t="shared" si="259"/>
        <v>4.5149911817129624E-5</v>
      </c>
      <c r="AS57" s="15">
        <f t="shared" ref="AS57:AS79" si="260">AS3</f>
        <v>26.093936335124951</v>
      </c>
      <c r="AT57" s="33">
        <f t="shared" ref="AT57:AV57" si="261">AT3/86400</f>
        <v>3.321611630787038E-5</v>
      </c>
      <c r="AU57" s="33">
        <f t="shared" si="261"/>
        <v>2.3463613842592586E-5</v>
      </c>
      <c r="AV57" s="33">
        <f t="shared" si="261"/>
        <v>4.3413538252314822E-5</v>
      </c>
      <c r="AW57" s="15">
        <f t="shared" ref="AW57:AW79" si="262">AW3</f>
        <v>21.877863976184596</v>
      </c>
    </row>
    <row r="58" spans="1:51" x14ac:dyDescent="0.35">
      <c r="A58" s="11">
        <v>8</v>
      </c>
      <c r="B58" s="15">
        <f t="shared" si="251"/>
        <v>1.2835221050792036</v>
      </c>
      <c r="C58" s="15">
        <f t="shared" si="251"/>
        <v>12.408051950181179</v>
      </c>
      <c r="D58" s="15">
        <f t="shared" si="251"/>
        <v>-9.6382671251309873</v>
      </c>
      <c r="E58" s="15">
        <f t="shared" si="251"/>
        <v>-5.5166225262501722</v>
      </c>
      <c r="F58" s="15">
        <f t="shared" si="251"/>
        <v>20.146813512365842</v>
      </c>
      <c r="G58" s="15">
        <f t="shared" si="251"/>
        <v>0.19369112561572341</v>
      </c>
      <c r="H58" s="15">
        <f t="shared" si="251"/>
        <v>11.114198201879994</v>
      </c>
      <c r="I58" s="15">
        <f t="shared" si="251"/>
        <v>-1.2257335879583275</v>
      </c>
      <c r="J58" s="15">
        <f t="shared" si="251"/>
        <v>11.329439821057367</v>
      </c>
      <c r="K58" s="15">
        <f t="shared" si="251"/>
        <v>-10.108176599751397</v>
      </c>
      <c r="L58" s="15">
        <f t="shared" si="251"/>
        <v>-11.945423279807935</v>
      </c>
      <c r="M58" s="15">
        <f t="shared" si="251"/>
        <v>-2.9588853819982734</v>
      </c>
      <c r="N58" s="15">
        <f t="shared" si="251"/>
        <v>-13.036616546127158</v>
      </c>
      <c r="O58" s="15">
        <f t="shared" si="251"/>
        <v>-2.0459916691551077</v>
      </c>
      <c r="P58" s="25"/>
      <c r="Q58" s="20"/>
      <c r="AA58" s="2" t="s">
        <v>1</v>
      </c>
      <c r="AB58" s="33">
        <f t="shared" si="258"/>
        <v>1.2562883178240741E-4</v>
      </c>
      <c r="AC58" s="33">
        <f t="shared" si="258"/>
        <v>1.4297472075231477E-4</v>
      </c>
      <c r="AD58" s="33">
        <f t="shared" si="258"/>
        <v>1.7441840934027782E-4</v>
      </c>
      <c r="AE58" s="33">
        <f t="shared" si="258"/>
        <v>2.0038632737268516E-4</v>
      </c>
      <c r="AF58" s="33">
        <f t="shared" si="258"/>
        <v>1.2037037037037036E-4</v>
      </c>
      <c r="AG58" s="33">
        <f t="shared" si="258"/>
        <v>1.6534286554398145E-4</v>
      </c>
      <c r="AH58" s="33">
        <f t="shared" si="258"/>
        <v>1.5491727554398148E-4</v>
      </c>
      <c r="AI58" s="33">
        <f t="shared" si="258"/>
        <v>1.4410378349537039E-4</v>
      </c>
      <c r="AJ58" s="33">
        <f t="shared" si="258"/>
        <v>1.4368018812500004E-4</v>
      </c>
      <c r="AK58" s="33">
        <f t="shared" si="258"/>
        <v>1.4103258587962964E-4</v>
      </c>
      <c r="AL58" s="33">
        <f t="shared" si="258"/>
        <v>1.3423091459490742E-4</v>
      </c>
      <c r="AM58" s="33">
        <f t="shared" si="258"/>
        <v>1.3697824809027776E-4</v>
      </c>
      <c r="AN58" s="33">
        <f t="shared" si="258"/>
        <v>1.1919039221064812E-4</v>
      </c>
      <c r="AO58" s="33">
        <f t="shared" si="258"/>
        <v>1.2898295120370365E-4</v>
      </c>
      <c r="AP58" s="33">
        <f t="shared" ref="AP58:AR58" si="263">AP4/86400</f>
        <v>1.4515984745039681E-4</v>
      </c>
      <c r="AQ58" s="33">
        <f t="shared" si="263"/>
        <v>1.1919039221064812E-4</v>
      </c>
      <c r="AR58" s="33">
        <f t="shared" si="263"/>
        <v>2.0038632737268516E-4</v>
      </c>
      <c r="AS58" s="15">
        <f t="shared" si="260"/>
        <v>15.465867249086354</v>
      </c>
      <c r="AT58" s="33">
        <f t="shared" ref="AT58:AV58" si="264">AT4/86400</f>
        <v>1.507632721310764E-4</v>
      </c>
      <c r="AU58" s="33">
        <f t="shared" si="264"/>
        <v>1.2037037037037036E-4</v>
      </c>
      <c r="AV58" s="33">
        <f t="shared" si="264"/>
        <v>2.0038632737268516E-4</v>
      </c>
      <c r="AW58" s="15">
        <f t="shared" si="262"/>
        <v>15.867032493196589</v>
      </c>
    </row>
    <row r="59" spans="1:51" x14ac:dyDescent="0.35">
      <c r="A59" s="11">
        <v>9</v>
      </c>
      <c r="B59" s="15">
        <f t="shared" si="251"/>
        <v>-9.7881091335832338</v>
      </c>
      <c r="C59" s="15">
        <f t="shared" si="251"/>
        <v>-4.6876322301439242</v>
      </c>
      <c r="D59" s="15">
        <f t="shared" si="251"/>
        <v>-5.4362618249237125</v>
      </c>
      <c r="E59" s="15">
        <f t="shared" si="251"/>
        <v>18.096701505674002</v>
      </c>
      <c r="F59" s="15">
        <f t="shared" si="251"/>
        <v>-4.6683692474319551</v>
      </c>
      <c r="G59" s="15">
        <f t="shared" si="251"/>
        <v>5.5272215726156029</v>
      </c>
      <c r="H59" s="15">
        <f t="shared" si="251"/>
        <v>16.61952616930428</v>
      </c>
      <c r="I59" s="15">
        <f t="shared" si="251"/>
        <v>-15.699273085670097</v>
      </c>
      <c r="J59" s="15">
        <f t="shared" si="251"/>
        <v>25.447554592026002</v>
      </c>
      <c r="K59" s="15">
        <f t="shared" si="251"/>
        <v>2.8843073705070843</v>
      </c>
      <c r="L59" s="15">
        <f t="shared" si="251"/>
        <v>2.0769585143123375</v>
      </c>
      <c r="M59" s="15">
        <f t="shared" si="251"/>
        <v>-41.06927931359705</v>
      </c>
      <c r="N59" s="15">
        <f t="shared" si="251"/>
        <v>11.010823897942885</v>
      </c>
      <c r="O59" s="15">
        <f t="shared" si="251"/>
        <v>-0.31416878703208112</v>
      </c>
      <c r="P59" s="25"/>
      <c r="Q59" s="20"/>
      <c r="AA59" s="2" t="s">
        <v>2</v>
      </c>
      <c r="AB59" s="33">
        <f t="shared" si="258"/>
        <v>2.6397917190972215E-4</v>
      </c>
      <c r="AC59" s="33">
        <f t="shared" si="258"/>
        <v>3.2476694381944446E-4</v>
      </c>
      <c r="AD59" s="33">
        <f t="shared" si="258"/>
        <v>2.8533635675925915E-4</v>
      </c>
      <c r="AE59" s="33">
        <f t="shared" si="258"/>
        <v>3.8428445452546293E-4</v>
      </c>
      <c r="AF59" s="33">
        <f t="shared" si="258"/>
        <v>3.0378768791666663E-4</v>
      </c>
      <c r="AG59" s="33">
        <f t="shared" si="258"/>
        <v>2.6416551187499998E-4</v>
      </c>
      <c r="AH59" s="33">
        <f t="shared" si="258"/>
        <v>3.7816200554398148E-4</v>
      </c>
      <c r="AI59" s="33">
        <f t="shared" si="258"/>
        <v>2.8282890315972224E-4</v>
      </c>
      <c r="AJ59" s="33">
        <f t="shared" si="258"/>
        <v>3.7977660200231482E-4</v>
      </c>
      <c r="AK59" s="33">
        <f t="shared" si="258"/>
        <v>3.2955404384259256E-4</v>
      </c>
      <c r="AL59" s="33">
        <f t="shared" si="258"/>
        <v>3.5224237842592596E-4</v>
      </c>
      <c r="AM59" s="33">
        <f t="shared" si="258"/>
        <v>2.6311413453703706E-4</v>
      </c>
      <c r="AN59" s="33">
        <f t="shared" si="258"/>
        <v>3.1349626269675928E-4</v>
      </c>
      <c r="AO59" s="33">
        <f t="shared" si="258"/>
        <v>3.3758293440972235E-4</v>
      </c>
      <c r="AP59" s="33">
        <f t="shared" ref="AP59:AR59" si="265">AP5/86400</f>
        <v>3.1879124224454356E-4</v>
      </c>
      <c r="AQ59" s="33">
        <f t="shared" si="265"/>
        <v>2.6311413453703706E-4</v>
      </c>
      <c r="AR59" s="33">
        <f t="shared" si="265"/>
        <v>3.8428445452546293E-4</v>
      </c>
      <c r="AS59" s="15">
        <f t="shared" si="260"/>
        <v>13.731499846081441</v>
      </c>
      <c r="AT59" s="33">
        <f t="shared" ref="AT59:AV59" si="266">AT5/86400</f>
        <v>3.1633296065248845E-4</v>
      </c>
      <c r="AU59" s="33">
        <f t="shared" si="266"/>
        <v>2.6311413453703706E-4</v>
      </c>
      <c r="AV59" s="33">
        <f t="shared" si="266"/>
        <v>3.8428445452546293E-4</v>
      </c>
      <c r="AW59" s="15">
        <f t="shared" si="262"/>
        <v>14.885005416406866</v>
      </c>
    </row>
    <row r="60" spans="1:51" x14ac:dyDescent="0.35">
      <c r="A60" s="11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25"/>
      <c r="Q60" s="20"/>
      <c r="AA60" s="2" t="s">
        <v>3</v>
      </c>
      <c r="AB60" s="33">
        <f t="shared" si="258"/>
        <v>2.2705498866898153E-4</v>
      </c>
      <c r="AC60" s="33">
        <f t="shared" si="258"/>
        <v>1.85605106238426E-4</v>
      </c>
      <c r="AD60" s="33">
        <f t="shared" si="258"/>
        <v>2.5177626606481498E-4</v>
      </c>
      <c r="AE60" s="33">
        <f t="shared" si="258"/>
        <v>2.501259763078704E-4</v>
      </c>
      <c r="AF60" s="33">
        <f t="shared" si="258"/>
        <v>2.4839380196759267E-4</v>
      </c>
      <c r="AG60" s="33">
        <f t="shared" si="258"/>
        <v>1.8200533299768528E-4</v>
      </c>
      <c r="AH60" s="33">
        <f t="shared" si="258"/>
        <v>2.3407239439814819E-4</v>
      </c>
      <c r="AI60" s="33">
        <f t="shared" si="258"/>
        <v>2.0865089863425929E-4</v>
      </c>
      <c r="AJ60" s="33">
        <f t="shared" si="258"/>
        <v>2.4902998236111103E-4</v>
      </c>
      <c r="AK60" s="33">
        <f t="shared" si="258"/>
        <v>1.9576562105324077E-4</v>
      </c>
      <c r="AL60" s="33">
        <f t="shared" si="258"/>
        <v>2.134878642824073E-4</v>
      </c>
      <c r="AM60" s="33">
        <f t="shared" si="258"/>
        <v>2.0828924163194444E-4</v>
      </c>
      <c r="AN60" s="33">
        <f t="shared" si="258"/>
        <v>2.3320735702546299E-4</v>
      </c>
      <c r="AO60" s="33">
        <f t="shared" si="258"/>
        <v>2.2608549592592581E-4</v>
      </c>
      <c r="AP60" s="33">
        <f t="shared" ref="AP60:AR60" si="267">AP6/86400</f>
        <v>2.2239645196841932E-4</v>
      </c>
      <c r="AQ60" s="33">
        <f t="shared" si="267"/>
        <v>1.8200533299768528E-4</v>
      </c>
      <c r="AR60" s="33">
        <f t="shared" si="267"/>
        <v>2.5177626606481498E-4</v>
      </c>
      <c r="AS60" s="15">
        <f t="shared" si="260"/>
        <v>10.776673728273842</v>
      </c>
      <c r="AT60" s="33">
        <f t="shared" ref="AT60:AV60" si="268">AT6/86400</f>
        <v>2.1411354665364589E-4</v>
      </c>
      <c r="AU60" s="33">
        <f t="shared" si="268"/>
        <v>1.8200533299768528E-4</v>
      </c>
      <c r="AV60" s="33">
        <f t="shared" si="268"/>
        <v>2.501259763078704E-4</v>
      </c>
      <c r="AW60" s="15">
        <f t="shared" si="262"/>
        <v>12.624288836554129</v>
      </c>
    </row>
    <row r="61" spans="1:51" x14ac:dyDescent="0.35">
      <c r="A61" s="11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20"/>
      <c r="AA61" s="2" t="s">
        <v>4</v>
      </c>
      <c r="AB61" s="33">
        <f t="shared" si="258"/>
        <v>7.1361384050925864E-5</v>
      </c>
      <c r="AC61" s="33">
        <f t="shared" si="258"/>
        <v>6.298947047453699E-5</v>
      </c>
      <c r="AD61" s="33">
        <f t="shared" si="258"/>
        <v>1.013983371180554E-4</v>
      </c>
      <c r="AE61" s="33">
        <f t="shared" si="258"/>
        <v>9.6166120775462873E-5</v>
      </c>
      <c r="AF61" s="33">
        <f t="shared" si="258"/>
        <v>8.8687326782407272E-5</v>
      </c>
      <c r="AG61" s="33">
        <f t="shared" si="258"/>
        <v>6.5856743935185157E-5</v>
      </c>
      <c r="AH61" s="33">
        <f t="shared" si="258"/>
        <v>7.6997774409722161E-5</v>
      </c>
      <c r="AI61" s="33">
        <f t="shared" si="258"/>
        <v>5.7863546655092603E-5</v>
      </c>
      <c r="AJ61" s="33">
        <f t="shared" si="258"/>
        <v>6.4902998240740783E-5</v>
      </c>
      <c r="AK61" s="33">
        <f t="shared" si="258"/>
        <v>7.8029205509259195E-5</v>
      </c>
      <c r="AL61" s="33">
        <f t="shared" si="258"/>
        <v>7.4922314606481503E-5</v>
      </c>
      <c r="AM61" s="33">
        <f t="shared" si="258"/>
        <v>5.0390526574074048E-5</v>
      </c>
      <c r="AN61" s="33">
        <f t="shared" si="258"/>
        <v>7.9751406724537014E-5</v>
      </c>
      <c r="AO61" s="33">
        <f t="shared" si="258"/>
        <v>7.0311581423611091E-5</v>
      </c>
      <c r="AP61" s="33">
        <f t="shared" ref="AP61:AR61" si="269">AP7/86400</f>
        <v>7.4259195520006566E-5</v>
      </c>
      <c r="AQ61" s="33">
        <f t="shared" si="269"/>
        <v>5.0390526574074048E-5</v>
      </c>
      <c r="AR61" s="33">
        <f t="shared" si="269"/>
        <v>1.013983371180554E-4</v>
      </c>
      <c r="AS61" s="15">
        <f t="shared" si="260"/>
        <v>19.134142366731187</v>
      </c>
      <c r="AT61" s="33">
        <f t="shared" ref="AT61:AV61" si="270">AT7/86400</f>
        <v>7.2122589389467541E-5</v>
      </c>
      <c r="AU61" s="33">
        <f t="shared" si="270"/>
        <v>5.0390526574074048E-5</v>
      </c>
      <c r="AV61" s="33">
        <f t="shared" si="270"/>
        <v>9.6166120775462873E-5</v>
      </c>
      <c r="AW61" s="15">
        <f t="shared" si="262"/>
        <v>21.667231579516177</v>
      </c>
    </row>
    <row r="62" spans="1:51" x14ac:dyDescent="0.35">
      <c r="A62" s="36" t="s">
        <v>61</v>
      </c>
      <c r="B62" s="17"/>
      <c r="C62" s="17" t="s">
        <v>27</v>
      </c>
      <c r="D62" s="17"/>
      <c r="E62" s="17" t="s">
        <v>29</v>
      </c>
      <c r="F62" s="17" t="s">
        <v>30</v>
      </c>
      <c r="G62" s="17" t="s">
        <v>31</v>
      </c>
      <c r="H62" s="17" t="s">
        <v>32</v>
      </c>
      <c r="I62" s="17" t="s">
        <v>33</v>
      </c>
      <c r="J62" s="17"/>
      <c r="K62" s="17" t="s">
        <v>35</v>
      </c>
      <c r="L62" s="26"/>
      <c r="M62" s="26" t="s">
        <v>37</v>
      </c>
      <c r="N62" s="26"/>
      <c r="O62" s="26"/>
      <c r="P62" s="11" t="s">
        <v>0</v>
      </c>
      <c r="Q62" s="20"/>
      <c r="AA62" s="2" t="s">
        <v>5</v>
      </c>
      <c r="AB62" s="33">
        <f t="shared" si="258"/>
        <v>6.3890988495370437E-5</v>
      </c>
      <c r="AC62" s="33">
        <f t="shared" si="258"/>
        <v>5.9417517013888946E-5</v>
      </c>
      <c r="AD62" s="33">
        <f t="shared" si="258"/>
        <v>6.168220373842607E-5</v>
      </c>
      <c r="AE62" s="33">
        <f t="shared" si="258"/>
        <v>6.8654992858796342E-5</v>
      </c>
      <c r="AF62" s="33">
        <f t="shared" si="258"/>
        <v>8.0015957002314958E-5</v>
      </c>
      <c r="AG62" s="33">
        <f t="shared" si="258"/>
        <v>6.4811140509259135E-5</v>
      </c>
      <c r="AH62" s="33">
        <f t="shared" si="258"/>
        <v>7.2004913078703667E-5</v>
      </c>
      <c r="AI62" s="33">
        <f t="shared" si="258"/>
        <v>5.3571166122685065E-5</v>
      </c>
      <c r="AJ62" s="33">
        <f t="shared" si="258"/>
        <v>7.1957671956018499E-5</v>
      </c>
      <c r="AK62" s="33">
        <f t="shared" si="258"/>
        <v>7.8917863449074125E-5</v>
      </c>
      <c r="AL62" s="33">
        <f t="shared" si="258"/>
        <v>7.4875598391203752E-5</v>
      </c>
      <c r="AM62" s="33">
        <f t="shared" si="258"/>
        <v>4.4308757453703692E-5</v>
      </c>
      <c r="AN62" s="33">
        <f t="shared" si="258"/>
        <v>7.3973293020833297E-5</v>
      </c>
      <c r="AO62" s="33">
        <f t="shared" si="258"/>
        <v>7.7013521458333398E-5</v>
      </c>
      <c r="AP62" s="33">
        <f t="shared" ref="AP62:AR62" si="271">AP8/86400</f>
        <v>6.7506827467757956E-5</v>
      </c>
      <c r="AQ62" s="33">
        <f t="shared" si="271"/>
        <v>4.4308757453703692E-5</v>
      </c>
      <c r="AR62" s="33">
        <f t="shared" si="271"/>
        <v>8.0015957002314958E-5</v>
      </c>
      <c r="AS62" s="15">
        <f t="shared" si="260"/>
        <v>15.188024085001043</v>
      </c>
      <c r="AT62" s="33">
        <f t="shared" ref="AT62:AV62" si="272">AT8/86400</f>
        <v>6.5212788436053246E-5</v>
      </c>
      <c r="AU62" s="33">
        <f t="shared" si="272"/>
        <v>4.4308757453703692E-5</v>
      </c>
      <c r="AV62" s="33">
        <f t="shared" si="272"/>
        <v>8.0015957002314958E-5</v>
      </c>
      <c r="AW62" s="15">
        <f t="shared" si="262"/>
        <v>18.969368781180986</v>
      </c>
    </row>
    <row r="63" spans="1:51" x14ac:dyDescent="0.35">
      <c r="A63" s="11">
        <v>1</v>
      </c>
      <c r="B63" s="25"/>
      <c r="C63" s="25">
        <f>C15-$W15</f>
        <v>-1.0113934551282018</v>
      </c>
      <c r="D63" s="25"/>
      <c r="E63" s="25">
        <f>E15-$W15</f>
        <v>1.7515257737659713</v>
      </c>
      <c r="F63" s="25">
        <f t="shared" ref="F63:M63" si="273">F15-$W15</f>
        <v>-0.26205592867098293</v>
      </c>
      <c r="G63" s="25">
        <f t="shared" si="273"/>
        <v>0.35549369162503908</v>
      </c>
      <c r="H63" s="25">
        <f t="shared" si="273"/>
        <v>-0.46434183001017892</v>
      </c>
      <c r="I63" s="25">
        <f t="shared" si="273"/>
        <v>-0.43899182738852804</v>
      </c>
      <c r="J63" s="25"/>
      <c r="K63" s="25">
        <f t="shared" si="273"/>
        <v>0.34195379874413145</v>
      </c>
      <c r="L63" s="25"/>
      <c r="M63" s="25">
        <f t="shared" si="273"/>
        <v>-0.2721902229372466</v>
      </c>
      <c r="N63" s="25"/>
      <c r="O63" s="25"/>
      <c r="P63" s="15">
        <f>T15-$W15</f>
        <v>4.0223106604876149</v>
      </c>
      <c r="Q63" s="20"/>
      <c r="AA63" s="2" t="s">
        <v>6</v>
      </c>
      <c r="AB63" s="33">
        <f t="shared" si="258"/>
        <v>1.0480940833333335E-4</v>
      </c>
      <c r="AC63" s="33">
        <f t="shared" si="258"/>
        <v>1.0013437473379621E-4</v>
      </c>
      <c r="AD63" s="33">
        <f t="shared" si="258"/>
        <v>1.1704039641203704E-4</v>
      </c>
      <c r="AE63" s="33">
        <f t="shared" si="258"/>
        <v>1.0595658016203706E-4</v>
      </c>
      <c r="AF63" s="33">
        <f t="shared" si="258"/>
        <v>1.2149155958333324E-4</v>
      </c>
      <c r="AG63" s="33">
        <f t="shared" si="258"/>
        <v>1.1491822037037042E-4</v>
      </c>
      <c r="AH63" s="33">
        <f t="shared" si="258"/>
        <v>1.1592550600694442E-4</v>
      </c>
      <c r="AI63" s="33">
        <f t="shared" si="258"/>
        <v>1.0777142646990749E-4</v>
      </c>
      <c r="AJ63" s="33">
        <f t="shared" si="258"/>
        <v>1.2098765431712967E-4</v>
      </c>
      <c r="AK63" s="33">
        <f t="shared" si="258"/>
        <v>1.0640379608796297E-4</v>
      </c>
      <c r="AL63" s="33">
        <f t="shared" si="258"/>
        <v>1.2552280171296298E-4</v>
      </c>
      <c r="AM63" s="33">
        <f t="shared" si="258"/>
        <v>1.037842760648149E-4</v>
      </c>
      <c r="AN63" s="33">
        <f t="shared" si="258"/>
        <v>1.0582010582175926E-4</v>
      </c>
      <c r="AO63" s="33">
        <f t="shared" si="258"/>
        <v>1.2422104643518525E-4</v>
      </c>
      <c r="AP63" s="33">
        <f t="shared" ref="AP63:AR63" si="274">AP9/86400</f>
        <v>1.1248479660796959E-4</v>
      </c>
      <c r="AQ63" s="33">
        <f t="shared" si="274"/>
        <v>1.0013437473379621E-4</v>
      </c>
      <c r="AR63" s="33">
        <f t="shared" si="274"/>
        <v>1.2552280171296298E-4</v>
      </c>
      <c r="AS63" s="15">
        <f t="shared" si="260"/>
        <v>7.5315413817168677</v>
      </c>
      <c r="AT63" s="33">
        <f t="shared" ref="AT63:AV63" si="275">AT9/86400</f>
        <v>1.0954821743489584E-4</v>
      </c>
      <c r="AU63" s="33">
        <f t="shared" si="275"/>
        <v>1.0013437473379621E-4</v>
      </c>
      <c r="AV63" s="33">
        <f t="shared" si="275"/>
        <v>1.2149155958333324E-4</v>
      </c>
      <c r="AW63" s="15">
        <f t="shared" si="262"/>
        <v>6.5457501193514718</v>
      </c>
    </row>
    <row r="64" spans="1:51" x14ac:dyDescent="0.35">
      <c r="A64" s="11">
        <v>2</v>
      </c>
      <c r="B64" s="25"/>
      <c r="C64" s="25">
        <f t="shared" ref="C64:M71" si="276">C16-$W16</f>
        <v>-5.4591124338307151E-2</v>
      </c>
      <c r="D64" s="25"/>
      <c r="E64" s="25">
        <f t="shared" si="276"/>
        <v>0.16172547981202334</v>
      </c>
      <c r="F64" s="25">
        <f t="shared" si="276"/>
        <v>-0.1469900013390828</v>
      </c>
      <c r="G64" s="25">
        <f t="shared" si="276"/>
        <v>0.22631022845766935</v>
      </c>
      <c r="H64" s="25">
        <f t="shared" si="276"/>
        <v>9.8352132092066613E-3</v>
      </c>
      <c r="I64" s="25">
        <f t="shared" si="276"/>
        <v>-0.20453767720887739</v>
      </c>
      <c r="J64" s="25"/>
      <c r="K64" s="25">
        <f t="shared" si="276"/>
        <v>-0.15110011053259975</v>
      </c>
      <c r="L64" s="25"/>
      <c r="M64" s="25">
        <f t="shared" si="276"/>
        <v>0.15934799193996763</v>
      </c>
      <c r="N64" s="25"/>
      <c r="O64" s="25"/>
      <c r="P64" s="15">
        <f t="shared" ref="P64:P70" si="277">T16-$W16</f>
        <v>0.33744242529192103</v>
      </c>
      <c r="Q64" s="20"/>
      <c r="AA64" s="2" t="s">
        <v>12</v>
      </c>
      <c r="AB64" s="33">
        <f t="shared" si="258"/>
        <v>1.5570961409722213E-4</v>
      </c>
      <c r="AC64" s="33">
        <f t="shared" si="258"/>
        <v>1.5731922398148148E-4</v>
      </c>
      <c r="AD64" s="33">
        <f t="shared" si="258"/>
        <v>1.8364774921296299E-4</v>
      </c>
      <c r="AE64" s="33">
        <f t="shared" si="258"/>
        <v>1.7386490090277784E-4</v>
      </c>
      <c r="AF64" s="33">
        <f t="shared" si="258"/>
        <v>1.9430587049768517E-4</v>
      </c>
      <c r="AG64" s="33">
        <f t="shared" si="258"/>
        <v>1.3468626648148157E-4</v>
      </c>
      <c r="AH64" s="33">
        <f t="shared" si="258"/>
        <v>1.9986352565972221E-4</v>
      </c>
      <c r="AI64" s="33">
        <f t="shared" si="258"/>
        <v>1.7911181447916662E-4</v>
      </c>
      <c r="AJ64" s="33">
        <f t="shared" si="258"/>
        <v>1.9556563366898149E-4</v>
      </c>
      <c r="AK64" s="33">
        <f t="shared" si="258"/>
        <v>1.8225098680555555E-4</v>
      </c>
      <c r="AL64" s="33">
        <f t="shared" si="258"/>
        <v>1.7996845342592592E-4</v>
      </c>
      <c r="AM64" s="33">
        <f t="shared" si="258"/>
        <v>1.6588718820601854E-4</v>
      </c>
      <c r="AN64" s="33">
        <f t="shared" si="258"/>
        <v>1.6695063828703709E-4</v>
      </c>
      <c r="AO64" s="33">
        <f t="shared" si="258"/>
        <v>1.8533215755787031E-4</v>
      </c>
      <c r="AP64" s="33">
        <f t="shared" ref="AP64:AR64" si="278">AP10/86400</f>
        <v>1.7531885880456353E-4</v>
      </c>
      <c r="AQ64" s="33">
        <f t="shared" si="278"/>
        <v>1.3468626648148157E-4</v>
      </c>
      <c r="AR64" s="33">
        <f t="shared" si="278"/>
        <v>1.9986352565972221E-4</v>
      </c>
      <c r="AS64" s="15">
        <f t="shared" si="260"/>
        <v>10.187711650798967</v>
      </c>
      <c r="AT64" s="33">
        <f t="shared" ref="AT64:AV64" si="279">AT10/86400</f>
        <v>1.7341122212673611E-4</v>
      </c>
      <c r="AU64" s="33">
        <f t="shared" si="279"/>
        <v>1.3468626648148157E-4</v>
      </c>
      <c r="AV64" s="33">
        <f t="shared" si="279"/>
        <v>1.9986352565972221E-4</v>
      </c>
      <c r="AW64" s="15">
        <f t="shared" si="262"/>
        <v>12.061477534555422</v>
      </c>
    </row>
    <row r="65" spans="1:49" x14ac:dyDescent="0.35">
      <c r="A65" s="11">
        <v>3</v>
      </c>
      <c r="B65" s="25"/>
      <c r="C65" s="25">
        <f t="shared" si="276"/>
        <v>-0.54621024051324341</v>
      </c>
      <c r="D65" s="25"/>
      <c r="E65" s="25">
        <f t="shared" si="276"/>
        <v>2.1904750983047734</v>
      </c>
      <c r="F65" s="25">
        <f t="shared" si="276"/>
        <v>-1.0499947705213817</v>
      </c>
      <c r="G65" s="25">
        <f t="shared" si="276"/>
        <v>-0.89123448848097553</v>
      </c>
      <c r="H65" s="25">
        <f t="shared" si="276"/>
        <v>-8.9468227906555953E-2</v>
      </c>
      <c r="I65" s="25">
        <f t="shared" si="276"/>
        <v>-0.49619284601737768</v>
      </c>
      <c r="J65" s="25"/>
      <c r="K65" s="25">
        <f t="shared" si="276"/>
        <v>5.2998103785434125E-2</v>
      </c>
      <c r="L65" s="25"/>
      <c r="M65" s="25">
        <f t="shared" si="276"/>
        <v>0.82962737134932851</v>
      </c>
      <c r="N65" s="25"/>
      <c r="O65" s="25"/>
      <c r="P65" s="15">
        <f t="shared" si="277"/>
        <v>1.5156652052177257</v>
      </c>
      <c r="Q65" s="20"/>
      <c r="AA65" s="2">
        <v>5</v>
      </c>
      <c r="AB65" s="33">
        <f t="shared" si="258"/>
        <v>2.16364323495371E-5</v>
      </c>
      <c r="AC65" s="33">
        <f t="shared" si="258"/>
        <v>1.1287477951388991E-5</v>
      </c>
      <c r="AD65" s="33">
        <f t="shared" si="258"/>
        <v>4.2807277233796099E-5</v>
      </c>
      <c r="AE65" s="33">
        <f t="shared" si="258"/>
        <v>1.7904646423610962E-5</v>
      </c>
      <c r="AF65" s="33">
        <f t="shared" si="258"/>
        <v>8.000965818287032E-5</v>
      </c>
      <c r="AG65" s="33">
        <f t="shared" si="258"/>
        <v>3.1523736041666597E-5</v>
      </c>
      <c r="AH65" s="33">
        <f t="shared" si="258"/>
        <v>2.7901654490740669E-5</v>
      </c>
      <c r="AI65" s="33">
        <f t="shared" si="258"/>
        <v>5.4889718229166702E-5</v>
      </c>
      <c r="AJ65" s="33">
        <f t="shared" si="258"/>
        <v>3.1158142268518386E-5</v>
      </c>
      <c r="AK65" s="33">
        <f t="shared" si="258"/>
        <v>5.6835264976851835E-5</v>
      </c>
      <c r="AL65" s="33">
        <f t="shared" si="258"/>
        <v>3.2711062824074175E-5</v>
      </c>
      <c r="AM65" s="33">
        <f t="shared" si="258"/>
        <v>3.598198538194443E-5</v>
      </c>
      <c r="AN65" s="33">
        <f t="shared" si="258"/>
        <v>5.4935647094907438E-5</v>
      </c>
      <c r="AO65" s="33">
        <f t="shared" si="258"/>
        <v>3.4496514652777673E-5</v>
      </c>
      <c r="AP65" s="33">
        <f t="shared" ref="AP65:AR65" si="280">AP11/86400</f>
        <v>3.8148515578703667E-5</v>
      </c>
      <c r="AQ65" s="33">
        <f t="shared" si="280"/>
        <v>1.1287477951388991E-5</v>
      </c>
      <c r="AR65" s="33">
        <f t="shared" si="280"/>
        <v>8.000965818287032E-5</v>
      </c>
      <c r="AS65" s="15">
        <f t="shared" si="260"/>
        <v>47.866095558329931</v>
      </c>
      <c r="AT65" s="33">
        <f t="shared" ref="AT65:AV65" si="281">AT11/86400</f>
        <v>3.9541767709780065E-5</v>
      </c>
      <c r="AU65" s="33">
        <f t="shared" si="281"/>
        <v>1.1287477951388991E-5</v>
      </c>
      <c r="AV65" s="33">
        <f t="shared" si="281"/>
        <v>8.000965818287032E-5</v>
      </c>
      <c r="AW65" s="15">
        <f t="shared" si="262"/>
        <v>57.758057806111751</v>
      </c>
    </row>
    <row r="66" spans="1:49" x14ac:dyDescent="0.35">
      <c r="A66" s="11">
        <v>4</v>
      </c>
      <c r="B66" s="25"/>
      <c r="C66" s="25">
        <f t="shared" si="276"/>
        <v>-0.87257231919560496</v>
      </c>
      <c r="D66" s="25"/>
      <c r="E66" s="25">
        <f t="shared" si="276"/>
        <v>-0.14475805363300687</v>
      </c>
      <c r="F66" s="25">
        <f t="shared" si="276"/>
        <v>0.84433654569543748</v>
      </c>
      <c r="G66" s="25">
        <f t="shared" si="276"/>
        <v>-0.48185936839850996</v>
      </c>
      <c r="H66" s="25">
        <f t="shared" si="276"/>
        <v>-0.22982355506673713</v>
      </c>
      <c r="I66" s="25">
        <f t="shared" si="276"/>
        <v>-0.16349759072620174</v>
      </c>
      <c r="J66" s="25"/>
      <c r="K66" s="25">
        <f t="shared" si="276"/>
        <v>0.8346927700414426</v>
      </c>
      <c r="L66" s="25"/>
      <c r="M66" s="25">
        <f t="shared" si="276"/>
        <v>0.2134815712831859</v>
      </c>
      <c r="N66" s="25"/>
      <c r="O66" s="25"/>
      <c r="P66" s="15">
        <f t="shared" si="277"/>
        <v>-0.39181751588738223</v>
      </c>
      <c r="Q66" s="20"/>
      <c r="AA66" s="2" t="s">
        <v>13</v>
      </c>
      <c r="AB66" s="33">
        <f t="shared" si="258"/>
        <v>1.9739858906249992E-4</v>
      </c>
      <c r="AC66" s="33">
        <f t="shared" si="258"/>
        <v>1.9252120601851854E-4</v>
      </c>
      <c r="AD66" s="33">
        <f t="shared" si="258"/>
        <v>1.9128243890046291E-4</v>
      </c>
      <c r="AE66" s="33">
        <f t="shared" si="258"/>
        <v>2.2674897119212968E-4</v>
      </c>
      <c r="AF66" s="33">
        <f t="shared" si="258"/>
        <v>2.0053539935185197E-4</v>
      </c>
      <c r="AG66" s="33">
        <f t="shared" si="258"/>
        <v>1.9386180398148141E-4</v>
      </c>
      <c r="AH66" s="33">
        <f t="shared" si="258"/>
        <v>2.711640211574077E-4</v>
      </c>
      <c r="AI66" s="33">
        <f t="shared" si="258"/>
        <v>2.4286869068287044E-4</v>
      </c>
      <c r="AJ66" s="33">
        <f t="shared" si="258"/>
        <v>2.9713613840277804E-4</v>
      </c>
      <c r="AK66" s="33">
        <f t="shared" si="258"/>
        <v>2.2198601663194449E-4</v>
      </c>
      <c r="AL66" s="33">
        <f t="shared" si="258"/>
        <v>2.3496945074074046E-4</v>
      </c>
      <c r="AM66" s="33">
        <f t="shared" si="258"/>
        <v>1.9872343999999996E-4</v>
      </c>
      <c r="AN66" s="33">
        <f t="shared" si="258"/>
        <v>2.5951121189814798E-4</v>
      </c>
      <c r="AO66" s="33">
        <f t="shared" si="258"/>
        <v>2.5877215084490736E-4</v>
      </c>
      <c r="AP66" s="33">
        <f t="shared" ref="AP66:AR66" si="282">AP12/86400</f>
        <v>2.2767710920469576E-4</v>
      </c>
      <c r="AQ66" s="33">
        <f t="shared" si="282"/>
        <v>1.9128243890046291E-4</v>
      </c>
      <c r="AR66" s="33">
        <f t="shared" si="282"/>
        <v>2.9713613840277804E-4</v>
      </c>
      <c r="AS66" s="15">
        <f t="shared" si="260"/>
        <v>15.023067300148515</v>
      </c>
      <c r="AT66" s="33">
        <f t="shared" ref="AT66:AV66" si="283">AT12/86400</f>
        <v>2.1855119362702553E-4</v>
      </c>
      <c r="AU66" s="33">
        <f t="shared" si="283"/>
        <v>1.9252120601851854E-4</v>
      </c>
      <c r="AV66" s="33">
        <f t="shared" si="283"/>
        <v>2.711640211574077E-4</v>
      </c>
      <c r="AW66" s="15">
        <f t="shared" si="262"/>
        <v>12.759345657193785</v>
      </c>
    </row>
    <row r="67" spans="1:49" x14ac:dyDescent="0.35">
      <c r="A67" s="11">
        <v>5</v>
      </c>
      <c r="B67" s="25"/>
      <c r="C67" s="25">
        <f t="shared" si="276"/>
        <v>-0.64941608362610181</v>
      </c>
      <c r="D67" s="25"/>
      <c r="E67" s="25">
        <f t="shared" si="276"/>
        <v>-0.52829526207183464</v>
      </c>
      <c r="F67" s="25">
        <f t="shared" si="276"/>
        <v>0.81236045693354852</v>
      </c>
      <c r="G67" s="25">
        <f t="shared" si="276"/>
        <v>-0.15430974425715893</v>
      </c>
      <c r="H67" s="25">
        <f t="shared" si="276"/>
        <v>-0.34707108659617292</v>
      </c>
      <c r="I67" s="25">
        <f t="shared" si="276"/>
        <v>0.38872224363335772</v>
      </c>
      <c r="J67" s="25"/>
      <c r="K67" s="25">
        <f t="shared" si="276"/>
        <v>0.41952881529003561</v>
      </c>
      <c r="L67" s="25"/>
      <c r="M67" s="25">
        <f t="shared" si="276"/>
        <v>5.8480660694326225E-2</v>
      </c>
      <c r="N67" s="25"/>
      <c r="O67" s="25"/>
      <c r="P67" s="15">
        <f t="shared" si="277"/>
        <v>0.73644998603723333</v>
      </c>
      <c r="AA67" s="2" t="s">
        <v>14</v>
      </c>
      <c r="AB67" s="33">
        <f t="shared" si="258"/>
        <v>2.5461493239583341E-4</v>
      </c>
      <c r="AC67" s="33">
        <f t="shared" si="258"/>
        <v>2.9572940287037037E-4</v>
      </c>
      <c r="AD67" s="33">
        <f t="shared" si="258"/>
        <v>1.9719492736111141E-4</v>
      </c>
      <c r="AE67" s="33">
        <f t="shared" si="258"/>
        <v>2.9467960024305573E-4</v>
      </c>
      <c r="AF67" s="33">
        <f t="shared" si="258"/>
        <v>2.1238032249999987E-4</v>
      </c>
      <c r="AG67" s="33">
        <f t="shared" si="258"/>
        <v>2.5875535399305557E-4</v>
      </c>
      <c r="AH67" s="33">
        <f t="shared" si="258"/>
        <v>2.6790123457175901E-4</v>
      </c>
      <c r="AI67" s="33">
        <f t="shared" si="258"/>
        <v>2.9832451499999977E-4</v>
      </c>
      <c r="AJ67" s="33">
        <f t="shared" si="258"/>
        <v>2.5133114974537017E-4</v>
      </c>
      <c r="AK67" s="33">
        <f t="shared" si="258"/>
        <v>2.420131015277779E-4</v>
      </c>
      <c r="AL67" s="33">
        <f t="shared" si="258"/>
        <v>2.5281084656250002E-4</v>
      </c>
      <c r="AM67" s="33">
        <f t="shared" si="258"/>
        <v>1.6486887964120358E-4</v>
      </c>
      <c r="AN67" s="33">
        <f t="shared" si="258"/>
        <v>2.7298227932870384E-4</v>
      </c>
      <c r="AO67" s="33">
        <f t="shared" si="258"/>
        <v>2.7753422356481501E-4</v>
      </c>
      <c r="AP67" s="33">
        <f t="shared" ref="AP67:AR67" si="284">AP13/86400</f>
        <v>2.5293719780753967E-4</v>
      </c>
      <c r="AQ67" s="33">
        <f t="shared" si="284"/>
        <v>1.6486887964120358E-4</v>
      </c>
      <c r="AR67" s="33">
        <f t="shared" si="284"/>
        <v>2.9832451499999977E-4</v>
      </c>
      <c r="AS67" s="15">
        <f t="shared" si="260"/>
        <v>15.324216415089897</v>
      </c>
      <c r="AT67" s="33">
        <f t="shared" ref="AT67:AV67" si="285">AT13/86400</f>
        <v>2.5433155129340275E-4</v>
      </c>
      <c r="AU67" s="33">
        <f t="shared" si="285"/>
        <v>1.6486887964120358E-4</v>
      </c>
      <c r="AV67" s="33">
        <f t="shared" si="285"/>
        <v>2.9832451499999977E-4</v>
      </c>
      <c r="AW67" s="15">
        <f t="shared" si="262"/>
        <v>18.43976786445576</v>
      </c>
    </row>
    <row r="68" spans="1:49" x14ac:dyDescent="0.35">
      <c r="A68" s="11">
        <v>6</v>
      </c>
      <c r="B68" s="25"/>
      <c r="C68" s="25">
        <f t="shared" si="276"/>
        <v>0.6779811954987025</v>
      </c>
      <c r="D68" s="25"/>
      <c r="E68" s="25">
        <f t="shared" si="276"/>
        <v>-0.34430365970869659</v>
      </c>
      <c r="F68" s="25">
        <f t="shared" si="276"/>
        <v>-2.7988573512651023</v>
      </c>
      <c r="G68" s="25">
        <f t="shared" si="276"/>
        <v>-0.78909602198853079</v>
      </c>
      <c r="H68" s="25">
        <f t="shared" si="276"/>
        <v>1.3327804665086518</v>
      </c>
      <c r="I68" s="25">
        <f t="shared" si="276"/>
        <v>2.106050714640272</v>
      </c>
      <c r="J68" s="25"/>
      <c r="K68" s="25">
        <f t="shared" si="276"/>
        <v>1.3094146650696779</v>
      </c>
      <c r="L68" s="25"/>
      <c r="M68" s="25">
        <f t="shared" si="276"/>
        <v>-1.493970008754971</v>
      </c>
      <c r="N68" s="25"/>
      <c r="O68" s="25"/>
      <c r="P68" s="15">
        <f t="shared" si="277"/>
        <v>-6.8157019762121642</v>
      </c>
      <c r="AA68" s="2" t="s">
        <v>15</v>
      </c>
      <c r="AB68" s="33">
        <f t="shared" si="258"/>
        <v>2.9529373478009248E-4</v>
      </c>
      <c r="AC68" s="33">
        <f t="shared" si="258"/>
        <v>3.3788527756944427E-4</v>
      </c>
      <c r="AD68" s="33">
        <f t="shared" si="258"/>
        <v>2.6753170403935161E-4</v>
      </c>
      <c r="AE68" s="33">
        <f t="shared" si="258"/>
        <v>2.9591836733796278E-4</v>
      </c>
      <c r="AF68" s="33">
        <f t="shared" si="258"/>
        <v>3.237370874189815E-4</v>
      </c>
      <c r="AG68" s="33">
        <f t="shared" si="258"/>
        <v>3.1887125219907421E-4</v>
      </c>
      <c r="AH68" s="33">
        <f t="shared" si="258"/>
        <v>4.4652305365740767E-4</v>
      </c>
      <c r="AI68" s="33">
        <f t="shared" si="258"/>
        <v>3.1323433694444448E-4</v>
      </c>
      <c r="AJ68" s="33">
        <f t="shared" si="258"/>
        <v>4.8038968673611108E-4</v>
      </c>
      <c r="AK68" s="33">
        <f t="shared" si="258"/>
        <v>3.6281704040509234E-4</v>
      </c>
      <c r="AL68" s="33">
        <f t="shared" si="258"/>
        <v>3.4199210548611133E-4</v>
      </c>
      <c r="AM68" s="33">
        <f t="shared" si="258"/>
        <v>2.6422325103009272E-4</v>
      </c>
      <c r="AN68" s="33">
        <f t="shared" si="258"/>
        <v>3.2878138909722232E-4</v>
      </c>
      <c r="AO68" s="33">
        <f t="shared" si="258"/>
        <v>3.6769967245370354E-4</v>
      </c>
      <c r="AP68" s="33">
        <f t="shared" ref="AP68:AR68" si="286">AP14/86400</f>
        <v>3.3892128279679239E-4</v>
      </c>
      <c r="AQ68" s="33">
        <f t="shared" si="286"/>
        <v>2.6422325103009272E-4</v>
      </c>
      <c r="AR68" s="33">
        <f t="shared" si="286"/>
        <v>4.8038968673611108E-4</v>
      </c>
      <c r="AS68" s="15">
        <f t="shared" si="260"/>
        <v>18.082216647667646</v>
      </c>
      <c r="AT68" s="33">
        <f t="shared" ref="AT68:AV68" si="287">AT14/86400</f>
        <v>3.3290120832031247E-4</v>
      </c>
      <c r="AU68" s="33">
        <f t="shared" si="287"/>
        <v>2.6422325103009272E-4</v>
      </c>
      <c r="AV68" s="33">
        <f t="shared" si="287"/>
        <v>4.4652305365740767E-4</v>
      </c>
      <c r="AW68" s="15">
        <f t="shared" si="262"/>
        <v>16.288325823257178</v>
      </c>
    </row>
    <row r="69" spans="1:49" x14ac:dyDescent="0.35">
      <c r="A69" s="11">
        <v>7</v>
      </c>
      <c r="B69" s="25"/>
      <c r="C69" s="25">
        <f t="shared" si="276"/>
        <v>-0.36805005127476331</v>
      </c>
      <c r="D69" s="25"/>
      <c r="E69" s="25">
        <f t="shared" si="276"/>
        <v>3.2462780958742776E-2</v>
      </c>
      <c r="F69" s="25">
        <f t="shared" si="276"/>
        <v>0.30272227879336899</v>
      </c>
      <c r="G69" s="25">
        <f t="shared" si="276"/>
        <v>-0.37010214525842056</v>
      </c>
      <c r="H69" s="25">
        <f t="shared" si="276"/>
        <v>0.65828887506118239</v>
      </c>
      <c r="I69" s="25">
        <f t="shared" si="276"/>
        <v>6.3949343095188738E-2</v>
      </c>
      <c r="J69" s="25"/>
      <c r="K69" s="25">
        <f t="shared" si="276"/>
        <v>-0.46295330895889375</v>
      </c>
      <c r="L69" s="25"/>
      <c r="M69" s="25">
        <f t="shared" si="276"/>
        <v>0.14368222758358673</v>
      </c>
      <c r="N69" s="25"/>
      <c r="O69" s="25"/>
      <c r="P69" s="15">
        <f t="shared" si="277"/>
        <v>-0.64723183745940371</v>
      </c>
      <c r="AA69" s="2" t="s">
        <v>16</v>
      </c>
      <c r="AB69" s="33">
        <f t="shared" si="258"/>
        <v>6.9113756608796503E-5</v>
      </c>
      <c r="AC69" s="33">
        <f t="shared" si="258"/>
        <v>9.782480893518528E-5</v>
      </c>
      <c r="AD69" s="33">
        <f t="shared" si="258"/>
        <v>1.148904006018521E-4</v>
      </c>
      <c r="AE69" s="33">
        <f t="shared" si="258"/>
        <v>1.3248719240740734E-4</v>
      </c>
      <c r="AF69" s="33">
        <f t="shared" si="258"/>
        <v>8.5899050983796502E-5</v>
      </c>
      <c r="AG69" s="33">
        <f t="shared" si="258"/>
        <v>5.2355757118055475E-5</v>
      </c>
      <c r="AH69" s="33">
        <f t="shared" si="258"/>
        <v>9.975644579861101E-5</v>
      </c>
      <c r="AI69" s="33">
        <f t="shared" si="258"/>
        <v>1.0187022339120385E-4</v>
      </c>
      <c r="AJ69" s="33">
        <f t="shared" si="258"/>
        <v>1.0944822373842595E-4</v>
      </c>
      <c r="AK69" s="33">
        <f t="shared" si="258"/>
        <v>1.0629041739583353E-4</v>
      </c>
      <c r="AL69" s="33">
        <f t="shared" si="258"/>
        <v>1.0190906608796295E-4</v>
      </c>
      <c r="AM69" s="33">
        <f t="shared" si="258"/>
        <v>7.9247501469907234E-5</v>
      </c>
      <c r="AN69" s="33">
        <f t="shared" si="258"/>
        <v>9.162677416666653E-5</v>
      </c>
      <c r="AO69" s="33">
        <f t="shared" si="258"/>
        <v>1.0524901319444465E-4</v>
      </c>
      <c r="AP69" s="33">
        <f t="shared" ref="AP69:AR69" si="288">AP15/86400</f>
        <v>9.6283473707010642E-5</v>
      </c>
      <c r="AQ69" s="33">
        <f t="shared" si="288"/>
        <v>5.2355757118055475E-5</v>
      </c>
      <c r="AR69" s="33">
        <f t="shared" si="288"/>
        <v>1.3248719240740734E-4</v>
      </c>
      <c r="AS69" s="15">
        <f t="shared" si="260"/>
        <v>20.723279188051944</v>
      </c>
      <c r="AT69" s="33">
        <f t="shared" ref="AT69:AV69" si="289">AT15/86400</f>
        <v>9.4466424687500024E-5</v>
      </c>
      <c r="AU69" s="33">
        <f t="shared" si="289"/>
        <v>5.2355757118055475E-5</v>
      </c>
      <c r="AV69" s="33">
        <f t="shared" si="289"/>
        <v>1.3248719240740734E-4</v>
      </c>
      <c r="AW69" s="15">
        <f t="shared" si="262"/>
        <v>24.526731722489917</v>
      </c>
    </row>
    <row r="70" spans="1:49" x14ac:dyDescent="0.35">
      <c r="A70" s="11">
        <v>8</v>
      </c>
      <c r="B70" s="25"/>
      <c r="C70" s="25">
        <f t="shared" si="276"/>
        <v>2.8942747686715009</v>
      </c>
      <c r="D70" s="25"/>
      <c r="E70" s="25">
        <f t="shared" si="276"/>
        <v>-4.588636688023815</v>
      </c>
      <c r="F70" s="25">
        <f t="shared" si="276"/>
        <v>3.007884467889177</v>
      </c>
      <c r="G70" s="25">
        <f t="shared" si="276"/>
        <v>0.54532007578352193</v>
      </c>
      <c r="H70" s="25">
        <f t="shared" si="276"/>
        <v>-1.5733144789597944</v>
      </c>
      <c r="I70" s="25">
        <f t="shared" si="276"/>
        <v>-0.26650833659483553</v>
      </c>
      <c r="J70" s="25"/>
      <c r="K70" s="25">
        <f t="shared" si="276"/>
        <v>-3.3293865278604748</v>
      </c>
      <c r="L70" s="25"/>
      <c r="M70" s="25">
        <f t="shared" si="276"/>
        <v>3.3103667190947093</v>
      </c>
      <c r="N70" s="25"/>
      <c r="O70" s="25"/>
      <c r="P70" s="15">
        <f t="shared" si="277"/>
        <v>-1.235542550727132</v>
      </c>
      <c r="AA70" s="2" t="s">
        <v>17</v>
      </c>
      <c r="AB70" s="33">
        <f t="shared" si="258"/>
        <v>8.6982447303240754E-5</v>
      </c>
      <c r="AC70" s="33">
        <f t="shared" si="258"/>
        <v>9.9059376840277693E-5</v>
      </c>
      <c r="AD70" s="33">
        <f t="shared" si="258"/>
        <v>1.1655328798611082E-4</v>
      </c>
      <c r="AE70" s="33">
        <f t="shared" si="258"/>
        <v>1.0764781221064822E-4</v>
      </c>
      <c r="AF70" s="33">
        <f t="shared" si="258"/>
        <v>1.1687137818287016E-4</v>
      </c>
      <c r="AG70" s="33">
        <f t="shared" si="258"/>
        <v>7.9122574953703848E-5</v>
      </c>
      <c r="AH70" s="33">
        <f t="shared" si="258"/>
        <v>1.1704669521990739E-4</v>
      </c>
      <c r="AI70" s="33">
        <f t="shared" si="258"/>
        <v>9.3133240949073998E-5</v>
      </c>
      <c r="AJ70" s="33">
        <f t="shared" si="258"/>
        <v>1.0985134793981473E-4</v>
      </c>
      <c r="AK70" s="33">
        <f t="shared" si="258"/>
        <v>8.1963340891203531E-5</v>
      </c>
      <c r="AL70" s="33">
        <f t="shared" si="258"/>
        <v>9.2882338124999987E-5</v>
      </c>
      <c r="AM70" s="33">
        <f t="shared" si="258"/>
        <v>9.2225161678240937E-5</v>
      </c>
      <c r="AN70" s="33">
        <f t="shared" si="258"/>
        <v>8.2908950613425894E-5</v>
      </c>
      <c r="AO70" s="33">
        <f t="shared" si="258"/>
        <v>8.2892416226851927E-5</v>
      </c>
      <c r="AP70" s="33">
        <f t="shared" ref="AP70:AR70" si="290">AP16/86400</f>
        <v>9.708145493716929E-5</v>
      </c>
      <c r="AQ70" s="33">
        <f t="shared" si="290"/>
        <v>7.9122574953703848E-5</v>
      </c>
      <c r="AR70" s="33">
        <f t="shared" si="290"/>
        <v>1.1704669521990739E-4</v>
      </c>
      <c r="AS70" s="15">
        <f t="shared" si="260"/>
        <v>14.455070170020893</v>
      </c>
      <c r="AT70" s="33">
        <f t="shared" ref="AT70:AV70" si="291">AT16/86400</f>
        <v>9.8383697615740724E-5</v>
      </c>
      <c r="AU70" s="33">
        <f t="shared" si="291"/>
        <v>7.9122574953703848E-5</v>
      </c>
      <c r="AV70" s="33">
        <f t="shared" si="291"/>
        <v>1.1704669521990739E-4</v>
      </c>
      <c r="AW70" s="15">
        <f t="shared" si="262"/>
        <v>14.791921845689624</v>
      </c>
    </row>
    <row r="71" spans="1:49" x14ac:dyDescent="0.35">
      <c r="A71" s="11">
        <v>9</v>
      </c>
      <c r="B71" s="25"/>
      <c r="C71" s="25">
        <f t="shared" si="276"/>
        <v>-7.0022690093983542E-2</v>
      </c>
      <c r="D71" s="25"/>
      <c r="E71" s="25">
        <f t="shared" si="276"/>
        <v>1.4698045305958356</v>
      </c>
      <c r="F71" s="25">
        <f t="shared" si="276"/>
        <v>-0.70940569751497939</v>
      </c>
      <c r="G71" s="25">
        <f t="shared" si="276"/>
        <v>1.5594777725173721</v>
      </c>
      <c r="H71" s="25">
        <f t="shared" si="276"/>
        <v>0.70311462376039735</v>
      </c>
      <c r="I71" s="25">
        <f t="shared" si="276"/>
        <v>-0.98899402343299769</v>
      </c>
      <c r="J71" s="25"/>
      <c r="K71" s="25">
        <f t="shared" si="276"/>
        <v>0.98485179442124959</v>
      </c>
      <c r="L71" s="25"/>
      <c r="M71" s="25">
        <f t="shared" si="276"/>
        <v>-2.9488263102528816</v>
      </c>
      <c r="N71" s="25"/>
      <c r="O71" s="25"/>
      <c r="P71" s="13"/>
      <c r="AA71" s="2" t="s">
        <v>18</v>
      </c>
      <c r="AB71" s="33">
        <f t="shared" si="258"/>
        <v>8.3982111354166525E-5</v>
      </c>
      <c r="AC71" s="33">
        <f t="shared" si="258"/>
        <v>8.5411942557870606E-5</v>
      </c>
      <c r="AD71" s="33">
        <f t="shared" si="258"/>
        <v>6.5936004027777881E-5</v>
      </c>
      <c r="AE71" s="33">
        <f t="shared" si="258"/>
        <v>7.1568195185185265E-5</v>
      </c>
      <c r="AF71" s="33">
        <f t="shared" si="258"/>
        <v>9.2592592592592588E-5</v>
      </c>
      <c r="AG71" s="33">
        <f t="shared" si="258"/>
        <v>7.8525237256944286E-5</v>
      </c>
      <c r="AH71" s="33">
        <f t="shared" si="258"/>
        <v>1.3114134542824071E-4</v>
      </c>
      <c r="AI71" s="33">
        <f t="shared" si="258"/>
        <v>8.9852607719907539E-5</v>
      </c>
      <c r="AJ71" s="33">
        <f t="shared" si="258"/>
        <v>1.319559922800929E-4</v>
      </c>
      <c r="AK71" s="33">
        <f t="shared" si="258"/>
        <v>8.1065759641203684E-5</v>
      </c>
      <c r="AL71" s="33">
        <f t="shared" si="258"/>
        <v>9.9974804733796272E-5</v>
      </c>
      <c r="AM71" s="33">
        <f t="shared" si="258"/>
        <v>8.0647938182870261E-5</v>
      </c>
      <c r="AN71" s="33">
        <f t="shared" si="258"/>
        <v>8.7562200810185144E-5</v>
      </c>
      <c r="AO71" s="33">
        <f t="shared" si="258"/>
        <v>8.1263122523147902E-5</v>
      </c>
      <c r="AP71" s="33">
        <f t="shared" ref="AP71:AR71" si="292">AP17/86400</f>
        <v>9.0105703878141542E-5</v>
      </c>
      <c r="AQ71" s="33">
        <f t="shared" si="292"/>
        <v>6.5936004027777881E-5</v>
      </c>
      <c r="AR71" s="33">
        <f t="shared" si="292"/>
        <v>1.319559922800929E-4</v>
      </c>
      <c r="AS71" s="15">
        <f t="shared" si="260"/>
        <v>21.582174888065527</v>
      </c>
      <c r="AT71" s="33">
        <f t="shared" ref="AT71:AV71" si="293">AT17/86400</f>
        <v>8.8850702320601867E-5</v>
      </c>
      <c r="AU71" s="33">
        <f t="shared" si="293"/>
        <v>7.1568195185185265E-5</v>
      </c>
      <c r="AV71" s="33">
        <f t="shared" si="293"/>
        <v>1.3114134542824071E-4</v>
      </c>
      <c r="AW71" s="15">
        <f t="shared" si="262"/>
        <v>20.61518579749961</v>
      </c>
    </row>
    <row r="72" spans="1:49" x14ac:dyDescent="0.35">
      <c r="A72" s="11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AA72" s="2" t="s">
        <v>19</v>
      </c>
      <c r="AB72" s="33">
        <f t="shared" si="258"/>
        <v>4.8875661377314801E-5</v>
      </c>
      <c r="AC72" s="33">
        <f t="shared" si="258"/>
        <v>4.4595616018518364E-5</v>
      </c>
      <c r="AD72" s="33">
        <f t="shared" si="258"/>
        <v>6.4222726122685304E-5</v>
      </c>
      <c r="AE72" s="33">
        <f t="shared" si="258"/>
        <v>8.7106324004629634E-5</v>
      </c>
      <c r="AF72" s="33">
        <f t="shared" si="258"/>
        <v>6.5748089351852043E-5</v>
      </c>
      <c r="AG72" s="33">
        <f t="shared" si="258"/>
        <v>6.172629546296304E-5</v>
      </c>
      <c r="AH72" s="33">
        <f t="shared" si="258"/>
        <v>6.3869992442129733E-5</v>
      </c>
      <c r="AI72" s="33">
        <f t="shared" si="258"/>
        <v>5.7397959178240556E-5</v>
      </c>
      <c r="AJ72" s="33">
        <f t="shared" si="258"/>
        <v>6.198034768518476E-5</v>
      </c>
      <c r="AK72" s="33">
        <f t="shared" si="258"/>
        <v>5.7539682534722431E-5</v>
      </c>
      <c r="AL72" s="33">
        <f t="shared" si="258"/>
        <v>6.1190896111111098E-5</v>
      </c>
      <c r="AM72" s="33">
        <f t="shared" si="258"/>
        <v>4.1521793900463068E-5</v>
      </c>
      <c r="AN72" s="33">
        <f t="shared" si="258"/>
        <v>7.1285798263889092E-5</v>
      </c>
      <c r="AO72" s="33">
        <f t="shared" si="258"/>
        <v>7.5014697245370568E-5</v>
      </c>
      <c r="AP72" s="33">
        <f t="shared" ref="AP72:AR72" si="294">AP18/86400</f>
        <v>6.1576848549933899E-5</v>
      </c>
      <c r="AQ72" s="33">
        <f t="shared" si="294"/>
        <v>4.1521793900463068E-5</v>
      </c>
      <c r="AR72" s="33">
        <f t="shared" si="294"/>
        <v>8.7106324004629634E-5</v>
      </c>
      <c r="AS72" s="15">
        <f t="shared" si="260"/>
        <v>19.332296591115458</v>
      </c>
      <c r="AT72" s="33">
        <f t="shared" ref="AT72:AV72" si="295">AT18/86400</f>
        <v>5.9938219111689859E-5</v>
      </c>
      <c r="AU72" s="33">
        <f t="shared" si="295"/>
        <v>4.1521793900463068E-5</v>
      </c>
      <c r="AV72" s="33">
        <f t="shared" si="295"/>
        <v>8.7106324004629634E-5</v>
      </c>
      <c r="AW72" s="15">
        <f t="shared" si="262"/>
        <v>23.402307674997022</v>
      </c>
    </row>
    <row r="73" spans="1:49" x14ac:dyDescent="0.35">
      <c r="A73" s="11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AA73" s="2" t="s">
        <v>20</v>
      </c>
      <c r="AB73" s="33">
        <f t="shared" si="258"/>
        <v>5.0231586461805546E-4</v>
      </c>
      <c r="AC73" s="33">
        <f t="shared" si="258"/>
        <v>5.1152683295138874E-4</v>
      </c>
      <c r="AD73" s="33">
        <f t="shared" si="258"/>
        <v>3.8949357520833325E-4</v>
      </c>
      <c r="AE73" s="33">
        <f t="shared" si="258"/>
        <v>3.9962941967592572E-4</v>
      </c>
      <c r="AF73" s="33">
        <f t="shared" si="258"/>
        <v>5.1112528344907397E-4</v>
      </c>
      <c r="AG73" s="33">
        <f t="shared" si="258"/>
        <v>4.1654593936342585E-4</v>
      </c>
      <c r="AH73" s="33">
        <f t="shared" si="258"/>
        <v>4.8217645082175933E-4</v>
      </c>
      <c r="AI73" s="33">
        <f t="shared" si="258"/>
        <v>4.1332409506944468E-4</v>
      </c>
      <c r="AJ73" s="33">
        <f t="shared" si="258"/>
        <v>4.6745611825231521E-4</v>
      </c>
      <c r="AK73" s="33">
        <f t="shared" si="258"/>
        <v>4.0088813303240753E-4</v>
      </c>
      <c r="AL73" s="33">
        <f t="shared" si="258"/>
        <v>3.9895518392361136E-4</v>
      </c>
      <c r="AM73" s="33">
        <f t="shared" si="258"/>
        <v>4.0843201478009259E-4</v>
      </c>
      <c r="AN73" s="33">
        <f t="shared" si="258"/>
        <v>3.9180314101851813E-4</v>
      </c>
      <c r="AO73" s="33">
        <f t="shared" si="258"/>
        <v>4.5232216342592585E-4</v>
      </c>
      <c r="AP73" s="33">
        <f t="shared" ref="AP73:AR73" si="296">AP19/86400</f>
        <v>4.3899958682787701E-4</v>
      </c>
      <c r="AQ73" s="33">
        <f t="shared" si="296"/>
        <v>3.8949357520833325E-4</v>
      </c>
      <c r="AR73" s="33">
        <f t="shared" si="296"/>
        <v>5.1152683295138874E-4</v>
      </c>
      <c r="AS73" s="15">
        <f t="shared" si="260"/>
        <v>10.703913195275952</v>
      </c>
      <c r="AT73" s="33">
        <f t="shared" ref="AT73:AV73" si="297">AT19/86400</f>
        <v>4.4295602114293988E-4</v>
      </c>
      <c r="AU73" s="33">
        <f t="shared" si="297"/>
        <v>3.9962941967592572E-4</v>
      </c>
      <c r="AV73" s="33">
        <f t="shared" si="297"/>
        <v>5.1152683295138874E-4</v>
      </c>
      <c r="AW73" s="15">
        <f t="shared" si="262"/>
        <v>11.223633802144796</v>
      </c>
    </row>
    <row r="74" spans="1:49" x14ac:dyDescent="0.35">
      <c r="A74" s="36" t="s">
        <v>62</v>
      </c>
      <c r="B74" s="17" t="s">
        <v>26</v>
      </c>
      <c r="C74" s="17" t="s">
        <v>27</v>
      </c>
      <c r="D74" s="17" t="s">
        <v>28</v>
      </c>
      <c r="E74" s="17" t="s">
        <v>29</v>
      </c>
      <c r="F74" s="17" t="s">
        <v>30</v>
      </c>
      <c r="G74" s="17" t="s">
        <v>31</v>
      </c>
      <c r="H74" s="17" t="s">
        <v>32</v>
      </c>
      <c r="I74" s="17" t="s">
        <v>33</v>
      </c>
      <c r="J74" s="17" t="s">
        <v>34</v>
      </c>
      <c r="K74" s="17" t="s">
        <v>35</v>
      </c>
      <c r="L74" s="26" t="s">
        <v>36</v>
      </c>
      <c r="M74" s="26" t="s">
        <v>37</v>
      </c>
      <c r="N74" s="26" t="s">
        <v>38</v>
      </c>
      <c r="O74" s="26" t="s">
        <v>39</v>
      </c>
      <c r="P74" s="11" t="s">
        <v>0</v>
      </c>
      <c r="AA74" s="2" t="s">
        <v>21</v>
      </c>
      <c r="AB74" s="33">
        <f t="shared" si="258"/>
        <v>2.9211073318287047E-4</v>
      </c>
      <c r="AC74" s="33">
        <f t="shared" si="258"/>
        <v>3.358150667708336E-4</v>
      </c>
      <c r="AD74" s="33">
        <f t="shared" si="258"/>
        <v>1.8819181994212945E-4</v>
      </c>
      <c r="AE74" s="33">
        <f t="shared" si="258"/>
        <v>2.5669249180555579E-4</v>
      </c>
      <c r="AF74" s="33">
        <f t="shared" si="258"/>
        <v>3.4852135298611079E-4</v>
      </c>
      <c r="AG74" s="33">
        <f t="shared" si="258"/>
        <v>2.6010330057870399E-4</v>
      </c>
      <c r="AH74" s="33">
        <f t="shared" si="258"/>
        <v>3.1604308390046281E-4</v>
      </c>
      <c r="AI74" s="33">
        <f t="shared" si="258"/>
        <v>2.8242367935185154E-4</v>
      </c>
      <c r="AJ74" s="33">
        <f t="shared" si="258"/>
        <v>3.4144620811342582E-4</v>
      </c>
      <c r="AK74" s="33">
        <f t="shared" si="258"/>
        <v>2.5184450324074019E-4</v>
      </c>
      <c r="AL74" s="33">
        <f t="shared" si="258"/>
        <v>2.4783294490740722E-4</v>
      </c>
      <c r="AM74" s="33">
        <f t="shared" si="258"/>
        <v>2.9777441841435178E-4</v>
      </c>
      <c r="AN74" s="33">
        <f t="shared" ref="AC74:AR79" si="298">AN20/86400</f>
        <v>2.4462920969907441E-4</v>
      </c>
      <c r="AO74" s="33">
        <f t="shared" si="298"/>
        <v>2.7783656672453671E-4</v>
      </c>
      <c r="AP74" s="33">
        <f t="shared" si="298"/>
        <v>2.815189556870039E-4</v>
      </c>
      <c r="AQ74" s="33">
        <f t="shared" si="298"/>
        <v>1.8819181994212945E-4</v>
      </c>
      <c r="AR74" s="33">
        <f t="shared" si="298"/>
        <v>3.4852135298611079E-4</v>
      </c>
      <c r="AS74" s="15">
        <f t="shared" si="260"/>
        <v>15.816082473797483</v>
      </c>
      <c r="AT74" s="33">
        <f t="shared" ref="AT74:AV74" si="299">AT20/86400</f>
        <v>2.9365223713107632E-4</v>
      </c>
      <c r="AU74" s="33">
        <f t="shared" si="299"/>
        <v>2.5184450324074019E-4</v>
      </c>
      <c r="AV74" s="33">
        <f t="shared" si="299"/>
        <v>3.4852135298611079E-4</v>
      </c>
      <c r="AW74" s="15">
        <f t="shared" si="262"/>
        <v>12.658435121841805</v>
      </c>
    </row>
    <row r="75" spans="1:49" x14ac:dyDescent="0.35">
      <c r="A75" s="11">
        <v>1</v>
      </c>
      <c r="B75" s="25">
        <f t="shared" ref="B75:O75" si="300">B15-$P15</f>
        <v>-1.1607792192273658</v>
      </c>
      <c r="C75" s="25">
        <f t="shared" si="300"/>
        <v>-1.0276901505332043</v>
      </c>
      <c r="D75" s="25">
        <f t="shared" si="300"/>
        <v>0.67046114451272487</v>
      </c>
      <c r="E75" s="25">
        <f t="shared" si="300"/>
        <v>1.7352290783609687</v>
      </c>
      <c r="F75" s="25">
        <f t="shared" si="300"/>
        <v>-0.27835262407598549</v>
      </c>
      <c r="G75" s="25">
        <f t="shared" si="300"/>
        <v>0.33919699622003652</v>
      </c>
      <c r="H75" s="25">
        <f t="shared" si="300"/>
        <v>-0.48063852541518148</v>
      </c>
      <c r="I75" s="25">
        <f t="shared" si="300"/>
        <v>-0.4552885227935306</v>
      </c>
      <c r="J75" s="25">
        <f t="shared" si="300"/>
        <v>-6.9187083432084684E-2</v>
      </c>
      <c r="K75" s="25">
        <f t="shared" si="300"/>
        <v>0.32565710333912889</v>
      </c>
      <c r="L75" s="25">
        <f t="shared" si="300"/>
        <v>0.32203551030167166</v>
      </c>
      <c r="M75" s="25">
        <f t="shared" si="300"/>
        <v>-0.28848691834224915</v>
      </c>
      <c r="N75" s="25">
        <f t="shared" si="300"/>
        <v>0.24156046185852365</v>
      </c>
      <c r="O75" s="25">
        <f t="shared" si="300"/>
        <v>0.12628274922655258</v>
      </c>
      <c r="P75" s="15">
        <f>T15-$P15</f>
        <v>4.0060139650826123</v>
      </c>
      <c r="AA75" s="2" t="s">
        <v>22</v>
      </c>
      <c r="AB75" s="33">
        <f t="shared" si="258"/>
        <v>3.5330687831018495E-4</v>
      </c>
      <c r="AC75" s="33">
        <f t="shared" si="298"/>
        <v>4.4838750314814773E-4</v>
      </c>
      <c r="AD75" s="33">
        <f t="shared" si="298"/>
        <v>3.2296968170138912E-4</v>
      </c>
      <c r="AE75" s="33">
        <f t="shared" si="298"/>
        <v>3.2673217435185168E-4</v>
      </c>
      <c r="AF75" s="33">
        <f t="shared" si="298"/>
        <v>6.0075480810185236E-4</v>
      </c>
      <c r="AG75" s="33">
        <f t="shared" si="298"/>
        <v>3.4905412782407355E-4</v>
      </c>
      <c r="AH75" s="33">
        <f t="shared" si="298"/>
        <v>4.4484546905092579E-4</v>
      </c>
      <c r="AI75" s="33">
        <f t="shared" si="298"/>
        <v>3.7419270177083342E-4</v>
      </c>
      <c r="AJ75" s="33">
        <f t="shared" si="298"/>
        <v>4.4014445284722218E-4</v>
      </c>
      <c r="AK75" s="33">
        <f t="shared" si="298"/>
        <v>3.6904551943287082E-4</v>
      </c>
      <c r="AL75" s="33">
        <f t="shared" si="298"/>
        <v>3.4488378685185162E-4</v>
      </c>
      <c r="AM75" s="33">
        <f t="shared" si="298"/>
        <v>3.821827496412035E-4</v>
      </c>
      <c r="AN75" s="33">
        <f t="shared" si="298"/>
        <v>3.4695557236111123E-4</v>
      </c>
      <c r="AO75" s="33">
        <f t="shared" si="298"/>
        <v>3.6775006299768527E-4</v>
      </c>
      <c r="AP75" s="33">
        <f t="shared" si="298"/>
        <v>3.9080039202794305E-4</v>
      </c>
      <c r="AQ75" s="33">
        <f t="shared" si="298"/>
        <v>3.2296968170138912E-4</v>
      </c>
      <c r="AR75" s="33">
        <f t="shared" si="298"/>
        <v>6.0075480810185236E-4</v>
      </c>
      <c r="AS75" s="15">
        <f t="shared" si="260"/>
        <v>18.775823313507072</v>
      </c>
      <c r="AT75" s="33">
        <f t="shared" ref="AT75:AV75" si="301">AT21/86400</f>
        <v>4.1189938166521985E-4</v>
      </c>
      <c r="AU75" s="33">
        <f t="shared" si="301"/>
        <v>3.2673217435185168E-4</v>
      </c>
      <c r="AV75" s="33">
        <f t="shared" si="301"/>
        <v>6.0075480810185236E-4</v>
      </c>
      <c r="AW75" s="15">
        <f t="shared" si="262"/>
        <v>21.210078903896189</v>
      </c>
    </row>
    <row r="76" spans="1:49" x14ac:dyDescent="0.35">
      <c r="A76" s="11">
        <v>2</v>
      </c>
      <c r="B76" s="25">
        <f t="shared" ref="B76:O76" si="302">B16-$P16</f>
        <v>2.5224408114974062E-2</v>
      </c>
      <c r="C76" s="25">
        <f t="shared" si="302"/>
        <v>-3.0482677667924007E-2</v>
      </c>
      <c r="D76" s="25">
        <f t="shared" si="302"/>
        <v>0.3431408642907583</v>
      </c>
      <c r="E76" s="25">
        <f t="shared" si="302"/>
        <v>0.18583392648240649</v>
      </c>
      <c r="F76" s="25">
        <f t="shared" si="302"/>
        <v>-0.12288155466869966</v>
      </c>
      <c r="G76" s="25">
        <f t="shared" si="302"/>
        <v>0.25041867512805249</v>
      </c>
      <c r="H76" s="25">
        <f t="shared" si="302"/>
        <v>3.3943659879589805E-2</v>
      </c>
      <c r="I76" s="25">
        <f t="shared" si="302"/>
        <v>-0.18042923053849425</v>
      </c>
      <c r="J76" s="25">
        <f t="shared" si="302"/>
        <v>6.4334877401944657E-2</v>
      </c>
      <c r="K76" s="25">
        <f t="shared" si="302"/>
        <v>-0.12699166386221661</v>
      </c>
      <c r="L76" s="25">
        <f t="shared" si="302"/>
        <v>-0.27953019785634708</v>
      </c>
      <c r="M76" s="25">
        <f t="shared" si="302"/>
        <v>0.18345643861035077</v>
      </c>
      <c r="N76" s="25">
        <f t="shared" si="302"/>
        <v>-0.24805232018132795</v>
      </c>
      <c r="O76" s="25">
        <f t="shared" si="302"/>
        <v>-9.7985205133067965E-2</v>
      </c>
      <c r="P76" s="15">
        <f t="shared" ref="P76:P83" si="303">T16-$P16</f>
        <v>0.36155087196230418</v>
      </c>
      <c r="AA76" s="2" t="s">
        <v>23</v>
      </c>
      <c r="AB76" s="33">
        <f t="shared" si="258"/>
        <v>1.7912992357638921E-4</v>
      </c>
      <c r="AC76" s="33">
        <f t="shared" si="298"/>
        <v>1.7687074829861148E-4</v>
      </c>
      <c r="AD76" s="33">
        <f t="shared" si="298"/>
        <v>2.8312757201388866E-4</v>
      </c>
      <c r="AE76" s="33">
        <f t="shared" si="298"/>
        <v>2.5472411187499994E-4</v>
      </c>
      <c r="AF76" s="33">
        <f t="shared" si="298"/>
        <v>1.1358024690972225E-4</v>
      </c>
      <c r="AG76" s="33">
        <f t="shared" si="298"/>
        <v>2.8688271604166701E-4</v>
      </c>
      <c r="AH76" s="33">
        <f t="shared" si="298"/>
        <v>2.1258503401620389E-4</v>
      </c>
      <c r="AI76" s="33">
        <f t="shared" si="298"/>
        <v>2.2405045351851896E-4</v>
      </c>
      <c r="AJ76" s="33">
        <f t="shared" si="298"/>
        <v>2.0942302847222255E-4</v>
      </c>
      <c r="AK76" s="33">
        <f t="shared" si="298"/>
        <v>1.5584845049768523E-4</v>
      </c>
      <c r="AL76" s="33">
        <f t="shared" si="298"/>
        <v>1.6188586545138887E-4</v>
      </c>
      <c r="AM76" s="33">
        <f t="shared" si="298"/>
        <v>1.8289661543981529E-4</v>
      </c>
      <c r="AN76" s="33">
        <f t="shared" si="298"/>
        <v>1.5587469555555542E-4</v>
      </c>
      <c r="AO76" s="33">
        <f t="shared" si="298"/>
        <v>1.853363567592594E-4</v>
      </c>
      <c r="AP76" s="33">
        <f t="shared" si="298"/>
        <v>1.9872970131613771E-4</v>
      </c>
      <c r="AQ76" s="33">
        <f t="shared" si="298"/>
        <v>1.1358024690972225E-4</v>
      </c>
      <c r="AR76" s="33">
        <f t="shared" si="298"/>
        <v>2.8688271604166701E-4</v>
      </c>
      <c r="AS76" s="15">
        <f t="shared" si="260"/>
        <v>25.179949575520975</v>
      </c>
      <c r="AT76" s="33">
        <f t="shared" ref="AT76:AV76" si="304">AT22/86400</f>
        <v>2.00929797074653E-4</v>
      </c>
      <c r="AU76" s="33">
        <f t="shared" si="304"/>
        <v>1.1358024690972225E-4</v>
      </c>
      <c r="AV76" s="33">
        <f t="shared" si="304"/>
        <v>2.8688271604166701E-4</v>
      </c>
      <c r="AW76" s="15">
        <f t="shared" si="262"/>
        <v>27.593837191207289</v>
      </c>
    </row>
    <row r="77" spans="1:49" x14ac:dyDescent="0.35">
      <c r="A77" s="11">
        <v>3</v>
      </c>
      <c r="B77" s="25">
        <f t="shared" ref="B77:O77" si="305">B17-$P17</f>
        <v>-0.38806614891683466</v>
      </c>
      <c r="C77" s="25">
        <f t="shared" si="305"/>
        <v>-0.65706216701194897</v>
      </c>
      <c r="D77" s="25">
        <f t="shared" si="305"/>
        <v>1.3646885119868788</v>
      </c>
      <c r="E77" s="25">
        <f t="shared" si="305"/>
        <v>2.0796231718060678</v>
      </c>
      <c r="F77" s="25">
        <f t="shared" si="305"/>
        <v>-1.1608466970200872</v>
      </c>
      <c r="G77" s="25">
        <f t="shared" si="305"/>
        <v>-1.0020864149796811</v>
      </c>
      <c r="H77" s="25">
        <f t="shared" si="305"/>
        <v>-0.20032015440526152</v>
      </c>
      <c r="I77" s="25">
        <f t="shared" si="305"/>
        <v>-0.60704477251608324</v>
      </c>
      <c r="J77" s="25">
        <f t="shared" si="305"/>
        <v>-0.44885604076119279</v>
      </c>
      <c r="K77" s="25">
        <f t="shared" si="305"/>
        <v>-5.7853822713271441E-2</v>
      </c>
      <c r="L77" s="25">
        <f t="shared" si="305"/>
        <v>0.6595740408763735</v>
      </c>
      <c r="M77" s="25">
        <f t="shared" si="305"/>
        <v>0.71877544485062295</v>
      </c>
      <c r="N77" s="25">
        <f t="shared" si="305"/>
        <v>-0.11251884316270377</v>
      </c>
      <c r="O77" s="25">
        <f t="shared" si="305"/>
        <v>-0.18800610803286233</v>
      </c>
      <c r="P77" s="15">
        <f t="shared" si="303"/>
        <v>1.4048132787190202</v>
      </c>
      <c r="AA77" s="2" t="s">
        <v>24</v>
      </c>
      <c r="AB77" s="33">
        <f t="shared" si="258"/>
        <v>2.1641156461805583E-4</v>
      </c>
      <c r="AC77" s="33">
        <f t="shared" si="298"/>
        <v>2.3890568572916689E-4</v>
      </c>
      <c r="AD77" s="33">
        <f t="shared" si="298"/>
        <v>1.6635592508101895E-4</v>
      </c>
      <c r="AE77" s="33">
        <f t="shared" si="298"/>
        <v>1.6011589820601847E-4</v>
      </c>
      <c r="AF77" s="33">
        <f t="shared" si="298"/>
        <v>1.8348450490740726E-4</v>
      </c>
      <c r="AG77" s="33">
        <f t="shared" si="298"/>
        <v>1.9290438398148141E-4</v>
      </c>
      <c r="AH77" s="33">
        <f t="shared" si="298"/>
        <v>2.0615604266203667E-4</v>
      </c>
      <c r="AI77" s="33">
        <f t="shared" si="298"/>
        <v>1.6183573737268495E-4</v>
      </c>
      <c r="AJ77" s="33">
        <f t="shared" si="298"/>
        <v>2.2857142856481472E-4</v>
      </c>
      <c r="AK77" s="33">
        <f t="shared" si="298"/>
        <v>2.0484798857638858E-4</v>
      </c>
      <c r="AL77" s="33">
        <f t="shared" si="298"/>
        <v>1.8774565381944443E-4</v>
      </c>
      <c r="AM77" s="33">
        <f t="shared" si="298"/>
        <v>9.5238095231481594E-5</v>
      </c>
      <c r="AN77" s="33">
        <f t="shared" si="298"/>
        <v>2.1180818005787059E-4</v>
      </c>
      <c r="AO77" s="33">
        <f t="shared" si="298"/>
        <v>1.5419501134259248E-4</v>
      </c>
      <c r="AP77" s="33">
        <f t="shared" si="298"/>
        <v>1.8632686429646163E-4</v>
      </c>
      <c r="AQ77" s="33">
        <f t="shared" si="298"/>
        <v>9.5238095231481594E-5</v>
      </c>
      <c r="AR77" s="33">
        <f t="shared" si="298"/>
        <v>2.3890568572916689E-4</v>
      </c>
      <c r="AS77" s="15">
        <f t="shared" si="260"/>
        <v>19.919625873202722</v>
      </c>
      <c r="AT77" s="33">
        <f t="shared" ref="AT77:AV77" si="306">AT23/86400</f>
        <v>1.8043604208333323E-4</v>
      </c>
      <c r="AU77" s="33">
        <f t="shared" si="306"/>
        <v>9.5238095231481594E-5</v>
      </c>
      <c r="AV77" s="33">
        <f t="shared" si="306"/>
        <v>2.3890568572916689E-4</v>
      </c>
      <c r="AW77" s="15">
        <f t="shared" si="262"/>
        <v>23.75322369105599</v>
      </c>
    </row>
    <row r="78" spans="1:49" x14ac:dyDescent="0.35">
      <c r="A78" s="11">
        <v>4</v>
      </c>
      <c r="B78" s="25">
        <f t="shared" ref="B78:O78" si="307">B18-$P18</f>
        <v>-1.1908859559436991E-2</v>
      </c>
      <c r="C78" s="25">
        <f t="shared" si="307"/>
        <v>-1.0882252017719249</v>
      </c>
      <c r="D78" s="25">
        <f t="shared" si="307"/>
        <v>1.2827707501571108</v>
      </c>
      <c r="E78" s="25">
        <f t="shared" si="307"/>
        <v>-0.36041093620932685</v>
      </c>
      <c r="F78" s="25">
        <f t="shared" si="307"/>
        <v>0.6286836631191175</v>
      </c>
      <c r="G78" s="25">
        <f t="shared" si="307"/>
        <v>-0.69751225097482994</v>
      </c>
      <c r="H78" s="25">
        <f t="shared" si="307"/>
        <v>-0.44547643764305711</v>
      </c>
      <c r="I78" s="25">
        <f t="shared" si="307"/>
        <v>-0.37915047330252172</v>
      </c>
      <c r="J78" s="25">
        <f t="shared" si="307"/>
        <v>-0.88301903900939038</v>
      </c>
      <c r="K78" s="25">
        <f t="shared" si="307"/>
        <v>0.61903988746512262</v>
      </c>
      <c r="L78" s="25">
        <f t="shared" si="307"/>
        <v>0.80135726546587449</v>
      </c>
      <c r="M78" s="25">
        <f t="shared" si="307"/>
        <v>-2.1713112931340817E-3</v>
      </c>
      <c r="N78" s="25">
        <f t="shared" si="307"/>
        <v>0.14462237538920952</v>
      </c>
      <c r="O78" s="25">
        <f t="shared" si="307"/>
        <v>0.39140056816719238</v>
      </c>
      <c r="P78" s="15">
        <f t="shared" si="303"/>
        <v>-0.60747039846370221</v>
      </c>
      <c r="AA78" s="2" t="s">
        <v>25</v>
      </c>
      <c r="AB78" s="33">
        <f t="shared" si="258"/>
        <v>2.1623231083333288E-4</v>
      </c>
      <c r="AC78" s="33">
        <f t="shared" si="298"/>
        <v>2.1819937851851791E-4</v>
      </c>
      <c r="AD78" s="33">
        <f t="shared" si="298"/>
        <v>2.8715881414351858E-4</v>
      </c>
      <c r="AE78" s="33">
        <f t="shared" si="298"/>
        <v>4.0625971067129613E-4</v>
      </c>
      <c r="AF78" s="33">
        <f t="shared" si="298"/>
        <v>2.7371294196759221E-4</v>
      </c>
      <c r="AG78" s="33">
        <f t="shared" si="298"/>
        <v>3.1318972033564781E-4</v>
      </c>
      <c r="AH78" s="33">
        <f t="shared" si="298"/>
        <v>3.5313523557870419E-4</v>
      </c>
      <c r="AI78" s="33">
        <f t="shared" si="298"/>
        <v>2.4245900520833332E-4</v>
      </c>
      <c r="AJ78" s="33">
        <f t="shared" si="298"/>
        <v>3.7305786512731472E-4</v>
      </c>
      <c r="AK78" s="33">
        <f t="shared" si="298"/>
        <v>2.8857106113425955E-4</v>
      </c>
      <c r="AL78" s="33">
        <f t="shared" si="298"/>
        <v>3.0180146133101845E-4</v>
      </c>
      <c r="AM78" s="33">
        <f t="shared" si="298"/>
        <v>1.8738557151620332E-4</v>
      </c>
      <c r="AN78" s="33">
        <f t="shared" si="298"/>
        <v>3.2058453011574043E-4</v>
      </c>
      <c r="AO78" s="33">
        <f t="shared" si="298"/>
        <v>3.2388458469907424E-4</v>
      </c>
      <c r="AP78" s="33">
        <f t="shared" si="298"/>
        <v>2.9325944222718242E-4</v>
      </c>
      <c r="AQ78" s="33">
        <f t="shared" si="298"/>
        <v>1.8738557151620332E-4</v>
      </c>
      <c r="AR78" s="33">
        <f t="shared" si="298"/>
        <v>4.0625971067129613E-4</v>
      </c>
      <c r="AS78" s="15">
        <f t="shared" si="260"/>
        <v>21.289904195384672</v>
      </c>
      <c r="AT78" s="33">
        <f t="shared" ref="AT78:AV78" si="308">AT24/86400</f>
        <v>2.8536407811631932E-4</v>
      </c>
      <c r="AU78" s="33">
        <f t="shared" si="308"/>
        <v>1.8738557151620332E-4</v>
      </c>
      <c r="AV78" s="33">
        <f t="shared" si="308"/>
        <v>4.0625971067129613E-4</v>
      </c>
      <c r="AW78" s="15">
        <f t="shared" si="262"/>
        <v>25.158760287809983</v>
      </c>
    </row>
    <row r="79" spans="1:49" x14ac:dyDescent="0.35">
      <c r="A79" s="11">
        <v>5</v>
      </c>
      <c r="B79" s="25">
        <f t="shared" ref="B79:O79" si="309">B19-$P19</f>
        <v>-0.33986885495941499</v>
      </c>
      <c r="C79" s="25">
        <f t="shared" si="309"/>
        <v>-0.61582352751583969</v>
      </c>
      <c r="D79" s="25">
        <f t="shared" si="309"/>
        <v>0.14757431233579466</v>
      </c>
      <c r="E79" s="25">
        <f t="shared" si="309"/>
        <v>-0.49470270596157251</v>
      </c>
      <c r="F79" s="25">
        <f t="shared" si="309"/>
        <v>0.84595301304381065</v>
      </c>
      <c r="G79" s="25">
        <f t="shared" si="309"/>
        <v>-0.1207171881468968</v>
      </c>
      <c r="H79" s="25">
        <f t="shared" si="309"/>
        <v>-0.31347853048591079</v>
      </c>
      <c r="I79" s="25">
        <f t="shared" si="309"/>
        <v>0.42231479974361985</v>
      </c>
      <c r="J79" s="25">
        <f t="shared" si="309"/>
        <v>-0.26236717768765294</v>
      </c>
      <c r="K79" s="25">
        <f t="shared" si="309"/>
        <v>0.45312137140029773</v>
      </c>
      <c r="L79" s="25">
        <f t="shared" si="309"/>
        <v>-0.11349488720974321</v>
      </c>
      <c r="M79" s="25">
        <f t="shared" si="309"/>
        <v>9.2073216804588354E-2</v>
      </c>
      <c r="N79" s="25">
        <f t="shared" si="309"/>
        <v>0.40512595300329823</v>
      </c>
      <c r="O79" s="25">
        <f t="shared" si="309"/>
        <v>-0.10570979436437888</v>
      </c>
      <c r="P79" s="15">
        <f t="shared" si="303"/>
        <v>0.77004254214749546</v>
      </c>
      <c r="AA79" s="18" t="s">
        <v>42</v>
      </c>
      <c r="AB79" s="17">
        <f t="shared" si="258"/>
        <v>4.0480717750115743E-3</v>
      </c>
      <c r="AC79" s="17">
        <f t="shared" si="298"/>
        <v>4.3659769463310176E-3</v>
      </c>
      <c r="AD79" s="17">
        <f t="shared" si="298"/>
        <v>4.1888636936226855E-3</v>
      </c>
      <c r="AE79" s="17">
        <f t="shared" si="298"/>
        <v>4.7160491202662032E-3</v>
      </c>
      <c r="AF79" s="17">
        <f t="shared" si="298"/>
        <v>4.6508881330324069E-3</v>
      </c>
      <c r="AG79" s="17">
        <f t="shared" si="298"/>
        <v>4.1828693205671289E-3</v>
      </c>
      <c r="AH79" s="17">
        <f t="shared" si="298"/>
        <v>4.9746414924074075E-3</v>
      </c>
      <c r="AI79" s="17">
        <f t="shared" si="298"/>
        <v>4.2331259973148148E-3</v>
      </c>
      <c r="AJ79" s="17">
        <f t="shared" si="298"/>
        <v>5.0912908373263888E-3</v>
      </c>
      <c r="AK79" s="17">
        <f t="shared" si="298"/>
        <v>4.281448150243056E-3</v>
      </c>
      <c r="AL79" s="17">
        <f t="shared" si="298"/>
        <v>4.2992147476273142E-3</v>
      </c>
      <c r="AM79" s="17">
        <f t="shared" si="298"/>
        <v>3.7231880406481477E-3</v>
      </c>
      <c r="AN79" s="17">
        <f t="shared" si="298"/>
        <v>4.2935843936342593E-3</v>
      </c>
      <c r="AO79" s="17">
        <f t="shared" si="298"/>
        <v>4.4879561392476858E-3</v>
      </c>
      <c r="AP79" s="17">
        <f t="shared" si="298"/>
        <v>4.3955120562342923E-3</v>
      </c>
      <c r="AQ79" s="17">
        <f t="shared" si="298"/>
        <v>3.7231880406481477E-3</v>
      </c>
      <c r="AR79" s="17">
        <f t="shared" si="298"/>
        <v>5.0912908373263888E-3</v>
      </c>
      <c r="AS79" s="34">
        <f t="shared" si="260"/>
        <v>8.267044387324713</v>
      </c>
      <c r="AT79" s="17">
        <f t="shared" ref="AT79:AV79" si="310">AT25/86400</f>
        <v>4.3910234001012733E-3</v>
      </c>
      <c r="AU79" s="17">
        <f t="shared" si="310"/>
        <v>3.7231880406481477E-3</v>
      </c>
      <c r="AV79" s="17">
        <f t="shared" si="310"/>
        <v>4.9746414924074075E-3</v>
      </c>
      <c r="AW79" s="34">
        <f t="shared" si="262"/>
        <v>8.7809941840575387</v>
      </c>
    </row>
    <row r="80" spans="1:49" x14ac:dyDescent="0.35">
      <c r="A80" s="11">
        <v>6</v>
      </c>
      <c r="B80" s="25">
        <f t="shared" ref="B80:O80" si="311">B20-$P20</f>
        <v>-0.62902419039238566</v>
      </c>
      <c r="C80" s="25">
        <f t="shared" si="311"/>
        <v>0.36557804873124411</v>
      </c>
      <c r="D80" s="25">
        <f t="shared" si="311"/>
        <v>-2.3936235329120414</v>
      </c>
      <c r="E80" s="25">
        <f t="shared" si="311"/>
        <v>-0.65670680647615498</v>
      </c>
      <c r="F80" s="25">
        <f t="shared" si="311"/>
        <v>-3.1112604980325607</v>
      </c>
      <c r="G80" s="25">
        <f t="shared" si="311"/>
        <v>-1.1014991687559892</v>
      </c>
      <c r="H80" s="25">
        <f t="shared" si="311"/>
        <v>1.0203773197411934</v>
      </c>
      <c r="I80" s="25">
        <f t="shared" si="311"/>
        <v>1.7936475678728137</v>
      </c>
      <c r="J80" s="25">
        <f t="shared" si="311"/>
        <v>1.5607200037656241</v>
      </c>
      <c r="K80" s="25">
        <f t="shared" si="311"/>
        <v>0.99701151830221946</v>
      </c>
      <c r="L80" s="25">
        <f t="shared" si="311"/>
        <v>0.8737985165111013</v>
      </c>
      <c r="M80" s="25">
        <f t="shared" si="311"/>
        <v>-1.8063731555224294</v>
      </c>
      <c r="N80" s="25">
        <f t="shared" si="311"/>
        <v>1.3964466303026128</v>
      </c>
      <c r="O80" s="25">
        <f t="shared" si="311"/>
        <v>1.690907746864724</v>
      </c>
      <c r="P80" s="15">
        <f t="shared" si="303"/>
        <v>-7.1281051229796226</v>
      </c>
      <c r="AC80"/>
      <c r="AE80"/>
      <c r="AF80"/>
    </row>
    <row r="81" spans="1:42" x14ac:dyDescent="0.35">
      <c r="A81" s="11">
        <v>7</v>
      </c>
      <c r="B81" s="25">
        <f t="shared" ref="B81:O81" si="312">B21-$P21</f>
        <v>-0.21738506857423179</v>
      </c>
      <c r="C81" s="25">
        <f t="shared" si="312"/>
        <v>-0.40148785747935456</v>
      </c>
      <c r="D81" s="25">
        <f t="shared" si="312"/>
        <v>0.24158799948829124</v>
      </c>
      <c r="E81" s="25">
        <f t="shared" si="312"/>
        <v>-9.7502524584847095E-4</v>
      </c>
      <c r="F81" s="25">
        <f t="shared" si="312"/>
        <v>0.26928447258877775</v>
      </c>
      <c r="G81" s="25">
        <f t="shared" si="312"/>
        <v>-0.4035399514630118</v>
      </c>
      <c r="H81" s="25">
        <f t="shared" si="312"/>
        <v>0.62485106885659114</v>
      </c>
      <c r="I81" s="25">
        <f t="shared" si="312"/>
        <v>3.051153689059749E-2</v>
      </c>
      <c r="J81" s="25">
        <f t="shared" si="312"/>
        <v>0.31868647717934007</v>
      </c>
      <c r="K81" s="25">
        <f t="shared" si="312"/>
        <v>-0.496391115163485</v>
      </c>
      <c r="L81" s="25">
        <f t="shared" si="312"/>
        <v>0.26104879258063551</v>
      </c>
      <c r="M81" s="25">
        <f t="shared" si="312"/>
        <v>0.11024442137899548</v>
      </c>
      <c r="N81" s="25">
        <f t="shared" si="312"/>
        <v>-1.7468661034535593E-2</v>
      </c>
      <c r="O81" s="25">
        <f t="shared" si="312"/>
        <v>-0.31896709000277568</v>
      </c>
      <c r="P81" s="15">
        <f t="shared" si="303"/>
        <v>-0.68066964366399496</v>
      </c>
      <c r="AA81" s="18" t="s">
        <v>43</v>
      </c>
      <c r="AB81" s="14" t="s">
        <v>26</v>
      </c>
      <c r="AC81" s="14" t="s">
        <v>27</v>
      </c>
      <c r="AD81" s="14" t="s">
        <v>28</v>
      </c>
      <c r="AE81" s="14" t="s">
        <v>29</v>
      </c>
      <c r="AF81" s="14" t="s">
        <v>30</v>
      </c>
      <c r="AG81" s="14" t="s">
        <v>31</v>
      </c>
      <c r="AH81" s="14" t="s">
        <v>32</v>
      </c>
      <c r="AI81" s="14" t="s">
        <v>33</v>
      </c>
      <c r="AJ81" s="14" t="s">
        <v>34</v>
      </c>
      <c r="AK81" s="14" t="s">
        <v>35</v>
      </c>
      <c r="AL81" s="24" t="s">
        <v>36</v>
      </c>
      <c r="AM81" s="24" t="s">
        <v>37</v>
      </c>
      <c r="AN81" s="24" t="s">
        <v>38</v>
      </c>
      <c r="AO81" s="24" t="s">
        <v>39</v>
      </c>
      <c r="AP81" s="25"/>
    </row>
    <row r="82" spans="1:42" x14ac:dyDescent="0.35">
      <c r="A82" s="11">
        <v>8</v>
      </c>
      <c r="B82" s="25">
        <f t="shared" ref="B82:O82" si="313">B22-$P22</f>
        <v>2.8975929912260305</v>
      </c>
      <c r="C82" s="25">
        <f t="shared" si="313"/>
        <v>3.848923251687129</v>
      </c>
      <c r="D82" s="25">
        <f t="shared" si="313"/>
        <v>-1.6198386535786646</v>
      </c>
      <c r="E82" s="25">
        <f t="shared" si="313"/>
        <v>-3.6339882050081869</v>
      </c>
      <c r="F82" s="25">
        <f t="shared" si="313"/>
        <v>3.9625329509048051</v>
      </c>
      <c r="G82" s="25">
        <f t="shared" si="313"/>
        <v>1.49996855879915</v>
      </c>
      <c r="H82" s="25">
        <f t="shared" si="313"/>
        <v>-0.61866599594416627</v>
      </c>
      <c r="I82" s="25">
        <f t="shared" si="313"/>
        <v>0.68814014642079258</v>
      </c>
      <c r="J82" s="25">
        <f t="shared" si="313"/>
        <v>-1.2337058624317372</v>
      </c>
      <c r="K82" s="25">
        <f t="shared" si="313"/>
        <v>-2.3747380448448467</v>
      </c>
      <c r="L82" s="25">
        <f t="shared" si="313"/>
        <v>-3.0482467828077375</v>
      </c>
      <c r="M82" s="25">
        <f t="shared" si="313"/>
        <v>4.2650152021103374</v>
      </c>
      <c r="N82" s="25">
        <f t="shared" si="313"/>
        <v>-3.3460034959130418</v>
      </c>
      <c r="O82" s="25">
        <f t="shared" si="313"/>
        <v>-1.2869860606197641</v>
      </c>
      <c r="P82" s="15">
        <f t="shared" si="303"/>
        <v>-0.28089406771150394</v>
      </c>
      <c r="AA82" s="2">
        <v>1</v>
      </c>
      <c r="AB82" s="25">
        <f t="shared" ref="AB82:AO82" si="314">AB2-$AP2</f>
        <v>-5.8335924840714277</v>
      </c>
      <c r="AC82" s="25">
        <f t="shared" si="314"/>
        <v>-4.0595335280714266</v>
      </c>
      <c r="AD82" s="25">
        <f t="shared" si="314"/>
        <v>1.3573372209285708</v>
      </c>
      <c r="AE82" s="25">
        <f t="shared" si="314"/>
        <v>8.6394233889285736</v>
      </c>
      <c r="AF82" s="25">
        <f t="shared" si="314"/>
        <v>0.1243440239285718</v>
      </c>
      <c r="AG82" s="25">
        <f t="shared" si="314"/>
        <v>0.12667962392857035</v>
      </c>
      <c r="AH82" s="25">
        <f t="shared" si="314"/>
        <v>0.79715581492857268</v>
      </c>
      <c r="AI82" s="25">
        <f t="shared" si="314"/>
        <v>-2.5128668610714264</v>
      </c>
      <c r="AJ82" s="25">
        <f t="shared" si="314"/>
        <v>3.1423712339285714</v>
      </c>
      <c r="AK82" s="25">
        <f t="shared" si="314"/>
        <v>0.59878846792857487</v>
      </c>
      <c r="AL82" s="25">
        <f t="shared" si="314"/>
        <v>0.67924198192857332</v>
      </c>
      <c r="AM82" s="25">
        <f t="shared" si="314"/>
        <v>-4.3275153870714291</v>
      </c>
      <c r="AN82" s="25">
        <f t="shared" si="314"/>
        <v>0.35096533792857088</v>
      </c>
      <c r="AO82" s="25">
        <f t="shared" si="314"/>
        <v>0.91720116592857437</v>
      </c>
      <c r="AP82" s="25"/>
    </row>
    <row r="83" spans="1:42" x14ac:dyDescent="0.35">
      <c r="A83" s="11">
        <v>9</v>
      </c>
      <c r="B83" s="25">
        <f t="shared" ref="B83:O83" si="315">B23-$P23</f>
        <v>-0.17578505771132846</v>
      </c>
      <c r="C83" s="25">
        <f t="shared" si="315"/>
        <v>-0.39372971843817339</v>
      </c>
      <c r="D83" s="25">
        <f t="shared" si="315"/>
        <v>-3.6761396280834191E-2</v>
      </c>
      <c r="E83" s="25">
        <f t="shared" si="315"/>
        <v>1.1460975022516457</v>
      </c>
      <c r="F83" s="25">
        <f t="shared" si="315"/>
        <v>-1.0331127258591692</v>
      </c>
      <c r="G83" s="25">
        <f t="shared" si="315"/>
        <v>1.2357707441731822</v>
      </c>
      <c r="H83" s="25">
        <f t="shared" si="315"/>
        <v>0.3794075954162075</v>
      </c>
      <c r="I83" s="25">
        <f t="shared" si="315"/>
        <v>-1.3127010517771875</v>
      </c>
      <c r="J83" s="25">
        <f t="shared" si="315"/>
        <v>0.95339384497515312</v>
      </c>
      <c r="K83" s="25">
        <f t="shared" si="315"/>
        <v>0.66114476607705974</v>
      </c>
      <c r="L83" s="25">
        <f t="shared" si="315"/>
        <v>0.52345774213817897</v>
      </c>
      <c r="M83" s="25">
        <f t="shared" si="315"/>
        <v>-3.2725333385970714</v>
      </c>
      <c r="N83" s="25">
        <f t="shared" si="315"/>
        <v>1.5362878997379781</v>
      </c>
      <c r="O83" s="25">
        <f t="shared" si="315"/>
        <v>-0.21093680610561094</v>
      </c>
      <c r="P83" s="15">
        <f t="shared" si="303"/>
        <v>2.1547185749074007</v>
      </c>
      <c r="AA83" s="2">
        <v>2</v>
      </c>
      <c r="AB83" s="25">
        <f t="shared" ref="AB83:AO83" si="316">AB3-$AP3</f>
        <v>-0.12764982207142728</v>
      </c>
      <c r="AC83" s="25">
        <f t="shared" si="316"/>
        <v>-0.1290557170714286</v>
      </c>
      <c r="AD83" s="25">
        <f t="shared" si="316"/>
        <v>1.1153887269285705</v>
      </c>
      <c r="AE83" s="25">
        <f t="shared" si="316"/>
        <v>0.96536605092857153</v>
      </c>
      <c r="AF83" s="25">
        <f t="shared" si="316"/>
        <v>-0.32699222607142664</v>
      </c>
      <c r="AG83" s="25">
        <f t="shared" si="316"/>
        <v>0.77470845492857388</v>
      </c>
      <c r="AH83" s="25">
        <f t="shared" si="316"/>
        <v>0.51820051892857188</v>
      </c>
      <c r="AI83" s="25">
        <f t="shared" si="316"/>
        <v>-0.75830741807142976</v>
      </c>
      <c r="AJ83" s="25">
        <f t="shared" si="316"/>
        <v>0.72935698092857004</v>
      </c>
      <c r="AK83" s="25">
        <f t="shared" si="316"/>
        <v>-0.53749109207143198</v>
      </c>
      <c r="AL83" s="25">
        <f t="shared" si="316"/>
        <v>-1.0947700030714294</v>
      </c>
      <c r="AM83" s="25">
        <f t="shared" si="316"/>
        <v>0.16804178792857138</v>
      </c>
      <c r="AN83" s="25">
        <f t="shared" si="316"/>
        <v>-0.98021218007142741</v>
      </c>
      <c r="AO83" s="25">
        <f t="shared" si="316"/>
        <v>-0.31658406207142908</v>
      </c>
      <c r="AP83" s="25"/>
    </row>
    <row r="84" spans="1:42" x14ac:dyDescent="0.35">
      <c r="AA84" s="2" t="s">
        <v>1</v>
      </c>
      <c r="AB84" s="25">
        <f t="shared" ref="AB84:AO84" si="317">AB4-$AP4</f>
        <v>-1.6874797537142854</v>
      </c>
      <c r="AC84" s="25">
        <f t="shared" si="317"/>
        <v>-0.18879494671428887</v>
      </c>
      <c r="AD84" s="25">
        <f t="shared" si="317"/>
        <v>2.5279397472857177</v>
      </c>
      <c r="AE84" s="25">
        <f t="shared" si="317"/>
        <v>4.7715678652857108</v>
      </c>
      <c r="AF84" s="25">
        <f t="shared" si="317"/>
        <v>-2.1418108197142871</v>
      </c>
      <c r="AG84" s="25">
        <f t="shared" si="317"/>
        <v>1.7438127632857103</v>
      </c>
      <c r="AH84" s="25">
        <f t="shared" si="317"/>
        <v>0.84304178728571344</v>
      </c>
      <c r="AI84" s="25">
        <f t="shared" si="317"/>
        <v>-9.1243925714284302E-2</v>
      </c>
      <c r="AJ84" s="25">
        <f t="shared" si="317"/>
        <v>-0.12784256571428187</v>
      </c>
      <c r="AK84" s="25">
        <f t="shared" si="317"/>
        <v>-0.35659539971428345</v>
      </c>
      <c r="AL84" s="25">
        <f t="shared" si="317"/>
        <v>-0.94425979871428467</v>
      </c>
      <c r="AM84" s="25">
        <f t="shared" si="317"/>
        <v>-0.70689018471428611</v>
      </c>
      <c r="AN84" s="25">
        <f t="shared" si="317"/>
        <v>-2.243760932714288</v>
      </c>
      <c r="AO84" s="25">
        <f t="shared" si="317"/>
        <v>-1.3976838357142896</v>
      </c>
      <c r="AP84" s="25"/>
    </row>
    <row r="85" spans="1:42" x14ac:dyDescent="0.35">
      <c r="AA85" s="2" t="s">
        <v>2</v>
      </c>
      <c r="AB85" s="25">
        <f t="shared" ref="AB85:AO85" si="318">AB5-$AP5</f>
        <v>-4.7357628769285682</v>
      </c>
      <c r="AC85" s="25">
        <f t="shared" si="318"/>
        <v>0.51630061607143674</v>
      </c>
      <c r="AD85" s="25">
        <f t="shared" si="318"/>
        <v>-2.8905021059285723</v>
      </c>
      <c r="AE85" s="25">
        <f t="shared" si="318"/>
        <v>5.6586135410714355</v>
      </c>
      <c r="AF85" s="25">
        <f t="shared" si="318"/>
        <v>-1.296307093928565</v>
      </c>
      <c r="AG85" s="25">
        <f t="shared" si="318"/>
        <v>-4.7196631039285641</v>
      </c>
      <c r="AH85" s="25">
        <f t="shared" si="318"/>
        <v>5.1296339490714367</v>
      </c>
      <c r="AI85" s="25">
        <f t="shared" si="318"/>
        <v>-3.1071460969285631</v>
      </c>
      <c r="AJ85" s="25">
        <f t="shared" si="318"/>
        <v>5.2691350830714363</v>
      </c>
      <c r="AK85" s="25">
        <f t="shared" si="318"/>
        <v>0.92990605807143467</v>
      </c>
      <c r="AL85" s="25">
        <f t="shared" si="318"/>
        <v>2.8901781660714398</v>
      </c>
      <c r="AM85" s="25">
        <f t="shared" si="318"/>
        <v>-4.8105021059285598</v>
      </c>
      <c r="AN85" s="25">
        <f t="shared" si="318"/>
        <v>-0.45748623292856294</v>
      </c>
      <c r="AO85" s="25">
        <f t="shared" si="318"/>
        <v>1.6236022030714459</v>
      </c>
      <c r="AP85" s="25"/>
    </row>
    <row r="86" spans="1:42" x14ac:dyDescent="0.35">
      <c r="AA86" s="2" t="s">
        <v>3</v>
      </c>
      <c r="AB86" s="25">
        <f t="shared" ref="AB86:AO86" si="319">AB6-$AP6</f>
        <v>0.40249757092857408</v>
      </c>
      <c r="AC86" s="25">
        <f t="shared" si="319"/>
        <v>-3.1787722710714235</v>
      </c>
      <c r="AD86" s="25">
        <f t="shared" si="319"/>
        <v>2.5384159379285833</v>
      </c>
      <c r="AE86" s="25">
        <f t="shared" si="319"/>
        <v>2.3958309029285729</v>
      </c>
      <c r="AF86" s="25">
        <f t="shared" si="319"/>
        <v>2.2461710399285764</v>
      </c>
      <c r="AG86" s="25">
        <f t="shared" si="319"/>
        <v>-3.4897926790714209</v>
      </c>
      <c r="AH86" s="25">
        <f t="shared" si="319"/>
        <v>1.0088014259285742</v>
      </c>
      <c r="AI86" s="25">
        <f t="shared" si="319"/>
        <v>-1.1876158080714276</v>
      </c>
      <c r="AJ86" s="25">
        <f t="shared" si="319"/>
        <v>2.3011370259285613</v>
      </c>
      <c r="AK86" s="25">
        <f t="shared" si="319"/>
        <v>-2.300903791071427</v>
      </c>
      <c r="AL86" s="25">
        <f t="shared" si="319"/>
        <v>-0.76970197607143831</v>
      </c>
      <c r="AM86" s="25">
        <f t="shared" si="319"/>
        <v>-1.2188629730714311</v>
      </c>
      <c r="AN86" s="25">
        <f t="shared" si="319"/>
        <v>0.93406219692857206</v>
      </c>
      <c r="AO86" s="25">
        <f t="shared" si="319"/>
        <v>0.31873339792856115</v>
      </c>
      <c r="AP86" s="25"/>
    </row>
    <row r="87" spans="1:42" x14ac:dyDescent="0.35">
      <c r="B87" s="37" t="s">
        <v>63</v>
      </c>
      <c r="C87" s="38">
        <v>1</v>
      </c>
      <c r="D87" s="38">
        <v>2</v>
      </c>
      <c r="E87" s="38">
        <v>3</v>
      </c>
      <c r="F87" s="38">
        <v>4</v>
      </c>
      <c r="G87" s="38">
        <v>5</v>
      </c>
      <c r="H87" s="38">
        <v>6</v>
      </c>
      <c r="I87" s="38">
        <v>7</v>
      </c>
      <c r="J87" s="38">
        <v>8</v>
      </c>
      <c r="K87" s="38">
        <v>9</v>
      </c>
      <c r="L87" s="38" t="s">
        <v>42</v>
      </c>
      <c r="AA87" s="2" t="s">
        <v>4</v>
      </c>
      <c r="AB87" s="25">
        <f t="shared" ref="AB87:AO87" si="320">AB7-$AP7</f>
        <v>-0.25037091092857278</v>
      </c>
      <c r="AC87" s="25">
        <f t="shared" si="320"/>
        <v>-0.97370424392857213</v>
      </c>
      <c r="AD87" s="25">
        <f t="shared" si="320"/>
        <v>2.3448218340714186</v>
      </c>
      <c r="AE87" s="25">
        <f t="shared" si="320"/>
        <v>1.8927583420714251</v>
      </c>
      <c r="AF87" s="25">
        <f t="shared" si="320"/>
        <v>1.2465905410714209</v>
      </c>
      <c r="AG87" s="25">
        <f t="shared" si="320"/>
        <v>-0.7259718169285696</v>
      </c>
      <c r="AH87" s="25">
        <f t="shared" si="320"/>
        <v>0.23661321607142671</v>
      </c>
      <c r="AI87" s="25">
        <f t="shared" si="320"/>
        <v>-1.4165840619285666</v>
      </c>
      <c r="AJ87" s="25">
        <f t="shared" si="320"/>
        <v>-0.80837544492856406</v>
      </c>
      <c r="AK87" s="25">
        <f t="shared" si="320"/>
        <v>0.32572886307142657</v>
      </c>
      <c r="AL87" s="25">
        <f t="shared" si="320"/>
        <v>5.72934890714345E-2</v>
      </c>
      <c r="AM87" s="25">
        <f t="shared" si="320"/>
        <v>-2.0622529969285699</v>
      </c>
      <c r="AN87" s="25">
        <f t="shared" si="320"/>
        <v>0.47452704807143054</v>
      </c>
      <c r="AO87" s="25">
        <f t="shared" si="320"/>
        <v>-0.3410738579285697</v>
      </c>
      <c r="AP87" s="25"/>
    </row>
    <row r="88" spans="1:42" x14ac:dyDescent="0.35">
      <c r="B88" s="39" t="s">
        <v>26</v>
      </c>
      <c r="C88" s="40">
        <v>1.8746955572916665E-4</v>
      </c>
      <c r="D88" s="40">
        <v>3.0762891574074098E-5</v>
      </c>
      <c r="E88" s="40">
        <v>6.1666299236111117E-4</v>
      </c>
      <c r="F88" s="40">
        <v>3.9577139497685179E-4</v>
      </c>
      <c r="G88" s="40">
        <v>2.16364323495371E-5</v>
      </c>
      <c r="H88" s="40">
        <v>8.1642101284722232E-4</v>
      </c>
      <c r="I88" s="40">
        <v>2.1984022003472209E-4</v>
      </c>
      <c r="J88" s="40">
        <v>1.3268633996875001E-3</v>
      </c>
      <c r="K88" s="40">
        <v>4.3264387545138871E-4</v>
      </c>
      <c r="L88" s="40">
        <v>4.0480717750115743E-3</v>
      </c>
      <c r="AA88" s="2" t="s">
        <v>5</v>
      </c>
      <c r="AB88" s="25">
        <f t="shared" ref="AB88:AO88" si="321">AB8-$AP8</f>
        <v>-0.31240848721428183</v>
      </c>
      <c r="AC88" s="25">
        <f t="shared" si="321"/>
        <v>-0.69891642321428282</v>
      </c>
      <c r="AD88" s="25">
        <f t="shared" si="321"/>
        <v>-0.50324749021427539</v>
      </c>
      <c r="AE88" s="25">
        <f t="shared" si="321"/>
        <v>9.9201489785715857E-2</v>
      </c>
      <c r="AF88" s="25">
        <f t="shared" si="321"/>
        <v>1.0807887917857242</v>
      </c>
      <c r="AG88" s="25">
        <f t="shared" si="321"/>
        <v>-0.23290735321429867</v>
      </c>
      <c r="AH88" s="25">
        <f t="shared" si="321"/>
        <v>0.38863459678570944</v>
      </c>
      <c r="AI88" s="25">
        <f t="shared" si="321"/>
        <v>-1.2040411402142981</v>
      </c>
      <c r="AJ88" s="25">
        <f t="shared" si="321"/>
        <v>0.38455296378571102</v>
      </c>
      <c r="AK88" s="25">
        <f t="shared" si="321"/>
        <v>0.98591350878571671</v>
      </c>
      <c r="AL88" s="25">
        <f t="shared" si="321"/>
        <v>0.63666180778571668</v>
      </c>
      <c r="AM88" s="25">
        <f t="shared" si="321"/>
        <v>-2.004313249214289</v>
      </c>
      <c r="AN88" s="25">
        <f t="shared" si="321"/>
        <v>0.55870262378570867</v>
      </c>
      <c r="AO88" s="25">
        <f t="shared" si="321"/>
        <v>0.82137836078571791</v>
      </c>
      <c r="AP88" s="25"/>
    </row>
    <row r="89" spans="1:42" x14ac:dyDescent="0.35">
      <c r="B89" s="39" t="s">
        <v>27</v>
      </c>
      <c r="C89" s="40">
        <v>2.0800264549768519E-4</v>
      </c>
      <c r="D89" s="40">
        <v>3.0746619641203711E-5</v>
      </c>
      <c r="E89" s="40">
        <v>6.5334677081018517E-4</v>
      </c>
      <c r="F89" s="40">
        <v>3.7986058620370362E-4</v>
      </c>
      <c r="G89" s="40">
        <v>1.1287477951388991E-5</v>
      </c>
      <c r="H89" s="40">
        <v>9.2396069539351841E-4</v>
      </c>
      <c r="I89" s="40">
        <v>2.2906693541666667E-4</v>
      </c>
      <c r="J89" s="40">
        <v>1.4726001511689815E-3</v>
      </c>
      <c r="K89" s="40">
        <v>4.5710506424768483E-4</v>
      </c>
      <c r="L89" s="40">
        <v>4.3659769463310185E-3</v>
      </c>
      <c r="AA89" s="2" t="s">
        <v>6</v>
      </c>
      <c r="AB89" s="25">
        <f t="shared" ref="AB89:AO89" si="322">AB9-$AP9</f>
        <v>-0.6631535469285712</v>
      </c>
      <c r="AC89" s="25">
        <f t="shared" si="322"/>
        <v>-1.0670764499285799</v>
      </c>
      <c r="AD89" s="25">
        <f t="shared" si="322"/>
        <v>0.39360382307142849</v>
      </c>
      <c r="AE89" s="25">
        <f t="shared" si="322"/>
        <v>-0.56403790092856987</v>
      </c>
      <c r="AF89" s="25">
        <f t="shared" si="322"/>
        <v>0.77818432107141966</v>
      </c>
      <c r="AG89" s="25">
        <f t="shared" si="322"/>
        <v>0.21024781307143137</v>
      </c>
      <c r="AH89" s="25">
        <f t="shared" si="322"/>
        <v>0.29727729207142595</v>
      </c>
      <c r="AI89" s="25">
        <f t="shared" si="322"/>
        <v>-0.40723517992856451</v>
      </c>
      <c r="AJ89" s="25">
        <f t="shared" si="322"/>
        <v>0.73464690607143091</v>
      </c>
      <c r="AK89" s="25">
        <f t="shared" si="322"/>
        <v>-0.52539844492857135</v>
      </c>
      <c r="AL89" s="25">
        <f t="shared" si="322"/>
        <v>1.1264836410714292</v>
      </c>
      <c r="AM89" s="25">
        <f t="shared" si="322"/>
        <v>-0.75172497492856571</v>
      </c>
      <c r="AN89" s="25">
        <f t="shared" si="322"/>
        <v>-0.57582928392857191</v>
      </c>
      <c r="AO89" s="25">
        <f t="shared" si="322"/>
        <v>1.0140119850714324</v>
      </c>
      <c r="AP89" s="25"/>
    </row>
    <row r="90" spans="1:42" x14ac:dyDescent="0.35">
      <c r="B90" s="39" t="s">
        <v>28</v>
      </c>
      <c r="C90" s="40">
        <v>2.7069790879629627E-4</v>
      </c>
      <c r="D90" s="40">
        <v>4.5149911817129624E-5</v>
      </c>
      <c r="E90" s="40">
        <v>7.1153103216435197E-4</v>
      </c>
      <c r="F90" s="40">
        <v>4.6376868648148151E-4</v>
      </c>
      <c r="G90" s="40">
        <v>4.2807277233796099E-5</v>
      </c>
      <c r="H90" s="40">
        <v>7.7089947090277805E-4</v>
      </c>
      <c r="I90" s="40">
        <v>2.4671201813657401E-4</v>
      </c>
      <c r="J90" s="40">
        <v>1.1837826488657404E-3</v>
      </c>
      <c r="K90" s="40">
        <v>4.5351473922453751E-4</v>
      </c>
      <c r="L90" s="40">
        <v>4.1888636936226855E-3</v>
      </c>
      <c r="AA90" s="2" t="s">
        <v>12</v>
      </c>
      <c r="AB90" s="25">
        <f t="shared" ref="AB90:AO90" si="323">AB10-$AP10</f>
        <v>-1.6942387427142958</v>
      </c>
      <c r="AC90" s="25">
        <f t="shared" si="323"/>
        <v>-1.5551684487142889</v>
      </c>
      <c r="AD90" s="25">
        <f t="shared" si="323"/>
        <v>0.71961613128571322</v>
      </c>
      <c r="AE90" s="25">
        <f t="shared" si="323"/>
        <v>-0.12562196271428228</v>
      </c>
      <c r="AF90" s="25">
        <f t="shared" si="323"/>
        <v>1.6404778102857112</v>
      </c>
      <c r="AG90" s="25">
        <f t="shared" si="323"/>
        <v>-3.5106559767142809</v>
      </c>
      <c r="AH90" s="25">
        <f t="shared" si="323"/>
        <v>2.120659216285711</v>
      </c>
      <c r="AI90" s="25">
        <f t="shared" si="323"/>
        <v>0.32771137028570685</v>
      </c>
      <c r="AJ90" s="25">
        <f t="shared" si="323"/>
        <v>1.7493213482857133</v>
      </c>
      <c r="AK90" s="25">
        <f t="shared" si="323"/>
        <v>0.59893585928571191</v>
      </c>
      <c r="AL90" s="25">
        <f t="shared" si="323"/>
        <v>0.40172497528571149</v>
      </c>
      <c r="AM90" s="25">
        <f t="shared" si="323"/>
        <v>-0.8148963397142861</v>
      </c>
      <c r="AN90" s="25">
        <f t="shared" si="323"/>
        <v>-0.72301425271428421</v>
      </c>
      <c r="AO90" s="25">
        <f t="shared" si="323"/>
        <v>0.86514901228570729</v>
      </c>
      <c r="AP90" s="25"/>
    </row>
    <row r="91" spans="1:42" x14ac:dyDescent="0.35">
      <c r="B91" s="39" t="s">
        <v>29</v>
      </c>
      <c r="C91" s="40">
        <v>3.5498131351851853E-4</v>
      </c>
      <c r="D91" s="40">
        <v>4.3413538252314822E-5</v>
      </c>
      <c r="E91" s="40">
        <v>8.3479675820601854E-4</v>
      </c>
      <c r="F91" s="40">
        <v>4.4464259469907414E-4</v>
      </c>
      <c r="G91" s="40">
        <v>1.7904646423610962E-5</v>
      </c>
      <c r="H91" s="40">
        <v>9.4983413118055555E-4</v>
      </c>
      <c r="I91" s="40">
        <v>2.663223314004631E-4</v>
      </c>
      <c r="J91" s="40">
        <v>1.2377781977083331E-3</v>
      </c>
      <c r="K91" s="40">
        <v>5.663756088773146E-4</v>
      </c>
      <c r="L91" s="40">
        <v>4.716049120266204E-3</v>
      </c>
      <c r="AA91" s="2">
        <v>5</v>
      </c>
      <c r="AB91" s="25">
        <f t="shared" ref="AB91:AO91" si="324">AB11-$AP11</f>
        <v>-1.4266439909999917</v>
      </c>
      <c r="AC91" s="25">
        <f t="shared" si="324"/>
        <v>-2.3207936509999882</v>
      </c>
      <c r="AD91" s="25">
        <f t="shared" si="324"/>
        <v>0.40251700699998594</v>
      </c>
      <c r="AE91" s="25">
        <f t="shared" si="324"/>
        <v>-1.7490702950000099</v>
      </c>
      <c r="AF91" s="25">
        <f t="shared" si="324"/>
        <v>3.6168027209999991</v>
      </c>
      <c r="AG91" s="25">
        <f t="shared" si="324"/>
        <v>-0.57238095200000316</v>
      </c>
      <c r="AH91" s="25">
        <f t="shared" si="324"/>
        <v>-0.8853287980000033</v>
      </c>
      <c r="AI91" s="25">
        <f t="shared" si="324"/>
        <v>1.4464399090000057</v>
      </c>
      <c r="AJ91" s="25">
        <f t="shared" si="324"/>
        <v>-0.60396825400000864</v>
      </c>
      <c r="AK91" s="25">
        <f t="shared" si="324"/>
        <v>1.6145351480000016</v>
      </c>
      <c r="AL91" s="25">
        <f t="shared" si="324"/>
        <v>-0.46979591799998843</v>
      </c>
      <c r="AM91" s="25">
        <f t="shared" si="324"/>
        <v>-0.18718820899999855</v>
      </c>
      <c r="AN91" s="25">
        <f t="shared" si="324"/>
        <v>1.4504081630000059</v>
      </c>
      <c r="AO91" s="25">
        <f t="shared" si="324"/>
        <v>-0.31553288000000634</v>
      </c>
      <c r="AP91" s="25"/>
    </row>
    <row r="92" spans="1:42" x14ac:dyDescent="0.35">
      <c r="B92" s="39" t="s">
        <v>30</v>
      </c>
      <c r="C92" s="40">
        <v>2.564271542013889E-4</v>
      </c>
      <c r="D92" s="40">
        <v>2.8455687824074103E-5</v>
      </c>
      <c r="E92" s="40">
        <v>6.7255186025462965E-4</v>
      </c>
      <c r="F92" s="40">
        <v>4.8450071386574062E-4</v>
      </c>
      <c r="G92" s="40">
        <v>8.000965818287032E-5</v>
      </c>
      <c r="H92" s="40">
        <v>8.2255186025462983E-4</v>
      </c>
      <c r="I92" s="40">
        <v>2.752120601273148E-4</v>
      </c>
      <c r="J92" s="40">
        <v>1.5739816914467596E-3</v>
      </c>
      <c r="K92" s="40">
        <v>4.5719744687499947E-4</v>
      </c>
      <c r="L92" s="40">
        <v>4.6508881330324069E-3</v>
      </c>
      <c r="AA92" s="2" t="s">
        <v>13</v>
      </c>
      <c r="AB92" s="25">
        <f t="shared" ref="AB92:AO92" si="325">AB12-$AP12</f>
        <v>-2.6160641402857223</v>
      </c>
      <c r="AC92" s="25">
        <f t="shared" si="325"/>
        <v>-3.0374700352857147</v>
      </c>
      <c r="AD92" s="25">
        <f t="shared" si="325"/>
        <v>-3.1444995142857195</v>
      </c>
      <c r="AE92" s="25">
        <f t="shared" si="325"/>
        <v>-8.0191124285711624E-2</v>
      </c>
      <c r="AF92" s="25">
        <f t="shared" si="325"/>
        <v>-2.3450437312857062</v>
      </c>
      <c r="AG92" s="25">
        <f t="shared" si="325"/>
        <v>-2.9216423712857207</v>
      </c>
      <c r="AH92" s="25">
        <f t="shared" si="325"/>
        <v>3.7572691927143111</v>
      </c>
      <c r="AI92" s="25">
        <f t="shared" si="325"/>
        <v>1.3125526397142906</v>
      </c>
      <c r="AJ92" s="25">
        <f t="shared" si="325"/>
        <v>6.0012601227143065</v>
      </c>
      <c r="AK92" s="25">
        <f t="shared" si="325"/>
        <v>-0.49171039828571139</v>
      </c>
      <c r="AL92" s="25">
        <f t="shared" si="325"/>
        <v>0.63005830871426127</v>
      </c>
      <c r="AM92" s="25">
        <f t="shared" si="325"/>
        <v>-2.5015970192857182</v>
      </c>
      <c r="AN92" s="25">
        <f t="shared" si="325"/>
        <v>2.7504664727142725</v>
      </c>
      <c r="AO92" s="25">
        <f t="shared" si="325"/>
        <v>2.6866115977142826</v>
      </c>
      <c r="AP92" s="25"/>
    </row>
    <row r="93" spans="1:42" x14ac:dyDescent="0.35">
      <c r="B93" s="39" t="s">
        <v>31</v>
      </c>
      <c r="C93" s="40">
        <v>2.5645418660879627E-4</v>
      </c>
      <c r="D93" s="40">
        <v>4.1206853113425963E-5</v>
      </c>
      <c r="E93" s="40">
        <v>6.1151371041666674E-4</v>
      </c>
      <c r="F93" s="40">
        <v>3.802723712962963E-4</v>
      </c>
      <c r="G93" s="40">
        <v>3.1523736041666597E-5</v>
      </c>
      <c r="H93" s="40">
        <v>8.2384416729166664E-4</v>
      </c>
      <c r="I93" s="40">
        <v>2.1937410767361117E-4</v>
      </c>
      <c r="J93" s="40">
        <v>1.3125860838078703E-3</v>
      </c>
      <c r="K93" s="40">
        <v>5.0609410431712927E-4</v>
      </c>
      <c r="L93" s="40">
        <v>4.1828693205671289E-3</v>
      </c>
      <c r="AA93" s="2" t="s">
        <v>14</v>
      </c>
      <c r="AB93" s="25">
        <f t="shared" ref="AB93:AO93" si="326">AB13-$AP13</f>
        <v>0.1449562684285759</v>
      </c>
      <c r="AC93" s="25">
        <f t="shared" si="326"/>
        <v>3.6972465174285709</v>
      </c>
      <c r="AD93" s="25">
        <f t="shared" si="326"/>
        <v>-4.8161321665714034</v>
      </c>
      <c r="AE93" s="25">
        <f t="shared" si="326"/>
        <v>3.6065435704285882</v>
      </c>
      <c r="AF93" s="25">
        <f t="shared" si="326"/>
        <v>-3.5041140265714397</v>
      </c>
      <c r="AG93" s="25">
        <f t="shared" si="326"/>
        <v>0.50268869442857422</v>
      </c>
      <c r="AH93" s="25">
        <f t="shared" si="326"/>
        <v>1.2928927764285483</v>
      </c>
      <c r="AI93" s="25">
        <f t="shared" si="326"/>
        <v>3.9214642054285527</v>
      </c>
      <c r="AJ93" s="25">
        <f t="shared" si="326"/>
        <v>-0.13876255257144621</v>
      </c>
      <c r="AK93" s="25">
        <f t="shared" si="326"/>
        <v>-0.94384191857141886</v>
      </c>
      <c r="AL93" s="25">
        <f t="shared" si="326"/>
        <v>-1.0916747571425134E-2</v>
      </c>
      <c r="AM93" s="25">
        <f t="shared" si="326"/>
        <v>-7.60910268957144</v>
      </c>
      <c r="AN93" s="25">
        <f t="shared" si="326"/>
        <v>1.7318950434285831</v>
      </c>
      <c r="AO93" s="25">
        <f t="shared" si="326"/>
        <v>2.1251830254285871</v>
      </c>
      <c r="AP93" s="25"/>
    </row>
    <row r="94" spans="1:42" x14ac:dyDescent="0.35">
      <c r="B94" s="39" t="s">
        <v>32</v>
      </c>
      <c r="C94" s="40">
        <v>2.6421432770833332E-4</v>
      </c>
      <c r="D94" s="40">
        <v>3.8238011261574086E-5</v>
      </c>
      <c r="E94" s="40">
        <v>7.6715167548611126E-4</v>
      </c>
      <c r="F94" s="40">
        <v>4.6479171915509245E-4</v>
      </c>
      <c r="G94" s="40">
        <v>2.7901654490740669E-5</v>
      </c>
      <c r="H94" s="40">
        <v>1.0853447551851855E-3</v>
      </c>
      <c r="I94" s="40">
        <v>3.1205803309027785E-4</v>
      </c>
      <c r="J94" s="40">
        <v>1.4556500377893519E-3</v>
      </c>
      <c r="K94" s="40">
        <v>5.5929127824074084E-4</v>
      </c>
      <c r="L94" s="40">
        <v>4.9746414924074075E-3</v>
      </c>
      <c r="AA94" s="2" t="s">
        <v>15</v>
      </c>
      <c r="AB94" s="25">
        <f t="shared" ref="AB94:AO94" si="327">AB14-$AP14</f>
        <v>-3.7694201486428689</v>
      </c>
      <c r="AC94" s="25">
        <f t="shared" si="327"/>
        <v>-8.9510851642874201E-2</v>
      </c>
      <c r="AD94" s="25">
        <f t="shared" si="327"/>
        <v>-6.1680596046428811</v>
      </c>
      <c r="AE94" s="25">
        <f t="shared" si="327"/>
        <v>-3.7154518956428753</v>
      </c>
      <c r="AF94" s="25">
        <f t="shared" si="327"/>
        <v>-1.3119144806428586</v>
      </c>
      <c r="AG94" s="25">
        <f t="shared" si="327"/>
        <v>-1.7323226436428492</v>
      </c>
      <c r="AH94" s="25">
        <f t="shared" si="327"/>
        <v>9.296793002357159</v>
      </c>
      <c r="AI94" s="25">
        <f t="shared" si="327"/>
        <v>-2.21935212164286</v>
      </c>
      <c r="AJ94" s="25">
        <f t="shared" si="327"/>
        <v>12.222870100357138</v>
      </c>
      <c r="AK94" s="25">
        <f t="shared" si="327"/>
        <v>2.0645934573571161</v>
      </c>
      <c r="AL94" s="25">
        <f t="shared" si="327"/>
        <v>0.26531908035715546</v>
      </c>
      <c r="AM94" s="25">
        <f t="shared" si="327"/>
        <v>-6.4539099446428487</v>
      </c>
      <c r="AN94" s="25">
        <f t="shared" si="327"/>
        <v>-0.87608681564285362</v>
      </c>
      <c r="AO94" s="25">
        <f t="shared" si="327"/>
        <v>2.4864528663571228</v>
      </c>
      <c r="AP94" s="25"/>
    </row>
    <row r="95" spans="1:42" x14ac:dyDescent="0.35">
      <c r="B95" s="39" t="s">
        <v>33</v>
      </c>
      <c r="C95" s="40">
        <v>2.2590388006944447E-4</v>
      </c>
      <c r="D95" s="40">
        <v>2.3463613842592586E-5</v>
      </c>
      <c r="E95" s="40">
        <v>6.3558358528935193E-4</v>
      </c>
      <c r="F95" s="40">
        <v>3.9831795372685175E-4</v>
      </c>
      <c r="G95" s="40">
        <v>5.4889718229166702E-5</v>
      </c>
      <c r="H95" s="40">
        <v>9.5629776601851852E-4</v>
      </c>
      <c r="I95" s="40">
        <v>2.4038380784722211E-4</v>
      </c>
      <c r="J95" s="40">
        <v>1.2939909297106486E-3</v>
      </c>
      <c r="K95" s="40">
        <v>4.0429474258101824E-4</v>
      </c>
      <c r="L95" s="40">
        <v>4.2331259973148148E-3</v>
      </c>
      <c r="AA95" s="2" t="s">
        <v>16</v>
      </c>
      <c r="AB95" s="25">
        <f t="shared" ref="AB95:AO95" si="328">AB15-$AP15</f>
        <v>-2.3474635572857014</v>
      </c>
      <c r="AC95" s="25">
        <f t="shared" si="328"/>
        <v>0.13317136371428795</v>
      </c>
      <c r="AD95" s="25">
        <f t="shared" si="328"/>
        <v>1.6076384837143021</v>
      </c>
      <c r="AE95" s="25">
        <f t="shared" si="328"/>
        <v>3.1280012957142755</v>
      </c>
      <c r="AF95" s="25">
        <f t="shared" si="328"/>
        <v>-0.8972141232857016</v>
      </c>
      <c r="AG95" s="25">
        <f t="shared" si="328"/>
        <v>-3.795354713285727</v>
      </c>
      <c r="AH95" s="25">
        <f t="shared" si="328"/>
        <v>0.30006478871427156</v>
      </c>
      <c r="AI95" s="25">
        <f t="shared" si="328"/>
        <v>0.4826951727142923</v>
      </c>
      <c r="AJ95" s="25">
        <f t="shared" si="328"/>
        <v>1.1374344027142822</v>
      </c>
      <c r="AK95" s="25">
        <f t="shared" si="328"/>
        <v>0.86459993471429719</v>
      </c>
      <c r="AL95" s="25">
        <f t="shared" si="328"/>
        <v>0.48605118171427897</v>
      </c>
      <c r="AM95" s="25">
        <f t="shared" si="328"/>
        <v>-1.4719080012857351</v>
      </c>
      <c r="AN95" s="25">
        <f t="shared" si="328"/>
        <v>-0.40233884028573108</v>
      </c>
      <c r="AO95" s="25">
        <f t="shared" si="328"/>
        <v>0.7746226117142978</v>
      </c>
      <c r="AP95" s="25"/>
    </row>
    <row r="96" spans="1:42" x14ac:dyDescent="0.35">
      <c r="B96" s="39" t="s">
        <v>34</v>
      </c>
      <c r="C96" s="40">
        <v>2.9135802468750001E-4</v>
      </c>
      <c r="D96" s="40">
        <v>4.0681951793981472E-5</v>
      </c>
      <c r="E96" s="40">
        <v>7.7248677248842584E-4</v>
      </c>
      <c r="F96" s="40">
        <v>4.5341395818287045E-4</v>
      </c>
      <c r="G96" s="40">
        <v>3.1158142268518386E-5</v>
      </c>
      <c r="H96" s="40">
        <v>1.1383051986226852E-3</v>
      </c>
      <c r="I96" s="40">
        <v>3.0378768790509234E-4</v>
      </c>
      <c r="J96" s="40">
        <v>1.4584698076851857E-3</v>
      </c>
      <c r="K96" s="40">
        <v>6.0162929369212944E-4</v>
      </c>
      <c r="L96" s="40">
        <v>5.0912908373263888E-3</v>
      </c>
      <c r="AA96" s="2" t="s">
        <v>17</v>
      </c>
      <c r="AB96" s="25">
        <f t="shared" ref="AB96:AO96" si="329">AB16-$AP16</f>
        <v>-0.87255425957142485</v>
      </c>
      <c r="AC96" s="25">
        <f t="shared" si="329"/>
        <v>0.17089245242856599</v>
      </c>
      <c r="AD96" s="25">
        <f t="shared" si="329"/>
        <v>1.6823663754285487</v>
      </c>
      <c r="AE96" s="25">
        <f t="shared" si="329"/>
        <v>0.91293326842857958</v>
      </c>
      <c r="AF96" s="25">
        <f t="shared" si="329"/>
        <v>1.7098493684285554</v>
      </c>
      <c r="AG96" s="25">
        <f t="shared" si="329"/>
        <v>-1.5516472305714135</v>
      </c>
      <c r="AH96" s="25">
        <f t="shared" si="329"/>
        <v>1.7249967604285725</v>
      </c>
      <c r="AI96" s="25">
        <f t="shared" si="329"/>
        <v>-0.34112568857143266</v>
      </c>
      <c r="AJ96" s="25">
        <f t="shared" si="329"/>
        <v>1.1033187554285657</v>
      </c>
      <c r="AK96" s="25">
        <f t="shared" si="329"/>
        <v>-1.3062050535714409</v>
      </c>
      <c r="AL96" s="25">
        <f t="shared" si="329"/>
        <v>-0.36280369257142731</v>
      </c>
      <c r="AM96" s="25">
        <f t="shared" si="329"/>
        <v>-0.41958373757140954</v>
      </c>
      <c r="AN96" s="25">
        <f t="shared" si="329"/>
        <v>-1.2245043735714294</v>
      </c>
      <c r="AO96" s="25">
        <f t="shared" si="329"/>
        <v>-1.2259329445714204</v>
      </c>
      <c r="AP96" s="25"/>
    </row>
    <row r="97" spans="2:42" x14ac:dyDescent="0.35">
      <c r="B97" s="39" t="s">
        <v>35</v>
      </c>
      <c r="C97" s="40">
        <v>2.619184093402778E-4</v>
      </c>
      <c r="D97" s="40">
        <v>2.6019358356481451E-5</v>
      </c>
      <c r="E97" s="40">
        <v>6.6635225077546305E-4</v>
      </c>
      <c r="F97" s="40">
        <v>4.4560185185185187E-4</v>
      </c>
      <c r="G97" s="40">
        <v>5.6835264976851835E-5</v>
      </c>
      <c r="H97" s="40">
        <v>9.3310657596064827E-4</v>
      </c>
      <c r="I97" s="40">
        <v>2.2056878306712965E-4</v>
      </c>
      <c r="J97" s="40">
        <v>1.1776266062037037E-3</v>
      </c>
      <c r="K97" s="40">
        <v>4.9341904971064818E-4</v>
      </c>
      <c r="L97" s="40">
        <v>4.281448150243056E-3</v>
      </c>
      <c r="AA97" s="2" t="s">
        <v>18</v>
      </c>
      <c r="AB97" s="25">
        <f t="shared" ref="AB97:AO97" si="330">AB17-$AP17</f>
        <v>-0.52907839407144142</v>
      </c>
      <c r="AC97" s="25">
        <f t="shared" si="330"/>
        <v>-0.4055409780714081</v>
      </c>
      <c r="AD97" s="25">
        <f t="shared" si="330"/>
        <v>-2.0882620670714198</v>
      </c>
      <c r="AE97" s="25">
        <f t="shared" si="330"/>
        <v>-1.6016407510714226</v>
      </c>
      <c r="AF97" s="25">
        <f t="shared" si="330"/>
        <v>0.21486718492857104</v>
      </c>
      <c r="AG97" s="25">
        <f t="shared" si="330"/>
        <v>-1.0005523160714427</v>
      </c>
      <c r="AH97" s="25">
        <f t="shared" si="330"/>
        <v>3.5454794299285686</v>
      </c>
      <c r="AI97" s="25">
        <f t="shared" si="330"/>
        <v>-2.1867508071417241E-2</v>
      </c>
      <c r="AJ97" s="25">
        <f t="shared" si="330"/>
        <v>3.6158649179285964</v>
      </c>
      <c r="AK97" s="25">
        <f t="shared" si="330"/>
        <v>-0.78105118207143054</v>
      </c>
      <c r="AL97" s="25">
        <f t="shared" si="330"/>
        <v>0.85269031392856842</v>
      </c>
      <c r="AM97" s="25">
        <f t="shared" si="330"/>
        <v>-0.81715095607143784</v>
      </c>
      <c r="AN97" s="25">
        <f t="shared" si="330"/>
        <v>-0.21975866507143227</v>
      </c>
      <c r="AO97" s="25">
        <f t="shared" si="330"/>
        <v>-0.76399902907145023</v>
      </c>
      <c r="AP97" s="25"/>
    </row>
    <row r="98" spans="2:42" x14ac:dyDescent="0.35">
      <c r="B98" s="41" t="s">
        <v>36</v>
      </c>
      <c r="C98" s="40">
        <v>2.6284958427083332E-4</v>
      </c>
      <c r="D98" s="40">
        <v>1.9569370960648147E-5</v>
      </c>
      <c r="E98" s="40">
        <v>6.9996115730324067E-4</v>
      </c>
      <c r="F98" s="40">
        <v>4.5528916813657416E-4</v>
      </c>
      <c r="G98" s="40">
        <v>3.2711062824074175E-5</v>
      </c>
      <c r="H98" s="40">
        <v>9.3168146887731475E-4</v>
      </c>
      <c r="I98" s="40">
        <v>2.5404803896990737E-4</v>
      </c>
      <c r="J98" s="40">
        <v>1.153557781134259E-3</v>
      </c>
      <c r="K98" s="40">
        <v>4.8954711515046285E-4</v>
      </c>
      <c r="L98" s="40">
        <v>4.2992147476273151E-3</v>
      </c>
      <c r="AA98" s="2" t="s">
        <v>19</v>
      </c>
      <c r="AB98" s="25">
        <f t="shared" ref="AB98:AO98" si="331">AB18-$AP18</f>
        <v>-1.0973825717142898</v>
      </c>
      <c r="AC98" s="25">
        <f t="shared" si="331"/>
        <v>-1.4671784907143017</v>
      </c>
      <c r="AD98" s="25">
        <f t="shared" si="331"/>
        <v>0.22860382228572185</v>
      </c>
      <c r="AE98" s="25">
        <f t="shared" si="331"/>
        <v>2.2057466792857117</v>
      </c>
      <c r="AF98" s="25">
        <f t="shared" si="331"/>
        <v>0.36039520528572844</v>
      </c>
      <c r="AG98" s="25">
        <f t="shared" si="331"/>
        <v>1.2912213285718011E-2</v>
      </c>
      <c r="AH98" s="25">
        <f t="shared" si="331"/>
        <v>0.19812763228572017</v>
      </c>
      <c r="AI98" s="25">
        <f t="shared" si="331"/>
        <v>-0.3610560417143045</v>
      </c>
      <c r="AJ98" s="25">
        <f t="shared" si="331"/>
        <v>3.4862325285674345E-2</v>
      </c>
      <c r="AK98" s="25">
        <f t="shared" si="331"/>
        <v>-0.34881114371427024</v>
      </c>
      <c r="AL98" s="25">
        <f t="shared" si="331"/>
        <v>-3.334629071428985E-2</v>
      </c>
      <c r="AM98" s="25">
        <f t="shared" si="331"/>
        <v>-1.7327567217142796</v>
      </c>
      <c r="AN98" s="25">
        <f t="shared" si="331"/>
        <v>0.83885325528572885</v>
      </c>
      <c r="AO98" s="25">
        <f t="shared" si="331"/>
        <v>1.1610301272857289</v>
      </c>
      <c r="AP98" s="25"/>
    </row>
    <row r="99" spans="2:42" x14ac:dyDescent="0.35">
      <c r="B99" s="41" t="s">
        <v>37</v>
      </c>
      <c r="C99" s="40">
        <v>2.0490100361111109E-4</v>
      </c>
      <c r="D99" s="40">
        <v>3.4185248171296304E-5</v>
      </c>
      <c r="E99" s="40">
        <v>6.0838162425925926E-4</v>
      </c>
      <c r="F99" s="40">
        <v>3.6437074829861115E-4</v>
      </c>
      <c r="G99" s="40">
        <v>3.598198538194443E-5</v>
      </c>
      <c r="H99" s="40">
        <v>7.0706307214120346E-4</v>
      </c>
      <c r="I99" s="40">
        <v>2.1439489376157427E-4</v>
      </c>
      <c r="J99" s="40">
        <v>1.2712857982754631E-3</v>
      </c>
      <c r="K99" s="40">
        <v>2.8262366674768492E-4</v>
      </c>
      <c r="L99" s="40">
        <v>3.7231880406481477E-3</v>
      </c>
      <c r="AA99" s="2" t="s">
        <v>20</v>
      </c>
      <c r="AB99" s="25">
        <f t="shared" ref="AB99:AO99" si="332">AB19-$AP19</f>
        <v>5.4705264010714174</v>
      </c>
      <c r="AC99" s="25">
        <f t="shared" si="332"/>
        <v>6.2663540650714182</v>
      </c>
      <c r="AD99" s="25">
        <f t="shared" si="332"/>
        <v>-4.2773194039285798</v>
      </c>
      <c r="AE99" s="25">
        <f t="shared" si="332"/>
        <v>-3.4015824419285892</v>
      </c>
      <c r="AF99" s="25">
        <f t="shared" si="332"/>
        <v>6.2316601880714231</v>
      </c>
      <c r="AG99" s="25">
        <f t="shared" si="332"/>
        <v>-1.9399951409285805</v>
      </c>
      <c r="AH99" s="25">
        <f t="shared" si="332"/>
        <v>3.730481049071436</v>
      </c>
      <c r="AI99" s="25">
        <f t="shared" si="332"/>
        <v>-2.2183624879285517</v>
      </c>
      <c r="AJ99" s="25">
        <f t="shared" si="332"/>
        <v>2.4586443150714601</v>
      </c>
      <c r="AK99" s="25">
        <f t="shared" si="332"/>
        <v>-3.2928296079285602</v>
      </c>
      <c r="AL99" s="25">
        <f t="shared" si="332"/>
        <v>-3.4598364109285527</v>
      </c>
      <c r="AM99" s="25">
        <f t="shared" si="332"/>
        <v>-2.6410382249285718</v>
      </c>
      <c r="AN99" s="25">
        <f t="shared" si="332"/>
        <v>-4.0777729179286055</v>
      </c>
      <c r="AO99" s="25">
        <f t="shared" si="332"/>
        <v>1.1510706180714223</v>
      </c>
      <c r="AP99" s="25"/>
    </row>
    <row r="100" spans="2:42" x14ac:dyDescent="0.35">
      <c r="B100" s="41" t="s">
        <v>38</v>
      </c>
      <c r="C100" s="40">
        <v>2.5905008607638889E-4</v>
      </c>
      <c r="D100" s="40">
        <v>2.0895271689814837E-5</v>
      </c>
      <c r="E100" s="40">
        <v>6.6589401193287037E-4</v>
      </c>
      <c r="F100" s="40">
        <v>4.2649544385416668E-4</v>
      </c>
      <c r="G100" s="40">
        <v>5.4935647094907438E-5</v>
      </c>
      <c r="H100" s="40">
        <v>9.5290165449074071E-4</v>
      </c>
      <c r="I100" s="40">
        <v>2.4175694968750014E-4</v>
      </c>
      <c r="J100" s="40">
        <v>1.1392626186342591E-3</v>
      </c>
      <c r="K100" s="40">
        <v>5.3239271017361102E-4</v>
      </c>
      <c r="L100" s="40">
        <v>4.2935843936342585E-3</v>
      </c>
      <c r="AA100" s="2" t="s">
        <v>21</v>
      </c>
      <c r="AB100" s="25">
        <f t="shared" ref="AB100:AO100" si="333">AB20-$AP20</f>
        <v>0.91512957564287234</v>
      </c>
      <c r="AC100" s="25">
        <f t="shared" si="333"/>
        <v>4.691183997642888</v>
      </c>
      <c r="AD100" s="25">
        <f t="shared" si="333"/>
        <v>-8.0634645283571516</v>
      </c>
      <c r="AE100" s="25">
        <f t="shared" si="333"/>
        <v>-2.1450064793571144</v>
      </c>
      <c r="AF100" s="25">
        <f t="shared" si="333"/>
        <v>5.7890071266428365</v>
      </c>
      <c r="AG100" s="25">
        <f t="shared" si="333"/>
        <v>-1.8503126013571105</v>
      </c>
      <c r="AH100" s="25">
        <f t="shared" si="333"/>
        <v>2.9828846776428506</v>
      </c>
      <c r="AI100" s="25">
        <f t="shared" si="333"/>
        <v>7.816812464283629E-2</v>
      </c>
      <c r="AJ100" s="25">
        <f t="shared" si="333"/>
        <v>5.1777146096428552</v>
      </c>
      <c r="AK100" s="25">
        <f t="shared" si="333"/>
        <v>-2.563872691357183</v>
      </c>
      <c r="AL100" s="25">
        <f t="shared" si="333"/>
        <v>-2.9104713313571509</v>
      </c>
      <c r="AM100" s="25">
        <f t="shared" si="333"/>
        <v>1.4044719796428566</v>
      </c>
      <c r="AN100" s="25">
        <f t="shared" si="333"/>
        <v>-3.1872740533571076</v>
      </c>
      <c r="AO100" s="25">
        <f t="shared" si="333"/>
        <v>-0.31815840635716341</v>
      </c>
      <c r="AP100" s="25"/>
    </row>
    <row r="101" spans="2:42" x14ac:dyDescent="0.35">
      <c r="B101" s="41" t="s">
        <v>39</v>
      </c>
      <c r="C101" s="40">
        <v>2.6560374149305559E-4</v>
      </c>
      <c r="D101" s="40">
        <v>2.8576152685185186E-5</v>
      </c>
      <c r="E101" s="40">
        <v>6.9265138153935184E-4</v>
      </c>
      <c r="F101" s="40">
        <v>4.5687830687500005E-4</v>
      </c>
      <c r="G101" s="40">
        <v>3.4496514652777673E-5</v>
      </c>
      <c r="H101" s="40">
        <v>1.0092550600578705E-3</v>
      </c>
      <c r="I101" s="40">
        <v>2.3917023599537038E-4</v>
      </c>
      <c r="J101" s="40">
        <v>1.2832451499074071E-3</v>
      </c>
      <c r="K101" s="40">
        <v>4.7807959604166672E-4</v>
      </c>
      <c r="L101" s="40">
        <v>4.487956139247685E-3</v>
      </c>
      <c r="AA101" s="2" t="s">
        <v>22</v>
      </c>
      <c r="AB101" s="25">
        <f t="shared" ref="AB101:AO101" si="334">AB21-$AP21</f>
        <v>-3.2394395852142992</v>
      </c>
      <c r="AC101" s="25">
        <f t="shared" si="334"/>
        <v>4.9755264007856823</v>
      </c>
      <c r="AD101" s="25">
        <f t="shared" si="334"/>
        <v>-5.8605733722142617</v>
      </c>
      <c r="AE101" s="25">
        <f t="shared" si="334"/>
        <v>-5.5354940072142966</v>
      </c>
      <c r="AF101" s="25">
        <f t="shared" si="334"/>
        <v>18.140061548785766</v>
      </c>
      <c r="AG101" s="25">
        <f t="shared" si="334"/>
        <v>-3.6068772272143264</v>
      </c>
      <c r="AH101" s="25">
        <f t="shared" si="334"/>
        <v>4.6694946547857086</v>
      </c>
      <c r="AI101" s="25">
        <f t="shared" si="334"/>
        <v>-1.434904438214275</v>
      </c>
      <c r="AJ101" s="25">
        <f t="shared" si="334"/>
        <v>4.263326854785717</v>
      </c>
      <c r="AK101" s="25">
        <f t="shared" si="334"/>
        <v>-1.8796209922142424</v>
      </c>
      <c r="AL101" s="25">
        <f t="shared" si="334"/>
        <v>-3.9671946872143025</v>
      </c>
      <c r="AM101" s="25">
        <f t="shared" si="334"/>
        <v>-0.74456430221430026</v>
      </c>
      <c r="AN101" s="25">
        <f t="shared" si="334"/>
        <v>-3.7881924192142691</v>
      </c>
      <c r="AO101" s="25">
        <f t="shared" si="334"/>
        <v>-1.9915484282142728</v>
      </c>
      <c r="AP101" s="25"/>
    </row>
    <row r="102" spans="2:42" x14ac:dyDescent="0.35">
      <c r="B102" s="38" t="s">
        <v>45</v>
      </c>
      <c r="C102" s="42">
        <v>2.5498798725777117E-4</v>
      </c>
      <c r="D102" s="42">
        <v>3.2240320070271173E-5</v>
      </c>
      <c r="E102" s="42">
        <v>6.863475416633598E-4</v>
      </c>
      <c r="F102" s="42">
        <v>4.2956967840029761E-4</v>
      </c>
      <c r="G102" s="42">
        <v>3.8148515578703667E-5</v>
      </c>
      <c r="H102" s="42">
        <v>9.1581906351603814E-4</v>
      </c>
      <c r="I102" s="42">
        <v>2.4876400736524476E-4</v>
      </c>
      <c r="J102" s="42">
        <v>1.3100486358589617E-3</v>
      </c>
      <c r="K102" s="42">
        <v>4.7958630652364398E-4</v>
      </c>
      <c r="L102" s="42">
        <v>4.3955120562342923E-3</v>
      </c>
      <c r="AA102" s="2" t="s">
        <v>23</v>
      </c>
      <c r="AB102" s="25">
        <f t="shared" ref="AB102:AO102" si="335">AB22-$AP22</f>
        <v>-1.6934207967142711</v>
      </c>
      <c r="AC102" s="25">
        <f t="shared" si="335"/>
        <v>-1.8886135407142675</v>
      </c>
      <c r="AD102" s="25">
        <f t="shared" si="335"/>
        <v>7.2919760282856814</v>
      </c>
      <c r="AE102" s="25">
        <f t="shared" si="335"/>
        <v>4.8379170722856983</v>
      </c>
      <c r="AF102" s="25">
        <f t="shared" si="335"/>
        <v>-7.3569128607142957</v>
      </c>
      <c r="AG102" s="25">
        <f t="shared" si="335"/>
        <v>7.616420472285732</v>
      </c>
      <c r="AH102" s="25">
        <f t="shared" si="335"/>
        <v>1.1971007452857165</v>
      </c>
      <c r="AI102" s="25">
        <f t="shared" si="335"/>
        <v>2.1877129902857391</v>
      </c>
      <c r="AJ102" s="25">
        <f t="shared" si="335"/>
        <v>0.92390346628572928</v>
      </c>
      <c r="AK102" s="25">
        <f t="shared" si="335"/>
        <v>-3.7049400707142937</v>
      </c>
      <c r="AL102" s="25">
        <f t="shared" si="335"/>
        <v>-3.1833074187142998</v>
      </c>
      <c r="AM102" s="25">
        <f t="shared" si="335"/>
        <v>-1.3679786197142576</v>
      </c>
      <c r="AN102" s="25">
        <f t="shared" si="335"/>
        <v>-3.7026724977143104</v>
      </c>
      <c r="AO102" s="25">
        <f t="shared" si="335"/>
        <v>-1.1571849697142866</v>
      </c>
      <c r="AP102" s="25"/>
    </row>
    <row r="103" spans="2:42" x14ac:dyDescent="0.35">
      <c r="B103" s="38" t="s">
        <v>46</v>
      </c>
      <c r="C103" s="42">
        <v>1.8746955572916665E-4</v>
      </c>
      <c r="D103" s="42">
        <v>1.9569370960648147E-5</v>
      </c>
      <c r="E103" s="42">
        <v>6.0838162425925926E-4</v>
      </c>
      <c r="F103" s="42">
        <v>3.6437074829861115E-4</v>
      </c>
      <c r="G103" s="42">
        <v>1.1287477951388991E-5</v>
      </c>
      <c r="H103" s="42">
        <v>7.0706307214120346E-4</v>
      </c>
      <c r="I103" s="42">
        <v>2.1439489376157427E-4</v>
      </c>
      <c r="J103" s="42">
        <v>1.1392626186342591E-3</v>
      </c>
      <c r="K103" s="42">
        <v>2.8262366674768492E-4</v>
      </c>
      <c r="L103" s="42">
        <v>3.7231880406481477E-3</v>
      </c>
      <c r="M103" s="1" t="s">
        <v>72</v>
      </c>
      <c r="AA103" s="2" t="s">
        <v>24</v>
      </c>
      <c r="AB103" s="25">
        <f t="shared" ref="AB103:AO103" si="336">AB23-$AP23</f>
        <v>2.5993181077857379</v>
      </c>
      <c r="AC103" s="25">
        <f t="shared" si="336"/>
        <v>4.5428101717857352</v>
      </c>
      <c r="AD103" s="25">
        <f t="shared" si="336"/>
        <v>-1.7254891482142476</v>
      </c>
      <c r="AE103" s="25">
        <f t="shared" si="336"/>
        <v>-2.2646274702142897</v>
      </c>
      <c r="AF103" s="25">
        <f t="shared" si="336"/>
        <v>-0.24557985121429837</v>
      </c>
      <c r="AG103" s="25">
        <f t="shared" si="336"/>
        <v>0.56829770078570974</v>
      </c>
      <c r="AH103" s="25">
        <f t="shared" si="336"/>
        <v>1.7132410107856835</v>
      </c>
      <c r="AI103" s="25">
        <f t="shared" si="336"/>
        <v>-2.1160333662143067</v>
      </c>
      <c r="AJ103" s="25">
        <f t="shared" si="336"/>
        <v>3.6499303527857059</v>
      </c>
      <c r="AK103" s="25">
        <f t="shared" si="336"/>
        <v>1.6002251377856886</v>
      </c>
      <c r="AL103" s="25">
        <f t="shared" si="336"/>
        <v>0.12258341478571211</v>
      </c>
      <c r="AM103" s="25">
        <f t="shared" si="336"/>
        <v>-7.8700696472142759</v>
      </c>
      <c r="AN103" s="25">
        <f t="shared" si="336"/>
        <v>2.2015856817857333</v>
      </c>
      <c r="AO103" s="25">
        <f t="shared" si="336"/>
        <v>-2.7761920952142951</v>
      </c>
      <c r="AP103" s="25"/>
    </row>
    <row r="104" spans="2:42" x14ac:dyDescent="0.35">
      <c r="B104" s="38" t="s">
        <v>47</v>
      </c>
      <c r="C104" s="42">
        <v>3.5498131351851853E-4</v>
      </c>
      <c r="D104" s="42">
        <v>4.5149911817129624E-5</v>
      </c>
      <c r="E104" s="42">
        <v>8.3479675820601854E-4</v>
      </c>
      <c r="F104" s="42">
        <v>4.8450071386574062E-4</v>
      </c>
      <c r="G104" s="42">
        <v>8.000965818287032E-5</v>
      </c>
      <c r="H104" s="42">
        <v>1.1383051986226852E-3</v>
      </c>
      <c r="I104" s="42">
        <v>3.1205803309027785E-4</v>
      </c>
      <c r="J104" s="42">
        <v>1.5739816914467596E-3</v>
      </c>
      <c r="K104" s="42">
        <v>6.0162929369212944E-4</v>
      </c>
      <c r="L104" s="42">
        <v>5.0912908373263888E-3</v>
      </c>
      <c r="M104" s="1" t="s">
        <v>71</v>
      </c>
      <c r="AA104" s="2" t="s">
        <v>25</v>
      </c>
      <c r="AB104" s="25">
        <f t="shared" ref="AB104:AO104" si="337">AB24-$AP24</f>
        <v>-6.6551441524285977</v>
      </c>
      <c r="AC104" s="25">
        <f t="shared" si="337"/>
        <v>-6.485189504428611</v>
      </c>
      <c r="AD104" s="25">
        <f t="shared" si="337"/>
        <v>-0.52709426642855561</v>
      </c>
      <c r="AE104" s="25">
        <f t="shared" si="337"/>
        <v>9.7632231935714273</v>
      </c>
      <c r="AF104" s="25">
        <f t="shared" si="337"/>
        <v>-1.6888176224285942</v>
      </c>
      <c r="AG104" s="25">
        <f t="shared" si="337"/>
        <v>1.7219760285714116</v>
      </c>
      <c r="AH104" s="25">
        <f t="shared" si="337"/>
        <v>5.1732685455714815</v>
      </c>
      <c r="AI104" s="25">
        <f t="shared" si="337"/>
        <v>-4.3891577584285599</v>
      </c>
      <c r="AJ104" s="25">
        <f t="shared" si="337"/>
        <v>6.8945837385714341</v>
      </c>
      <c r="AK104" s="25">
        <f t="shared" si="337"/>
        <v>-0.40507612642853275</v>
      </c>
      <c r="AL104" s="25">
        <f t="shared" si="337"/>
        <v>0.73803045057143635</v>
      </c>
      <c r="AM104" s="25">
        <f t="shared" si="337"/>
        <v>-9.1475024294285916</v>
      </c>
      <c r="AN104" s="25">
        <f t="shared" si="337"/>
        <v>2.3608875935714124</v>
      </c>
      <c r="AO104" s="25">
        <f t="shared" si="337"/>
        <v>2.6460123095714536</v>
      </c>
    </row>
    <row r="105" spans="2:42" x14ac:dyDescent="0.35">
      <c r="B105" s="38" t="s">
        <v>55</v>
      </c>
      <c r="C105" s="43">
        <v>16.139621614227529</v>
      </c>
      <c r="D105" s="43">
        <v>26.093936335124951</v>
      </c>
      <c r="E105" s="43">
        <v>9.7365228272065973</v>
      </c>
      <c r="F105" s="43">
        <v>8.9389203929103704</v>
      </c>
      <c r="G105" s="43">
        <v>47.866095558329931</v>
      </c>
      <c r="H105" s="43">
        <v>12.968491344549705</v>
      </c>
      <c r="I105" s="43">
        <v>12.389866016705534</v>
      </c>
      <c r="J105" s="43">
        <v>10.250759704183862</v>
      </c>
      <c r="K105" s="43">
        <v>16.450573682474463</v>
      </c>
      <c r="L105" s="44">
        <v>8.267044387324713</v>
      </c>
      <c r="AA105" s="18" t="s">
        <v>42</v>
      </c>
      <c r="AB105" s="26">
        <f t="shared" ref="AB105:AO105" si="338">AB25-$AP25</f>
        <v>-30.018840297642896</v>
      </c>
      <c r="AC105" s="26">
        <f t="shared" si="338"/>
        <v>-2.5518334956429385</v>
      </c>
      <c r="AD105" s="26">
        <f t="shared" si="338"/>
        <v>-17.854418529642885</v>
      </c>
      <c r="AE105" s="26">
        <f t="shared" si="338"/>
        <v>27.694402332357072</v>
      </c>
      <c r="AF105" s="26">
        <f t="shared" si="338"/>
        <v>22.064493035357089</v>
      </c>
      <c r="AG105" s="26">
        <f t="shared" si="338"/>
        <v>-18.372332361642918</v>
      </c>
      <c r="AH105" s="26">
        <f t="shared" si="338"/>
        <v>50.03678328535716</v>
      </c>
      <c r="AI105" s="26">
        <f t="shared" si="338"/>
        <v>-14.030155490642869</v>
      </c>
      <c r="AJ105" s="26">
        <f t="shared" si="338"/>
        <v>60.115286686357138</v>
      </c>
      <c r="AK105" s="26">
        <f t="shared" si="338"/>
        <v>-9.8551214776428537</v>
      </c>
      <c r="AL105" s="26">
        <f t="shared" si="338"/>
        <v>-8.3200874636429489</v>
      </c>
      <c r="AM105" s="26">
        <f t="shared" si="338"/>
        <v>-58.088794946642906</v>
      </c>
      <c r="AN105" s="26">
        <f t="shared" si="338"/>
        <v>-8.8065500486428618</v>
      </c>
      <c r="AO105" s="26">
        <f t="shared" si="338"/>
        <v>7.9871687723571654</v>
      </c>
    </row>
    <row r="106" spans="2:42" x14ac:dyDescent="0.35">
      <c r="AC106"/>
      <c r="AE106"/>
      <c r="AF106"/>
    </row>
    <row r="107" spans="2:42" x14ac:dyDescent="0.35">
      <c r="B107" s="37" t="s">
        <v>64</v>
      </c>
      <c r="C107" s="38">
        <v>1</v>
      </c>
      <c r="D107" s="38">
        <v>2</v>
      </c>
      <c r="E107" s="38">
        <v>3</v>
      </c>
      <c r="F107" s="38">
        <v>4</v>
      </c>
      <c r="G107" s="38">
        <v>5</v>
      </c>
      <c r="H107" s="38">
        <v>6</v>
      </c>
      <c r="I107" s="38">
        <v>7</v>
      </c>
      <c r="J107" s="38">
        <v>8</v>
      </c>
      <c r="K107" s="38">
        <v>9</v>
      </c>
      <c r="L107" s="38" t="s">
        <v>42</v>
      </c>
      <c r="AA107" s="18" t="s">
        <v>44</v>
      </c>
      <c r="AB107" s="17" t="s">
        <v>26</v>
      </c>
      <c r="AC107" s="17" t="s">
        <v>27</v>
      </c>
      <c r="AD107" s="17" t="s">
        <v>28</v>
      </c>
      <c r="AE107" s="17" t="s">
        <v>29</v>
      </c>
      <c r="AF107" s="17" t="s">
        <v>30</v>
      </c>
      <c r="AG107" s="17" t="s">
        <v>31</v>
      </c>
      <c r="AH107" s="17" t="s">
        <v>32</v>
      </c>
      <c r="AI107" s="17" t="s">
        <v>33</v>
      </c>
      <c r="AJ107" s="17" t="s">
        <v>34</v>
      </c>
      <c r="AK107" s="17" t="s">
        <v>35</v>
      </c>
      <c r="AL107" s="26" t="s">
        <v>36</v>
      </c>
      <c r="AM107" s="26" t="s">
        <v>37</v>
      </c>
      <c r="AN107" s="26" t="s">
        <v>38</v>
      </c>
      <c r="AO107" s="26" t="s">
        <v>39</v>
      </c>
    </row>
    <row r="108" spans="2:42" x14ac:dyDescent="0.35">
      <c r="B108" s="39" t="s">
        <v>27</v>
      </c>
      <c r="C108" s="40">
        <v>2.0800264549768519E-4</v>
      </c>
      <c r="D108" s="40">
        <v>3.0746619641203711E-5</v>
      </c>
      <c r="E108" s="40">
        <v>6.5334677081018517E-4</v>
      </c>
      <c r="F108" s="40">
        <v>3.7986058620370362E-4</v>
      </c>
      <c r="G108" s="40">
        <v>1.1287477951388991E-5</v>
      </c>
      <c r="H108" s="40">
        <v>9.2396069539351841E-4</v>
      </c>
      <c r="I108" s="40">
        <v>2.2906693541666667E-4</v>
      </c>
      <c r="J108" s="40">
        <v>1.4726001511689815E-3</v>
      </c>
      <c r="K108" s="40">
        <v>4.5710506424768483E-4</v>
      </c>
      <c r="L108" s="40">
        <v>4.3659769463310185E-3</v>
      </c>
      <c r="AA108" s="2">
        <v>1</v>
      </c>
      <c r="AB108" s="12">
        <v>0.168344671</v>
      </c>
      <c r="AC108" s="12">
        <v>0.28163265300000001</v>
      </c>
      <c r="AD108" s="12">
        <v>0.22058956900000001</v>
      </c>
      <c r="AE108" s="12">
        <v>0.58367346899999994</v>
      </c>
      <c r="AF108" s="12">
        <v>1.5591836729999999</v>
      </c>
      <c r="AG108" s="12">
        <v>0.11029478500000001</v>
      </c>
      <c r="AH108" s="12">
        <v>1.315736961</v>
      </c>
      <c r="AI108" s="12">
        <v>0.69591836699999998</v>
      </c>
      <c r="AJ108" s="12">
        <v>1.666031746</v>
      </c>
      <c r="AK108" s="12">
        <v>1.9755102040000001</v>
      </c>
      <c r="AL108" s="12">
        <v>1.137777778</v>
      </c>
      <c r="AM108" s="12">
        <v>1.4454421770000001</v>
      </c>
      <c r="AN108" s="12">
        <v>0.80900226799999997</v>
      </c>
      <c r="AO108" s="12">
        <v>0.426666667</v>
      </c>
    </row>
    <row r="109" spans="2:42" x14ac:dyDescent="0.35">
      <c r="B109" s="39" t="s">
        <v>29</v>
      </c>
      <c r="C109" s="40">
        <v>3.5498131351851853E-4</v>
      </c>
      <c r="D109" s="40">
        <v>4.3413538252314822E-5</v>
      </c>
      <c r="E109" s="40">
        <v>8.3479675820601854E-4</v>
      </c>
      <c r="F109" s="40">
        <v>4.4464259469907414E-4</v>
      </c>
      <c r="G109" s="40">
        <v>1.7904646423610962E-5</v>
      </c>
      <c r="H109" s="40">
        <v>9.4983413118055555E-4</v>
      </c>
      <c r="I109" s="40">
        <v>2.663223314004631E-4</v>
      </c>
      <c r="J109" s="40">
        <v>1.2377781977083331E-3</v>
      </c>
      <c r="K109" s="40">
        <v>5.663756088773146E-4</v>
      </c>
      <c r="L109" s="40">
        <v>4.716049120266204E-3</v>
      </c>
      <c r="AA109" s="2">
        <v>2</v>
      </c>
      <c r="AB109" s="12">
        <v>16.365714285999999</v>
      </c>
      <c r="AC109" s="12">
        <v>18.253061224</v>
      </c>
      <c r="AD109" s="12">
        <v>23.608888888999999</v>
      </c>
      <c r="AE109" s="12">
        <v>31.254058957000002</v>
      </c>
      <c r="AF109" s="12">
        <v>23.714489795999999</v>
      </c>
      <c r="AG109" s="12">
        <v>22.267936507999998</v>
      </c>
      <c r="AH109" s="12">
        <v>24.143854874999999</v>
      </c>
      <c r="AI109" s="12">
        <v>20.214013605000002</v>
      </c>
      <c r="AJ109" s="12">
        <v>26.839365079</v>
      </c>
      <c r="AK109" s="12">
        <v>24.605260771000001</v>
      </c>
      <c r="AL109" s="12">
        <v>23.847981859000001</v>
      </c>
      <c r="AM109" s="12">
        <v>19.148888888999998</v>
      </c>
      <c r="AN109" s="12">
        <v>23.190929704999999</v>
      </c>
      <c r="AO109" s="12">
        <v>23.374829932000001</v>
      </c>
    </row>
    <row r="110" spans="2:42" x14ac:dyDescent="0.35">
      <c r="B110" s="39" t="s">
        <v>30</v>
      </c>
      <c r="C110" s="40">
        <v>2.564271542013889E-4</v>
      </c>
      <c r="D110" s="40">
        <v>2.8455687824074103E-5</v>
      </c>
      <c r="E110" s="40">
        <v>6.7255186025462965E-4</v>
      </c>
      <c r="F110" s="40">
        <v>4.8450071386574062E-4</v>
      </c>
      <c r="G110" s="40">
        <v>8.000965818287032E-5</v>
      </c>
      <c r="H110" s="40">
        <v>8.2255186025462983E-4</v>
      </c>
      <c r="I110" s="40">
        <v>2.752120601273148E-4</v>
      </c>
      <c r="J110" s="40">
        <v>1.5739816914467596E-3</v>
      </c>
      <c r="K110" s="40">
        <v>4.5719744687499947E-4</v>
      </c>
      <c r="L110" s="40">
        <v>4.6508881330324069E-3</v>
      </c>
      <c r="AA110" s="2" t="s">
        <v>1</v>
      </c>
      <c r="AB110" s="12">
        <v>19.023628118000001</v>
      </c>
      <c r="AC110" s="12">
        <v>20.909569161</v>
      </c>
      <c r="AD110" s="12">
        <v>27.509841269999999</v>
      </c>
      <c r="AE110" s="12">
        <v>35.004988662000002</v>
      </c>
      <c r="AF110" s="12">
        <v>26.173061224000001</v>
      </c>
      <c r="AG110" s="12">
        <v>25.828208617000001</v>
      </c>
      <c r="AH110" s="12">
        <v>27.447619048</v>
      </c>
      <c r="AI110" s="12">
        <v>22.241269841000001</v>
      </c>
      <c r="AJ110" s="12">
        <v>30.354285714</v>
      </c>
      <c r="AK110" s="12">
        <v>26.853333332999998</v>
      </c>
      <c r="AL110" s="12">
        <v>25.538775510000001</v>
      </c>
      <c r="AM110" s="12">
        <v>22.102494330999999</v>
      </c>
      <c r="AN110" s="12">
        <v>24.996281179</v>
      </c>
      <c r="AO110" s="12">
        <v>25.843809524000001</v>
      </c>
    </row>
    <row r="111" spans="2:42" x14ac:dyDescent="0.35">
      <c r="B111" s="39" t="s">
        <v>31</v>
      </c>
      <c r="C111" s="40">
        <v>2.5645418660879627E-4</v>
      </c>
      <c r="D111" s="40">
        <v>4.1206853113425963E-5</v>
      </c>
      <c r="E111" s="40">
        <v>6.1151371041666674E-4</v>
      </c>
      <c r="F111" s="40">
        <v>3.802723712962963E-4</v>
      </c>
      <c r="G111" s="40">
        <v>3.1523736041666597E-5</v>
      </c>
      <c r="H111" s="40">
        <v>8.2384416729166664E-4</v>
      </c>
      <c r="I111" s="40">
        <v>2.1937410767361117E-4</v>
      </c>
      <c r="J111" s="40">
        <v>1.3125860838078703E-3</v>
      </c>
      <c r="K111" s="40">
        <v>5.0609410431712927E-4</v>
      </c>
      <c r="L111" s="40">
        <v>4.1828693205671289E-3</v>
      </c>
      <c r="AA111" s="2" t="s">
        <v>2</v>
      </c>
      <c r="AB111" s="12">
        <v>29.877959184000002</v>
      </c>
      <c r="AC111" s="12">
        <v>33.262585033999997</v>
      </c>
      <c r="AD111" s="12">
        <v>42.579591837000002</v>
      </c>
      <c r="AE111" s="12">
        <v>52.318367346999999</v>
      </c>
      <c r="AF111" s="12">
        <v>36.573061224</v>
      </c>
      <c r="AG111" s="12">
        <v>40.113832199999997</v>
      </c>
      <c r="AH111" s="12">
        <v>40.832471654999999</v>
      </c>
      <c r="AI111" s="12">
        <v>34.691836735000003</v>
      </c>
      <c r="AJ111" s="12">
        <v>42.768253968000003</v>
      </c>
      <c r="AK111" s="12">
        <v>39.038548753000001</v>
      </c>
      <c r="AL111" s="12">
        <v>37.136326531000002</v>
      </c>
      <c r="AM111" s="12">
        <v>33.937414965999999</v>
      </c>
      <c r="AN111" s="12">
        <v>35.294331065999998</v>
      </c>
      <c r="AO111" s="12">
        <v>36.987936507999997</v>
      </c>
    </row>
    <row r="112" spans="2:42" x14ac:dyDescent="0.35">
      <c r="B112" s="39" t="s">
        <v>32</v>
      </c>
      <c r="C112" s="40">
        <v>2.6421432770833332E-4</v>
      </c>
      <c r="D112" s="40">
        <v>3.8238011261574086E-5</v>
      </c>
      <c r="E112" s="40">
        <v>7.6715167548611126E-4</v>
      </c>
      <c r="F112" s="40">
        <v>4.6479171915509245E-4</v>
      </c>
      <c r="G112" s="40">
        <v>2.7901654490740669E-5</v>
      </c>
      <c r="H112" s="40">
        <v>1.0853447551851855E-3</v>
      </c>
      <c r="I112" s="40">
        <v>3.1205803309027785E-4</v>
      </c>
      <c r="J112" s="40">
        <v>1.4556500377893519E-3</v>
      </c>
      <c r="K112" s="40">
        <v>5.5929127824074084E-4</v>
      </c>
      <c r="L112" s="40">
        <v>4.9746414924074075E-3</v>
      </c>
      <c r="AA112" s="2" t="s">
        <v>3</v>
      </c>
      <c r="AB112" s="12">
        <v>52.685759636999997</v>
      </c>
      <c r="AC112" s="12">
        <v>61.322448979999997</v>
      </c>
      <c r="AD112" s="12">
        <v>67.232653060999993</v>
      </c>
      <c r="AE112" s="12">
        <v>85.520544217999998</v>
      </c>
      <c r="AF112" s="12">
        <v>62.820317459999998</v>
      </c>
      <c r="AG112" s="12">
        <v>62.937732425999997</v>
      </c>
      <c r="AH112" s="12">
        <v>73.505668933999999</v>
      </c>
      <c r="AI112" s="12">
        <v>59.128253968000003</v>
      </c>
      <c r="AJ112" s="12">
        <v>75.580952381000003</v>
      </c>
      <c r="AK112" s="12">
        <v>67.512018140999999</v>
      </c>
      <c r="AL112" s="12">
        <v>67.570068027000005</v>
      </c>
      <c r="AM112" s="12">
        <v>56.670476190000002</v>
      </c>
      <c r="AN112" s="12">
        <v>62.380408162999998</v>
      </c>
      <c r="AO112" s="12">
        <v>66.155102041000006</v>
      </c>
    </row>
    <row r="113" spans="2:41" x14ac:dyDescent="0.35">
      <c r="B113" s="39" t="s">
        <v>33</v>
      </c>
      <c r="C113" s="40">
        <v>2.2590388006944447E-4</v>
      </c>
      <c r="D113" s="40">
        <v>2.3463613842592586E-5</v>
      </c>
      <c r="E113" s="40">
        <v>6.3558358528935193E-4</v>
      </c>
      <c r="F113" s="40">
        <v>3.9831795372685175E-4</v>
      </c>
      <c r="G113" s="40">
        <v>5.4889718229166702E-5</v>
      </c>
      <c r="H113" s="40">
        <v>9.5629776601851852E-4</v>
      </c>
      <c r="I113" s="40">
        <v>2.4038380784722211E-4</v>
      </c>
      <c r="J113" s="40">
        <v>1.2939909297106486E-3</v>
      </c>
      <c r="K113" s="40">
        <v>4.0429474258101824E-4</v>
      </c>
      <c r="L113" s="40">
        <v>4.2331259973148148E-3</v>
      </c>
      <c r="AA113" s="2" t="s">
        <v>4</v>
      </c>
      <c r="AB113" s="12">
        <v>72.303310658000001</v>
      </c>
      <c r="AC113" s="12">
        <v>77.358730159000004</v>
      </c>
      <c r="AD113" s="12">
        <v>88.986122449000007</v>
      </c>
      <c r="AE113" s="12">
        <v>107.131428571</v>
      </c>
      <c r="AF113" s="12">
        <v>84.281541950000005</v>
      </c>
      <c r="AG113" s="12">
        <v>78.662993197000006</v>
      </c>
      <c r="AH113" s="12">
        <v>93.729523810000003</v>
      </c>
      <c r="AI113" s="12">
        <v>77.155691610000005</v>
      </c>
      <c r="AJ113" s="12">
        <v>97.097142856999994</v>
      </c>
      <c r="AK113" s="12">
        <v>84.426167800000002</v>
      </c>
      <c r="AL113" s="12">
        <v>86.015419500999997</v>
      </c>
      <c r="AM113" s="12">
        <v>74.666666667000001</v>
      </c>
      <c r="AN113" s="12">
        <v>82.529523810000001</v>
      </c>
      <c r="AO113" s="12">
        <v>85.688888888999998</v>
      </c>
    </row>
    <row r="114" spans="2:41" x14ac:dyDescent="0.35">
      <c r="B114" s="39" t="s">
        <v>35</v>
      </c>
      <c r="C114" s="40">
        <v>2.619184093402778E-4</v>
      </c>
      <c r="D114" s="40">
        <v>2.6019358356481451E-5</v>
      </c>
      <c r="E114" s="40">
        <v>6.6635225077546305E-4</v>
      </c>
      <c r="F114" s="40">
        <v>4.4560185185185187E-4</v>
      </c>
      <c r="G114" s="40">
        <v>5.6835264976851835E-5</v>
      </c>
      <c r="H114" s="40">
        <v>9.3310657596064827E-4</v>
      </c>
      <c r="I114" s="40">
        <v>2.2056878306712965E-4</v>
      </c>
      <c r="J114" s="40">
        <v>1.1776266062037037E-3</v>
      </c>
      <c r="K114" s="40">
        <v>4.9341904971064818E-4</v>
      </c>
      <c r="L114" s="40">
        <v>4.281448150243056E-3</v>
      </c>
      <c r="AA114" s="2" t="s">
        <v>5</v>
      </c>
      <c r="AB114" s="12">
        <v>78.468934239999996</v>
      </c>
      <c r="AC114" s="12">
        <v>82.801020407999999</v>
      </c>
      <c r="AD114" s="12">
        <v>97.746938775999993</v>
      </c>
      <c r="AE114" s="12">
        <v>115.44018140599999</v>
      </c>
      <c r="AF114" s="12">
        <v>91.944126983999993</v>
      </c>
      <c r="AG114" s="12">
        <v>84.353015873000004</v>
      </c>
      <c r="AH114" s="12">
        <v>100.382131519</v>
      </c>
      <c r="AI114" s="12">
        <v>82.155102041000006</v>
      </c>
      <c r="AJ114" s="12">
        <v>102.704761905</v>
      </c>
      <c r="AK114" s="12">
        <v>91.167891155999996</v>
      </c>
      <c r="AL114" s="12">
        <v>92.488707482999999</v>
      </c>
      <c r="AM114" s="12">
        <v>79.020408162999999</v>
      </c>
      <c r="AN114" s="12">
        <v>89.420045350999999</v>
      </c>
      <c r="AO114" s="12">
        <v>91.763809523999996</v>
      </c>
    </row>
    <row r="115" spans="2:41" x14ac:dyDescent="0.35">
      <c r="B115" s="41" t="s">
        <v>37</v>
      </c>
      <c r="C115" s="40">
        <v>2.0490100361111109E-4</v>
      </c>
      <c r="D115" s="40">
        <v>3.4185248171296304E-5</v>
      </c>
      <c r="E115" s="40">
        <v>6.0838162425925926E-4</v>
      </c>
      <c r="F115" s="40">
        <v>3.6437074829861115E-4</v>
      </c>
      <c r="G115" s="40">
        <v>3.598198538194443E-5</v>
      </c>
      <c r="H115" s="40">
        <v>7.0706307214120346E-4</v>
      </c>
      <c r="I115" s="40">
        <v>2.1439489376157427E-4</v>
      </c>
      <c r="J115" s="40">
        <v>1.2712857982754631E-3</v>
      </c>
      <c r="K115" s="40">
        <v>2.8262366674768492E-4</v>
      </c>
      <c r="L115" s="40">
        <v>3.7231880406481477E-3</v>
      </c>
      <c r="AA115" s="2" t="s">
        <v>6</v>
      </c>
      <c r="AB115" s="12">
        <v>83.989115646000002</v>
      </c>
      <c r="AC115" s="12">
        <v>87.934693878000004</v>
      </c>
      <c r="AD115" s="12">
        <v>103.07628117900001</v>
      </c>
      <c r="AE115" s="12">
        <v>121.371972789</v>
      </c>
      <c r="AF115" s="12">
        <v>98.857505669000005</v>
      </c>
      <c r="AG115" s="12">
        <v>89.952698412999993</v>
      </c>
      <c r="AH115" s="12">
        <v>106.603356009</v>
      </c>
      <c r="AI115" s="12">
        <v>86.783650793999996</v>
      </c>
      <c r="AJ115" s="12">
        <v>108.921904762</v>
      </c>
      <c r="AK115" s="12">
        <v>97.986394558000001</v>
      </c>
      <c r="AL115" s="12">
        <v>98.957959184000003</v>
      </c>
      <c r="AM115" s="12">
        <v>82.848684806999998</v>
      </c>
      <c r="AN115" s="12">
        <v>95.811337867999995</v>
      </c>
      <c r="AO115" s="12">
        <v>98.417777778000001</v>
      </c>
    </row>
    <row r="116" spans="2:41" x14ac:dyDescent="0.35">
      <c r="B116" s="38" t="s">
        <v>49</v>
      </c>
      <c r="C116" s="42">
        <v>2.5410036506944445E-4</v>
      </c>
      <c r="D116" s="42">
        <v>3.321611630787038E-5</v>
      </c>
      <c r="E116" s="42">
        <v>6.8120977943721074E-4</v>
      </c>
      <c r="F116" s="42">
        <v>4.2029481738715274E-4</v>
      </c>
      <c r="G116" s="42">
        <v>3.9541767709780065E-5</v>
      </c>
      <c r="H116" s="42">
        <v>9.0025037792824058E-4</v>
      </c>
      <c r="I116" s="42">
        <v>2.4717261904803244E-4</v>
      </c>
      <c r="J116" s="42">
        <v>1.349437437013889E-3</v>
      </c>
      <c r="K116" s="42">
        <v>4.6580012019965252E-4</v>
      </c>
      <c r="L116" s="42">
        <v>4.3910234001012733E-3</v>
      </c>
      <c r="AA116" s="2" t="s">
        <v>12</v>
      </c>
      <c r="AB116" s="12">
        <v>93.044648526000003</v>
      </c>
      <c r="AC116" s="12">
        <v>96.586303854999997</v>
      </c>
      <c r="AD116" s="12">
        <v>113.18857142900001</v>
      </c>
      <c r="AE116" s="12">
        <v>130.526621315</v>
      </c>
      <c r="AF116" s="12">
        <v>109.354376417</v>
      </c>
      <c r="AG116" s="12">
        <v>99.881632652999997</v>
      </c>
      <c r="AH116" s="12">
        <v>116.61931972799999</v>
      </c>
      <c r="AI116" s="12">
        <v>96.095102041000004</v>
      </c>
      <c r="AJ116" s="12">
        <v>119.375238095</v>
      </c>
      <c r="AK116" s="12">
        <v>107.17968254</v>
      </c>
      <c r="AL116" s="12">
        <v>109.80312925200001</v>
      </c>
      <c r="AM116" s="12">
        <v>91.815646259000005</v>
      </c>
      <c r="AN116" s="12">
        <v>104.954195011</v>
      </c>
      <c r="AO116" s="12">
        <v>109.15047619000001</v>
      </c>
    </row>
    <row r="117" spans="2:41" x14ac:dyDescent="0.35">
      <c r="B117" s="38" t="s">
        <v>50</v>
      </c>
      <c r="C117" s="42">
        <v>2.0490100361111109E-4</v>
      </c>
      <c r="D117" s="42">
        <v>2.3463613842592586E-5</v>
      </c>
      <c r="E117" s="42">
        <v>6.0838162425925926E-4</v>
      </c>
      <c r="F117" s="42">
        <v>3.6437074829861115E-4</v>
      </c>
      <c r="G117" s="42">
        <v>1.1287477951388991E-5</v>
      </c>
      <c r="H117" s="42">
        <v>7.0706307214120346E-4</v>
      </c>
      <c r="I117" s="42">
        <v>2.1439489376157427E-4</v>
      </c>
      <c r="J117" s="42">
        <v>1.1776266062037037E-3</v>
      </c>
      <c r="K117" s="42">
        <v>2.8262366674768492E-4</v>
      </c>
      <c r="L117" s="42">
        <v>3.7231880406481477E-3</v>
      </c>
      <c r="M117" s="1" t="s">
        <v>72</v>
      </c>
      <c r="AA117" s="2">
        <v>5</v>
      </c>
      <c r="AB117" s="12">
        <v>106.497959184</v>
      </c>
      <c r="AC117" s="12">
        <v>110.178684807</v>
      </c>
      <c r="AD117" s="12">
        <v>129.05573696100001</v>
      </c>
      <c r="AE117" s="12">
        <v>145.54854875300001</v>
      </c>
      <c r="AF117" s="12">
        <v>126.142403628</v>
      </c>
      <c r="AG117" s="12">
        <v>111.518526077</v>
      </c>
      <c r="AH117" s="12">
        <v>133.88752834499999</v>
      </c>
      <c r="AI117" s="12">
        <v>111.570362812</v>
      </c>
      <c r="AJ117" s="12">
        <v>136.272108844</v>
      </c>
      <c r="AK117" s="12">
        <v>122.9261678</v>
      </c>
      <c r="AL117" s="12">
        <v>125.352403628</v>
      </c>
      <c r="AM117" s="12">
        <v>106.14829932000001</v>
      </c>
      <c r="AN117" s="12">
        <v>119.378730159</v>
      </c>
      <c r="AO117" s="12">
        <v>125.163174603</v>
      </c>
    </row>
    <row r="118" spans="2:41" x14ac:dyDescent="0.35">
      <c r="B118" s="38" t="s">
        <v>51</v>
      </c>
      <c r="C118" s="42">
        <v>3.5498131351851853E-4</v>
      </c>
      <c r="D118" s="42">
        <v>4.3413538252314822E-5</v>
      </c>
      <c r="E118" s="42">
        <v>8.3479675820601854E-4</v>
      </c>
      <c r="F118" s="42">
        <v>4.8450071386574062E-4</v>
      </c>
      <c r="G118" s="42">
        <v>8.000965818287032E-5</v>
      </c>
      <c r="H118" s="42">
        <v>1.0853447551851855E-3</v>
      </c>
      <c r="I118" s="42">
        <v>3.1205803309027785E-4</v>
      </c>
      <c r="J118" s="42">
        <v>1.5739816914467596E-3</v>
      </c>
      <c r="K118" s="42">
        <v>5.663756088773146E-4</v>
      </c>
      <c r="L118" s="42">
        <v>4.9746414924074075E-3</v>
      </c>
      <c r="M118" s="1" t="s">
        <v>73</v>
      </c>
      <c r="AA118" s="2" t="s">
        <v>13</v>
      </c>
      <c r="AB118" s="12">
        <v>108.367346939</v>
      </c>
      <c r="AC118" s="12">
        <v>111.15392290200001</v>
      </c>
      <c r="AD118" s="12">
        <v>132.75428571399999</v>
      </c>
      <c r="AE118" s="12">
        <v>147.09551020399999</v>
      </c>
      <c r="AF118" s="12">
        <v>133.05523809499999</v>
      </c>
      <c r="AG118" s="12">
        <v>114.242176871</v>
      </c>
      <c r="AH118" s="12">
        <v>136.29823129299999</v>
      </c>
      <c r="AI118" s="12">
        <v>116.312834467</v>
      </c>
      <c r="AJ118" s="12">
        <v>138.96417233599999</v>
      </c>
      <c r="AK118" s="12">
        <v>127.836734694</v>
      </c>
      <c r="AL118" s="12">
        <v>128.17863945600001</v>
      </c>
      <c r="AM118" s="12">
        <v>109.25714285700001</v>
      </c>
      <c r="AN118" s="12">
        <v>124.125170068</v>
      </c>
      <c r="AO118" s="12">
        <v>128.14367346899999</v>
      </c>
    </row>
    <row r="119" spans="2:41" x14ac:dyDescent="0.35">
      <c r="B119" s="38" t="s">
        <v>56</v>
      </c>
      <c r="C119" s="43">
        <v>18.633060293416502</v>
      </c>
      <c r="D119" s="43">
        <v>21.877863976184596</v>
      </c>
      <c r="E119" s="43">
        <v>11.676809446385816</v>
      </c>
      <c r="F119" s="43">
        <v>10.709730215159482</v>
      </c>
      <c r="G119" s="43">
        <v>57.758057806111751</v>
      </c>
      <c r="H119" s="43">
        <v>12.644045290112077</v>
      </c>
      <c r="I119" s="43">
        <v>13.924389292602516</v>
      </c>
      <c r="J119" s="43">
        <v>10.075356542651159</v>
      </c>
      <c r="K119" s="43">
        <v>19.664191675448915</v>
      </c>
      <c r="L119" s="44">
        <v>8.7809941840575405</v>
      </c>
      <c r="AA119" s="2" t="s">
        <v>14</v>
      </c>
      <c r="AB119" s="12">
        <v>125.42258503399999</v>
      </c>
      <c r="AC119" s="12">
        <v>127.78775510200001</v>
      </c>
      <c r="AD119" s="12">
        <v>149.28108843499999</v>
      </c>
      <c r="AE119" s="12">
        <v>166.686621315</v>
      </c>
      <c r="AF119" s="12">
        <v>150.381496599</v>
      </c>
      <c r="AG119" s="12">
        <v>130.99183673499999</v>
      </c>
      <c r="AH119" s="12">
        <v>159.72680272100001</v>
      </c>
      <c r="AI119" s="12">
        <v>137.29668934200001</v>
      </c>
      <c r="AJ119" s="12">
        <v>164.63673469400001</v>
      </c>
      <c r="AK119" s="12">
        <v>147.016326531</v>
      </c>
      <c r="AL119" s="12">
        <v>148.47999999999999</v>
      </c>
      <c r="AM119" s="12">
        <v>126.426848073</v>
      </c>
      <c r="AN119" s="12">
        <v>146.54693877599999</v>
      </c>
      <c r="AO119" s="12">
        <v>150.50158730199999</v>
      </c>
    </row>
    <row r="120" spans="2:41" x14ac:dyDescent="0.35">
      <c r="AA120" s="2" t="s">
        <v>15</v>
      </c>
      <c r="AB120" s="12">
        <v>147.421315193</v>
      </c>
      <c r="AC120" s="12">
        <v>153.33877551</v>
      </c>
      <c r="AD120" s="12">
        <v>166.31873015900001</v>
      </c>
      <c r="AE120" s="12">
        <v>192.14693877600001</v>
      </c>
      <c r="AF120" s="12">
        <v>168.73115646299999</v>
      </c>
      <c r="AG120" s="12">
        <v>153.34829932</v>
      </c>
      <c r="AH120" s="12">
        <v>182.87346938799999</v>
      </c>
      <c r="AI120" s="12">
        <v>163.07192743799999</v>
      </c>
      <c r="AJ120" s="12">
        <v>186.35174603199999</v>
      </c>
      <c r="AK120" s="12">
        <v>167.92625850300001</v>
      </c>
      <c r="AL120" s="12">
        <v>170.32285714299999</v>
      </c>
      <c r="AM120" s="12">
        <v>140.67151927399999</v>
      </c>
      <c r="AN120" s="12">
        <v>170.13260771</v>
      </c>
      <c r="AO120" s="12">
        <v>174.48054421800001</v>
      </c>
    </row>
    <row r="121" spans="2:41" x14ac:dyDescent="0.35">
      <c r="B121" s="37" t="s">
        <v>65</v>
      </c>
      <c r="C121" s="38">
        <v>1</v>
      </c>
      <c r="D121" s="38">
        <v>2</v>
      </c>
      <c r="E121" s="38">
        <v>3</v>
      </c>
      <c r="F121" s="38">
        <v>4</v>
      </c>
      <c r="G121" s="38">
        <v>5</v>
      </c>
      <c r="H121" s="38">
        <v>6</v>
      </c>
      <c r="I121" s="38">
        <v>7</v>
      </c>
      <c r="J121" s="38">
        <v>8</v>
      </c>
      <c r="K121" s="38">
        <v>9</v>
      </c>
      <c r="L121" s="39"/>
      <c r="M121" s="41"/>
      <c r="N121" s="41"/>
      <c r="O121" s="41"/>
      <c r="P121" s="41"/>
      <c r="Q121" s="38"/>
      <c r="R121" s="38"/>
      <c r="S121" s="38"/>
      <c r="T121" s="38"/>
      <c r="AA121" s="2" t="s">
        <v>16</v>
      </c>
      <c r="AB121" s="12">
        <v>172.93469387799999</v>
      </c>
      <c r="AC121" s="12">
        <v>182.53206349199999</v>
      </c>
      <c r="AD121" s="12">
        <v>189.43346938799999</v>
      </c>
      <c r="AE121" s="12">
        <v>217.714285714</v>
      </c>
      <c r="AF121" s="12">
        <v>196.70204081599999</v>
      </c>
      <c r="AG121" s="12">
        <v>180.89877551000001</v>
      </c>
      <c r="AH121" s="12">
        <v>221.45306122400001</v>
      </c>
      <c r="AI121" s="12">
        <v>190.13537414999999</v>
      </c>
      <c r="AJ121" s="12">
        <v>227.85741496599999</v>
      </c>
      <c r="AK121" s="12">
        <v>199.27365079399999</v>
      </c>
      <c r="AL121" s="12">
        <v>199.87097505700001</v>
      </c>
      <c r="AM121" s="12">
        <v>163.500408163</v>
      </c>
      <c r="AN121" s="12">
        <v>198.53931972800001</v>
      </c>
      <c r="AO121" s="12">
        <v>206.24979591799999</v>
      </c>
    </row>
    <row r="122" spans="2:41" x14ac:dyDescent="0.35">
      <c r="B122" s="39" t="s">
        <v>26</v>
      </c>
      <c r="C122" s="49">
        <v>4.6310828006163662</v>
      </c>
      <c r="D122" s="49">
        <v>0.75993938061995314</v>
      </c>
      <c r="E122" s="49">
        <v>15.23349946924664</v>
      </c>
      <c r="F122" s="49">
        <v>9.7767879863177622</v>
      </c>
      <c r="G122" s="49">
        <v>0.53448736959401455</v>
      </c>
      <c r="H122" s="49">
        <v>20.168145680788676</v>
      </c>
      <c r="I122" s="49">
        <v>5.4307391828321405</v>
      </c>
      <c r="J122" s="49">
        <v>32.777664859554186</v>
      </c>
      <c r="K122" s="49">
        <v>10.687653270430259</v>
      </c>
      <c r="L122" s="45"/>
      <c r="M122" s="45"/>
      <c r="N122" s="45"/>
      <c r="O122" s="45"/>
      <c r="P122" s="45"/>
      <c r="Q122" s="43"/>
      <c r="R122" s="43"/>
      <c r="S122" s="43"/>
      <c r="T122" s="43"/>
      <c r="AA122" s="2" t="s">
        <v>17</v>
      </c>
      <c r="AB122" s="12">
        <v>178.90612244900001</v>
      </c>
      <c r="AC122" s="12">
        <v>190.984126984</v>
      </c>
      <c r="AD122" s="12">
        <v>199.36</v>
      </c>
      <c r="AE122" s="12">
        <v>229.16117913799999</v>
      </c>
      <c r="AF122" s="12">
        <v>204.12371882100001</v>
      </c>
      <c r="AG122" s="12">
        <v>185.422312925</v>
      </c>
      <c r="AH122" s="12">
        <v>230.072018141</v>
      </c>
      <c r="AI122" s="12">
        <v>198.936961451</v>
      </c>
      <c r="AJ122" s="12">
        <v>237.313741497</v>
      </c>
      <c r="AK122" s="12">
        <v>208.45714285700001</v>
      </c>
      <c r="AL122" s="12">
        <v>208.67591836700001</v>
      </c>
      <c r="AM122" s="12">
        <v>170.34739228999999</v>
      </c>
      <c r="AN122" s="12">
        <v>206.455873016</v>
      </c>
      <c r="AO122" s="12">
        <v>215.34331065800001</v>
      </c>
    </row>
    <row r="123" spans="2:41" x14ac:dyDescent="0.35">
      <c r="B123" s="39" t="s">
        <v>27</v>
      </c>
      <c r="C123" s="49">
        <v>4.7641718693105277</v>
      </c>
      <c r="D123" s="49">
        <v>0.70423229483705507</v>
      </c>
      <c r="E123" s="49">
        <v>14.964503451151526</v>
      </c>
      <c r="F123" s="49">
        <v>8.7004716441052743</v>
      </c>
      <c r="G123" s="49">
        <v>0.25853269703758985</v>
      </c>
      <c r="H123" s="49">
        <v>21.162747919912306</v>
      </c>
      <c r="I123" s="49">
        <v>5.2466363939270177</v>
      </c>
      <c r="J123" s="49">
        <v>33.728995120015284</v>
      </c>
      <c r="K123" s="49">
        <v>10.469708609703414</v>
      </c>
      <c r="L123" s="45"/>
      <c r="M123" s="45"/>
      <c r="N123" s="45"/>
      <c r="O123" s="45"/>
      <c r="P123" s="45"/>
      <c r="Q123" s="43"/>
      <c r="R123" s="43"/>
      <c r="S123" s="43"/>
      <c r="T123" s="43"/>
      <c r="AA123" s="2" t="s">
        <v>18</v>
      </c>
      <c r="AB123" s="12">
        <v>186.42140589600001</v>
      </c>
      <c r="AC123" s="12">
        <v>199.54285714299999</v>
      </c>
      <c r="AD123" s="12">
        <v>209.43020408199999</v>
      </c>
      <c r="AE123" s="12">
        <v>238.461950113</v>
      </c>
      <c r="AF123" s="12">
        <v>214.22140589599999</v>
      </c>
      <c r="AG123" s="12">
        <v>192.25850340100001</v>
      </c>
      <c r="AH123" s="12">
        <v>240.184852608</v>
      </c>
      <c r="AI123" s="12">
        <v>206.983673469</v>
      </c>
      <c r="AJ123" s="12">
        <v>246.80489795899999</v>
      </c>
      <c r="AK123" s="12">
        <v>215.53877550999999</v>
      </c>
      <c r="AL123" s="12">
        <v>216.70095238100001</v>
      </c>
      <c r="AM123" s="12">
        <v>178.315646259</v>
      </c>
      <c r="AN123" s="12">
        <v>213.619206349</v>
      </c>
      <c r="AO123" s="12">
        <v>222.50521542000001</v>
      </c>
    </row>
    <row r="124" spans="2:41" x14ac:dyDescent="0.35">
      <c r="B124" s="39" t="s">
        <v>28</v>
      </c>
      <c r="C124" s="49">
        <v>6.4623231643564569</v>
      </c>
      <c r="D124" s="49">
        <v>1.0778558367957374</v>
      </c>
      <c r="E124" s="49">
        <v>16.986254130150353</v>
      </c>
      <c r="F124" s="49">
        <v>11.07146759603431</v>
      </c>
      <c r="G124" s="49">
        <v>1.0219305368892242</v>
      </c>
      <c r="H124" s="49">
        <v>18.40354633826902</v>
      </c>
      <c r="I124" s="49">
        <v>5.8897122508946635</v>
      </c>
      <c r="J124" s="49">
        <v>28.260233214749491</v>
      </c>
      <c r="K124" s="49">
        <v>10.826676931860753</v>
      </c>
      <c r="L124" s="45"/>
      <c r="M124" s="45"/>
      <c r="N124" s="45"/>
      <c r="O124" s="45"/>
      <c r="P124" s="45"/>
      <c r="Q124" s="43"/>
      <c r="R124" s="43"/>
      <c r="S124" s="43"/>
      <c r="T124" s="43"/>
      <c r="AA124" s="2" t="s">
        <v>19</v>
      </c>
      <c r="AB124" s="12">
        <v>193.677460317</v>
      </c>
      <c r="AC124" s="12">
        <v>206.92244898000001</v>
      </c>
      <c r="AD124" s="12">
        <v>215.12707483</v>
      </c>
      <c r="AE124" s="12">
        <v>244.64544217700001</v>
      </c>
      <c r="AF124" s="12">
        <v>222.22140589599999</v>
      </c>
      <c r="AG124" s="12">
        <v>199.0430839</v>
      </c>
      <c r="AH124" s="12">
        <v>251.515464853</v>
      </c>
      <c r="AI124" s="12">
        <v>214.74693877600001</v>
      </c>
      <c r="AJ124" s="12">
        <v>258.20589569200001</v>
      </c>
      <c r="AK124" s="12">
        <v>222.54285714299999</v>
      </c>
      <c r="AL124" s="12">
        <v>225.33877551</v>
      </c>
      <c r="AM124" s="12">
        <v>185.283628118</v>
      </c>
      <c r="AN124" s="12">
        <v>221.18458049899999</v>
      </c>
      <c r="AO124" s="12">
        <v>229.52634920599999</v>
      </c>
    </row>
    <row r="125" spans="2:41" x14ac:dyDescent="0.35">
      <c r="B125" s="39" t="s">
        <v>29</v>
      </c>
      <c r="C125" s="49">
        <v>7.5270910982047008</v>
      </c>
      <c r="D125" s="49">
        <v>0.92054889898738557</v>
      </c>
      <c r="E125" s="49">
        <v>17.701188789969542</v>
      </c>
      <c r="F125" s="49">
        <v>9.4282859096678724</v>
      </c>
      <c r="G125" s="49">
        <v>0.37965351859185703</v>
      </c>
      <c r="H125" s="49">
        <v>20.140463064704907</v>
      </c>
      <c r="I125" s="49">
        <v>5.6471492261605238</v>
      </c>
      <c r="J125" s="49">
        <v>26.246083663319968</v>
      </c>
      <c r="K125" s="49">
        <v>12.009535830393233</v>
      </c>
      <c r="L125" s="45"/>
      <c r="M125" s="45"/>
      <c r="N125" s="45"/>
      <c r="O125" s="45"/>
      <c r="P125" s="45"/>
      <c r="Q125" s="43"/>
      <c r="R125" s="43"/>
      <c r="S125" s="43"/>
      <c r="T125" s="43"/>
      <c r="AA125" s="2" t="s">
        <v>20</v>
      </c>
      <c r="AB125" s="12">
        <v>197.90031746</v>
      </c>
      <c r="AC125" s="12">
        <v>210.775510204</v>
      </c>
      <c r="AD125" s="12">
        <v>220.67591836700001</v>
      </c>
      <c r="AE125" s="12">
        <v>252.17142857100001</v>
      </c>
      <c r="AF125" s="12">
        <v>227.90204081600001</v>
      </c>
      <c r="AG125" s="12">
        <v>204.37623582800001</v>
      </c>
      <c r="AH125" s="12">
        <v>257.03383220000001</v>
      </c>
      <c r="AI125" s="12">
        <v>219.70612244899999</v>
      </c>
      <c r="AJ125" s="12">
        <v>263.56099773199998</v>
      </c>
      <c r="AK125" s="12">
        <v>227.51428571400001</v>
      </c>
      <c r="AL125" s="12">
        <v>230.625668934</v>
      </c>
      <c r="AM125" s="12">
        <v>188.871111111</v>
      </c>
      <c r="AN125" s="12">
        <v>227.34367346900001</v>
      </c>
      <c r="AO125" s="12">
        <v>236.00761904800001</v>
      </c>
    </row>
    <row r="126" spans="2:41" x14ac:dyDescent="0.35">
      <c r="B126" s="39" t="s">
        <v>30</v>
      </c>
      <c r="C126" s="49">
        <v>5.5135093957677466</v>
      </c>
      <c r="D126" s="49">
        <v>0.61183341783627943</v>
      </c>
      <c r="E126" s="49">
        <v>14.460718921143387</v>
      </c>
      <c r="F126" s="49">
        <v>10.417380508996317</v>
      </c>
      <c r="G126" s="49">
        <v>1.7203092375972402</v>
      </c>
      <c r="H126" s="49">
        <v>17.685909373148501</v>
      </c>
      <c r="I126" s="49">
        <v>5.9174087239951501</v>
      </c>
      <c r="J126" s="49">
        <v>33.84260481923296</v>
      </c>
      <c r="K126" s="49">
        <v>9.8303256022824179</v>
      </c>
      <c r="L126" s="45"/>
      <c r="M126" s="45"/>
      <c r="N126" s="45"/>
      <c r="O126" s="45"/>
      <c r="P126" s="45"/>
      <c r="Q126" s="43"/>
      <c r="R126" s="43"/>
      <c r="S126" s="43"/>
      <c r="T126" s="43"/>
      <c r="AA126" s="2" t="s">
        <v>21</v>
      </c>
      <c r="AB126" s="12">
        <v>241.30040816299999</v>
      </c>
      <c r="AC126" s="12">
        <v>254.97142857099999</v>
      </c>
      <c r="AD126" s="12">
        <v>254.328163265</v>
      </c>
      <c r="AE126" s="12">
        <v>286.69941043099999</v>
      </c>
      <c r="AF126" s="12">
        <v>272.06326530600001</v>
      </c>
      <c r="AG126" s="12">
        <v>240.365804989</v>
      </c>
      <c r="AH126" s="12">
        <v>298.69387755100001</v>
      </c>
      <c r="AI126" s="12">
        <v>255.41732426300001</v>
      </c>
      <c r="AJ126" s="12">
        <v>303.94920634900001</v>
      </c>
      <c r="AK126" s="12">
        <v>262.15102040800002</v>
      </c>
      <c r="AL126" s="12">
        <v>265.09539682500002</v>
      </c>
      <c r="AM126" s="12">
        <v>224.159637188</v>
      </c>
      <c r="AN126" s="12">
        <v>261.19546485299998</v>
      </c>
      <c r="AO126" s="12">
        <v>275.088253968</v>
      </c>
    </row>
    <row r="127" spans="2:41" x14ac:dyDescent="0.35">
      <c r="B127" s="39" t="s">
        <v>31</v>
      </c>
      <c r="C127" s="49">
        <v>6.1310590160637686</v>
      </c>
      <c r="D127" s="49">
        <v>0.98513364763303157</v>
      </c>
      <c r="E127" s="49">
        <v>14.619479203183793</v>
      </c>
      <c r="F127" s="49">
        <v>9.0911845949023693</v>
      </c>
      <c r="G127" s="49">
        <v>0.75363903640653274</v>
      </c>
      <c r="H127" s="49">
        <v>19.695670702425073</v>
      </c>
      <c r="I127" s="49">
        <v>5.2445842999433605</v>
      </c>
      <c r="J127" s="49">
        <v>31.380040427127305</v>
      </c>
      <c r="K127" s="49">
        <v>12.099209072314769</v>
      </c>
      <c r="L127" s="45"/>
      <c r="M127" s="45"/>
      <c r="N127" s="45"/>
      <c r="O127" s="45"/>
      <c r="P127" s="45"/>
      <c r="Q127" s="43"/>
      <c r="R127" s="43"/>
      <c r="S127" s="43"/>
      <c r="T127" s="43"/>
      <c r="AA127" s="2" t="s">
        <v>22</v>
      </c>
      <c r="AB127" s="12">
        <v>266.53877550999999</v>
      </c>
      <c r="AC127" s="12">
        <v>283.98585034000001</v>
      </c>
      <c r="AD127" s="12">
        <v>270.58793650799998</v>
      </c>
      <c r="AE127" s="12">
        <v>308.87764172300001</v>
      </c>
      <c r="AF127" s="12">
        <v>302.17551020399998</v>
      </c>
      <c r="AG127" s="12">
        <v>262.83873015900002</v>
      </c>
      <c r="AH127" s="12">
        <v>326</v>
      </c>
      <c r="AI127" s="12">
        <v>279.81873015899998</v>
      </c>
      <c r="AJ127" s="12">
        <v>333.45015873</v>
      </c>
      <c r="AK127" s="12">
        <v>283.91038548799997</v>
      </c>
      <c r="AL127" s="12">
        <v>286.50816326500001</v>
      </c>
      <c r="AM127" s="12">
        <v>249.887346939</v>
      </c>
      <c r="AN127" s="12">
        <v>282.331428571</v>
      </c>
      <c r="AO127" s="12">
        <v>299.09333333299998</v>
      </c>
    </row>
    <row r="128" spans="2:41" x14ac:dyDescent="0.35">
      <c r="B128" s="39" t="s">
        <v>32</v>
      </c>
      <c r="C128" s="49">
        <v>5.3112234944285506</v>
      </c>
      <c r="D128" s="49">
        <v>0.76865863238456889</v>
      </c>
      <c r="E128" s="49">
        <v>15.421245463758213</v>
      </c>
      <c r="F128" s="49">
        <v>9.3432204082341421</v>
      </c>
      <c r="G128" s="49">
        <v>0.56087769406751875</v>
      </c>
      <c r="H128" s="49">
        <v>21.817547190922255</v>
      </c>
      <c r="I128" s="49">
        <v>6.2729753202629635</v>
      </c>
      <c r="J128" s="49">
        <v>29.261405872383989</v>
      </c>
      <c r="K128" s="49">
        <v>11.242845923557795</v>
      </c>
      <c r="L128" s="45"/>
      <c r="M128" s="45"/>
      <c r="N128" s="45"/>
      <c r="O128" s="45"/>
      <c r="P128" s="45"/>
      <c r="Q128" s="43"/>
      <c r="R128" s="43"/>
      <c r="S128" s="43"/>
      <c r="T128" s="43"/>
      <c r="AA128" s="2" t="s">
        <v>23</v>
      </c>
      <c r="AB128" s="12">
        <v>297.06448979599998</v>
      </c>
      <c r="AC128" s="12">
        <v>322.72653061199998</v>
      </c>
      <c r="AD128" s="12">
        <v>298.492517007</v>
      </c>
      <c r="AE128" s="12">
        <v>337.10730158699999</v>
      </c>
      <c r="AF128" s="12">
        <v>354.08072562400002</v>
      </c>
      <c r="AG128" s="12">
        <v>292.99700680299998</v>
      </c>
      <c r="AH128" s="12">
        <v>364.43464852599999</v>
      </c>
      <c r="AI128" s="12">
        <v>312.14897959199999</v>
      </c>
      <c r="AJ128" s="12">
        <v>371.478639456</v>
      </c>
      <c r="AK128" s="12">
        <v>315.79591836700001</v>
      </c>
      <c r="AL128" s="12">
        <v>316.30612244899999</v>
      </c>
      <c r="AM128" s="12">
        <v>282.90793650799998</v>
      </c>
      <c r="AN128" s="12">
        <v>312.30839002300002</v>
      </c>
      <c r="AO128" s="12">
        <v>330.86693877599998</v>
      </c>
    </row>
    <row r="129" spans="2:41" x14ac:dyDescent="0.35">
      <c r="B129" s="39" t="s">
        <v>33</v>
      </c>
      <c r="C129" s="49">
        <v>5.3365734970502015</v>
      </c>
      <c r="D129" s="49">
        <v>0.55428574196648484</v>
      </c>
      <c r="E129" s="49">
        <v>15.014520845647391</v>
      </c>
      <c r="F129" s="49">
        <v>9.4095463725746775</v>
      </c>
      <c r="G129" s="49">
        <v>1.2966710242970494</v>
      </c>
      <c r="H129" s="49">
        <v>22.590817439053875</v>
      </c>
      <c r="I129" s="49">
        <v>5.6786357882969698</v>
      </c>
      <c r="J129" s="49">
        <v>30.568212014748948</v>
      </c>
      <c r="K129" s="49">
        <v>9.5507372763643996</v>
      </c>
      <c r="L129" s="45"/>
      <c r="M129" s="45"/>
      <c r="N129" s="45"/>
      <c r="O129" s="45"/>
      <c r="P129" s="45"/>
      <c r="Q129" s="43"/>
      <c r="R129" s="43"/>
      <c r="S129" s="43"/>
      <c r="T129" s="43"/>
      <c r="AA129" s="2" t="s">
        <v>24</v>
      </c>
      <c r="AB129" s="12">
        <v>312.541315193</v>
      </c>
      <c r="AC129" s="12">
        <v>338.00816326500001</v>
      </c>
      <c r="AD129" s="12">
        <v>322.95473922899998</v>
      </c>
      <c r="AE129" s="12">
        <v>359.11546485299999</v>
      </c>
      <c r="AF129" s="12">
        <v>363.89405895700003</v>
      </c>
      <c r="AG129" s="12">
        <v>317.78367346900001</v>
      </c>
      <c r="AH129" s="12">
        <v>382.801995465</v>
      </c>
      <c r="AI129" s="12">
        <v>331.50693877600003</v>
      </c>
      <c r="AJ129" s="12">
        <v>389.57278911600002</v>
      </c>
      <c r="AK129" s="12">
        <v>329.26122449000002</v>
      </c>
      <c r="AL129" s="12">
        <v>330.29306122399998</v>
      </c>
      <c r="AM129" s="12">
        <v>298.71020408200002</v>
      </c>
      <c r="AN129" s="12">
        <v>325.775963719</v>
      </c>
      <c r="AO129" s="12">
        <v>346.88</v>
      </c>
    </row>
    <row r="130" spans="2:41" x14ac:dyDescent="0.35">
      <c r="B130" s="39" t="s">
        <v>34</v>
      </c>
      <c r="C130" s="49">
        <v>5.7226749364116474</v>
      </c>
      <c r="D130" s="49">
        <v>0.79904984990692374</v>
      </c>
      <c r="E130" s="49">
        <v>15.172709577402282</v>
      </c>
      <c r="F130" s="49">
        <v>8.9056778068678089</v>
      </c>
      <c r="G130" s="49">
        <v>0.6119890468657766</v>
      </c>
      <c r="H130" s="49">
        <v>22.357889874946686</v>
      </c>
      <c r="I130" s="49">
        <v>5.9668107285857124</v>
      </c>
      <c r="J130" s="49">
        <v>28.646366005896418</v>
      </c>
      <c r="K130" s="49">
        <v>11.81683217311674</v>
      </c>
      <c r="L130" s="45"/>
      <c r="M130" s="45"/>
      <c r="N130" s="45"/>
      <c r="O130" s="45"/>
      <c r="P130" s="45"/>
      <c r="Q130" s="43"/>
      <c r="R130" s="43"/>
      <c r="S130" s="43"/>
      <c r="T130" s="43"/>
      <c r="AA130" s="2" t="s">
        <v>25</v>
      </c>
      <c r="AB130" s="12">
        <v>331.23927437600003</v>
      </c>
      <c r="AC130" s="12">
        <v>358.64961451200003</v>
      </c>
      <c r="AD130" s="12">
        <v>337.32789115600002</v>
      </c>
      <c r="AE130" s="12">
        <v>372.94947845799999</v>
      </c>
      <c r="AF130" s="12">
        <v>379.74712018100001</v>
      </c>
      <c r="AG130" s="12">
        <v>334.450612245</v>
      </c>
      <c r="AH130" s="12">
        <v>400.61387755099997</v>
      </c>
      <c r="AI130" s="12">
        <v>345.48954648500001</v>
      </c>
      <c r="AJ130" s="12">
        <v>409.32136054400002</v>
      </c>
      <c r="AK130" s="12">
        <v>346.96009070299999</v>
      </c>
      <c r="AL130" s="12">
        <v>346.51428571399998</v>
      </c>
      <c r="AM130" s="12">
        <v>306.93877551000003</v>
      </c>
      <c r="AN130" s="12">
        <v>344.07619047600002</v>
      </c>
      <c r="AO130" s="12">
        <v>360.20244897999999</v>
      </c>
    </row>
    <row r="131" spans="2:41" x14ac:dyDescent="0.35">
      <c r="B131" s="39" t="s">
        <v>35</v>
      </c>
      <c r="C131" s="49">
        <v>6.117519123182861</v>
      </c>
      <c r="D131" s="49">
        <v>0.60772330864276247</v>
      </c>
      <c r="E131" s="49">
        <v>15.563711795450203</v>
      </c>
      <c r="F131" s="49">
        <v>10.407736733342322</v>
      </c>
      <c r="G131" s="49">
        <v>1.3274775959537273</v>
      </c>
      <c r="H131" s="49">
        <v>21.794181389483281</v>
      </c>
      <c r="I131" s="49">
        <v>5.1517331362428873</v>
      </c>
      <c r="J131" s="49">
        <v>27.505333823483308</v>
      </c>
      <c r="K131" s="49">
        <v>11.524583094218647</v>
      </c>
      <c r="AA131"/>
      <c r="AB131" s="12">
        <v>349.92174603199999</v>
      </c>
      <c r="AC131" s="12">
        <v>377.50204081599998</v>
      </c>
      <c r="AD131" s="12">
        <v>362.13841269800002</v>
      </c>
      <c r="AE131" s="12">
        <v>408.05031745999997</v>
      </c>
      <c r="AF131" s="12">
        <v>403.39591836699998</v>
      </c>
      <c r="AG131" s="12">
        <v>361.51020408199997</v>
      </c>
      <c r="AH131" s="12">
        <v>431.12476190500001</v>
      </c>
      <c r="AI131" s="12">
        <v>366.438004535</v>
      </c>
      <c r="AJ131" s="12">
        <v>441.55356009100001</v>
      </c>
      <c r="AK131" s="12">
        <v>371.89263038500002</v>
      </c>
      <c r="AL131" s="12">
        <v>372.58993197299998</v>
      </c>
      <c r="AM131" s="12">
        <v>323.128888889</v>
      </c>
      <c r="AN131" s="12">
        <v>371.77469387799999</v>
      </c>
      <c r="AO131" s="12">
        <v>388.186077098</v>
      </c>
    </row>
    <row r="132" spans="2:41" x14ac:dyDescent="0.35">
      <c r="B132" s="41" t="s">
        <v>36</v>
      </c>
      <c r="C132" s="49">
        <v>6.1138975301454037</v>
      </c>
      <c r="D132" s="49">
        <v>0.455184774648632</v>
      </c>
      <c r="E132" s="49">
        <v>16.281139659039848</v>
      </c>
      <c r="F132" s="49">
        <v>10.590054111343074</v>
      </c>
      <c r="G132" s="49">
        <v>0.76086133734368633</v>
      </c>
      <c r="H132" s="49">
        <v>21.670968387692163</v>
      </c>
      <c r="I132" s="49">
        <v>5.9091730439870078</v>
      </c>
      <c r="J132" s="49">
        <v>26.831825085520418</v>
      </c>
      <c r="K132" s="49">
        <v>11.386896070279766</v>
      </c>
    </row>
    <row r="133" spans="2:41" x14ac:dyDescent="0.35">
      <c r="B133" s="41" t="s">
        <v>37</v>
      </c>
      <c r="C133" s="49">
        <v>5.5033751015014829</v>
      </c>
      <c r="D133" s="49">
        <v>0.91817141111532985</v>
      </c>
      <c r="E133" s="49">
        <v>16.340341063014098</v>
      </c>
      <c r="F133" s="49">
        <v>9.7865255345840652</v>
      </c>
      <c r="G133" s="49">
        <v>0.96642944135801789</v>
      </c>
      <c r="H133" s="49">
        <v>18.990796715658632</v>
      </c>
      <c r="I133" s="49">
        <v>5.7583686727853678</v>
      </c>
      <c r="J133" s="49">
        <v>34.145087070438493</v>
      </c>
      <c r="K133" s="49">
        <v>7.5909049895445158</v>
      </c>
    </row>
    <row r="134" spans="2:41" x14ac:dyDescent="0.35">
      <c r="B134" s="41" t="s">
        <v>38</v>
      </c>
      <c r="C134" s="49">
        <v>6.0334224817022557</v>
      </c>
      <c r="D134" s="49">
        <v>0.48666265232365113</v>
      </c>
      <c r="E134" s="49">
        <v>15.509046775000771</v>
      </c>
      <c r="F134" s="49">
        <v>9.9333192212664088</v>
      </c>
      <c r="G134" s="49">
        <v>1.2794821775567278</v>
      </c>
      <c r="H134" s="49">
        <v>22.193616501483675</v>
      </c>
      <c r="I134" s="49">
        <v>5.6306555903718367</v>
      </c>
      <c r="J134" s="49">
        <v>26.534068372415113</v>
      </c>
      <c r="K134" s="49">
        <v>12.399726227879565</v>
      </c>
    </row>
    <row r="135" spans="2:41" x14ac:dyDescent="0.35">
      <c r="B135" s="41" t="s">
        <v>39</v>
      </c>
      <c r="C135" s="49">
        <v>5.9181447690702846</v>
      </c>
      <c r="D135" s="49">
        <v>0.63672976737191112</v>
      </c>
      <c r="E135" s="49">
        <v>15.433559510130612</v>
      </c>
      <c r="F135" s="49">
        <v>10.180097414044392</v>
      </c>
      <c r="G135" s="49">
        <v>0.76864643018905066</v>
      </c>
      <c r="H135" s="49">
        <v>22.488077618045786</v>
      </c>
      <c r="I135" s="49">
        <v>5.3291571614035966</v>
      </c>
      <c r="J135" s="49">
        <v>28.593085807708391</v>
      </c>
      <c r="K135" s="49">
        <v>10.652501522035976</v>
      </c>
    </row>
    <row r="136" spans="2:41" x14ac:dyDescent="0.35">
      <c r="B136" s="38" t="s">
        <v>45</v>
      </c>
      <c r="C136" s="43">
        <v>5.7918620198437321</v>
      </c>
      <c r="D136" s="43">
        <v>0.73471497250497908</v>
      </c>
      <c r="E136" s="43">
        <v>15.621565618163475</v>
      </c>
      <c r="F136" s="43">
        <v>9.7886968458771992</v>
      </c>
      <c r="G136" s="43">
        <v>0.87435622455342954</v>
      </c>
      <c r="H136" s="43">
        <v>20.797169871181062</v>
      </c>
      <c r="I136" s="43">
        <v>5.6481242514063723</v>
      </c>
      <c r="J136" s="43">
        <v>29.880071868328155</v>
      </c>
      <c r="K136" s="43">
        <v>10.863438328141587</v>
      </c>
    </row>
    <row r="137" spans="2:41" x14ac:dyDescent="0.35">
      <c r="B137" s="38" t="s">
        <v>46</v>
      </c>
      <c r="C137" s="43">
        <v>4.6310828006163662</v>
      </c>
      <c r="D137" s="43">
        <v>0.455184774648632</v>
      </c>
      <c r="E137" s="43">
        <v>14.460718921143387</v>
      </c>
      <c r="F137" s="43">
        <v>8.7004716441052743</v>
      </c>
      <c r="G137" s="43">
        <v>0.25853269703758985</v>
      </c>
      <c r="H137" s="43">
        <v>17.685909373148501</v>
      </c>
      <c r="I137" s="43">
        <v>5.1517331362428873</v>
      </c>
      <c r="J137" s="43">
        <v>26.246083663319968</v>
      </c>
      <c r="K137" s="43">
        <v>7.5909049895445158</v>
      </c>
    </row>
    <row r="138" spans="2:41" x14ac:dyDescent="0.35">
      <c r="B138" s="38" t="s">
        <v>47</v>
      </c>
      <c r="C138" s="43">
        <v>7.5270910982047008</v>
      </c>
      <c r="D138" s="43">
        <v>1.0778558367957374</v>
      </c>
      <c r="E138" s="43">
        <v>17.701188789969542</v>
      </c>
      <c r="F138" s="43">
        <v>11.07146759603431</v>
      </c>
      <c r="G138" s="43">
        <v>1.7203092375972402</v>
      </c>
      <c r="H138" s="43">
        <v>22.590817439053875</v>
      </c>
      <c r="I138" s="43">
        <v>6.2729753202629635</v>
      </c>
      <c r="J138" s="43">
        <v>34.145087070438493</v>
      </c>
      <c r="K138" s="43">
        <v>12.399726227879565</v>
      </c>
    </row>
    <row r="139" spans="2:41" x14ac:dyDescent="0.35">
      <c r="B139" s="38" t="s">
        <v>53</v>
      </c>
      <c r="C139" s="43">
        <v>0.7267948140010021</v>
      </c>
      <c r="D139" s="43">
        <v>0.18984851116378651</v>
      </c>
      <c r="E139" s="43">
        <v>0.90869342838442357</v>
      </c>
      <c r="F139" s="43">
        <v>0.68853047532113854</v>
      </c>
      <c r="G139" s="43">
        <v>0.41499784964734976</v>
      </c>
      <c r="H139" s="43">
        <v>1.6197630142063946</v>
      </c>
      <c r="I139" s="43">
        <v>0.33094893689075933</v>
      </c>
      <c r="J139" s="43">
        <v>2.8466377872398869</v>
      </c>
      <c r="K139" s="43">
        <v>1.2617640065319971</v>
      </c>
    </row>
    <row r="141" spans="2:41" x14ac:dyDescent="0.35">
      <c r="B141" s="37" t="s">
        <v>66</v>
      </c>
      <c r="C141" s="38">
        <v>1</v>
      </c>
      <c r="D141" s="38">
        <v>2</v>
      </c>
      <c r="E141" s="38">
        <v>3</v>
      </c>
      <c r="F141" s="38">
        <v>4</v>
      </c>
      <c r="G141" s="38">
        <v>5</v>
      </c>
      <c r="H141" s="38">
        <v>6</v>
      </c>
      <c r="I141" s="38">
        <v>7</v>
      </c>
      <c r="J141" s="38">
        <v>8</v>
      </c>
      <c r="K141" s="38">
        <v>9</v>
      </c>
    </row>
    <row r="142" spans="2:41" x14ac:dyDescent="0.35">
      <c r="B142" s="39" t="s">
        <v>27</v>
      </c>
      <c r="C142" s="45">
        <v>4.7641718693105277</v>
      </c>
      <c r="D142" s="45">
        <v>0.70423229483705507</v>
      </c>
      <c r="E142" s="45">
        <v>14.964503451151526</v>
      </c>
      <c r="F142" s="45">
        <v>8.7004716441052743</v>
      </c>
      <c r="G142" s="45">
        <v>0.25853269703758985</v>
      </c>
      <c r="H142" s="45">
        <v>21.162747919912306</v>
      </c>
      <c r="I142" s="45">
        <v>5.2466363939270177</v>
      </c>
      <c r="J142" s="45">
        <v>33.728995120015284</v>
      </c>
      <c r="K142" s="45">
        <v>10.469708609703414</v>
      </c>
    </row>
    <row r="143" spans="2:41" x14ac:dyDescent="0.35">
      <c r="B143" s="39" t="s">
        <v>29</v>
      </c>
      <c r="C143" s="45">
        <v>7.5270910982047008</v>
      </c>
      <c r="D143" s="45">
        <v>0.92054889898738557</v>
      </c>
      <c r="E143" s="45">
        <v>17.701188789969542</v>
      </c>
      <c r="F143" s="45">
        <v>9.4282859096678724</v>
      </c>
      <c r="G143" s="45">
        <v>0.37965351859185703</v>
      </c>
      <c r="H143" s="45">
        <v>20.140463064704907</v>
      </c>
      <c r="I143" s="45">
        <v>5.6471492261605238</v>
      </c>
      <c r="J143" s="45">
        <v>26.246083663319968</v>
      </c>
      <c r="K143" s="45">
        <v>12.009535830393233</v>
      </c>
    </row>
    <row r="144" spans="2:41" x14ac:dyDescent="0.35">
      <c r="B144" s="39" t="s">
        <v>30</v>
      </c>
      <c r="C144" s="45">
        <v>5.5135093957677466</v>
      </c>
      <c r="D144" s="45">
        <v>0.61183341783627943</v>
      </c>
      <c r="E144" s="45">
        <v>14.460718921143387</v>
      </c>
      <c r="F144" s="45">
        <v>10.417380508996317</v>
      </c>
      <c r="G144" s="45">
        <v>1.7203092375972402</v>
      </c>
      <c r="H144" s="45">
        <v>17.685909373148501</v>
      </c>
      <c r="I144" s="45">
        <v>5.9174087239951501</v>
      </c>
      <c r="J144" s="45">
        <v>33.84260481923296</v>
      </c>
      <c r="K144" s="45">
        <v>9.8303256022824179</v>
      </c>
    </row>
    <row r="145" spans="2:26" x14ac:dyDescent="0.35">
      <c r="B145" s="39" t="s">
        <v>31</v>
      </c>
      <c r="C145" s="45">
        <v>6.1310590160637686</v>
      </c>
      <c r="D145" s="45">
        <v>0.98513364763303157</v>
      </c>
      <c r="E145" s="45">
        <v>14.619479203183793</v>
      </c>
      <c r="F145" s="45">
        <v>9.0911845949023693</v>
      </c>
      <c r="G145" s="45">
        <v>0.75363903640653274</v>
      </c>
      <c r="H145" s="45">
        <v>19.695670702425073</v>
      </c>
      <c r="I145" s="45">
        <v>5.2445842999433605</v>
      </c>
      <c r="J145" s="45">
        <v>31.380040427127305</v>
      </c>
      <c r="K145" s="45">
        <v>12.099209072314769</v>
      </c>
    </row>
    <row r="146" spans="2:26" x14ac:dyDescent="0.35">
      <c r="B146" s="39" t="s">
        <v>32</v>
      </c>
      <c r="C146" s="45">
        <v>5.3112234944285506</v>
      </c>
      <c r="D146" s="45">
        <v>0.76865863238456889</v>
      </c>
      <c r="E146" s="45">
        <v>15.421245463758213</v>
      </c>
      <c r="F146" s="45">
        <v>9.3432204082341421</v>
      </c>
      <c r="G146" s="45">
        <v>0.56087769406751875</v>
      </c>
      <c r="H146" s="45">
        <v>21.817547190922255</v>
      </c>
      <c r="I146" s="45">
        <v>6.2729753202629635</v>
      </c>
      <c r="J146" s="45">
        <v>29.261405872383989</v>
      </c>
      <c r="K146" s="45">
        <v>11.242845923557795</v>
      </c>
    </row>
    <row r="147" spans="2:26" x14ac:dyDescent="0.35">
      <c r="B147" s="39" t="s">
        <v>33</v>
      </c>
      <c r="C147" s="45">
        <v>5.3365734970502015</v>
      </c>
      <c r="D147" s="45">
        <v>0.55428574196648484</v>
      </c>
      <c r="E147" s="45">
        <v>15.014520845647391</v>
      </c>
      <c r="F147" s="45">
        <v>9.4095463725746775</v>
      </c>
      <c r="G147" s="45">
        <v>1.2966710242970494</v>
      </c>
      <c r="H147" s="45">
        <v>22.590817439053875</v>
      </c>
      <c r="I147" s="45">
        <v>5.6786357882969698</v>
      </c>
      <c r="J147" s="45">
        <v>30.568212014748948</v>
      </c>
      <c r="K147" s="45">
        <v>9.5507372763643996</v>
      </c>
    </row>
    <row r="148" spans="2:26" x14ac:dyDescent="0.35">
      <c r="B148" s="39" t="s">
        <v>35</v>
      </c>
      <c r="C148" s="45">
        <v>6.117519123182861</v>
      </c>
      <c r="D148" s="45">
        <v>0.60772330864276247</v>
      </c>
      <c r="E148" s="45">
        <v>15.563711795450203</v>
      </c>
      <c r="F148" s="45">
        <v>10.407736733342322</v>
      </c>
      <c r="G148" s="45">
        <v>1.3274775959537273</v>
      </c>
      <c r="H148" s="45">
        <v>21.794181389483281</v>
      </c>
      <c r="I148" s="45">
        <v>5.1517331362428873</v>
      </c>
      <c r="J148" s="45">
        <v>27.505333823483308</v>
      </c>
      <c r="K148" s="45">
        <v>11.524583094218647</v>
      </c>
    </row>
    <row r="149" spans="2:26" x14ac:dyDescent="0.35">
      <c r="B149" s="41" t="s">
        <v>37</v>
      </c>
      <c r="C149" s="45">
        <v>5.5033751015014829</v>
      </c>
      <c r="D149" s="45">
        <v>0.91817141111532985</v>
      </c>
      <c r="E149" s="45">
        <v>16.340341063014098</v>
      </c>
      <c r="F149" s="45">
        <v>9.7865255345840652</v>
      </c>
      <c r="G149" s="45">
        <v>0.96642944135801789</v>
      </c>
      <c r="H149" s="45">
        <v>18.990796715658632</v>
      </c>
      <c r="I149" s="45">
        <v>5.7583686727853678</v>
      </c>
      <c r="J149" s="45">
        <v>34.145087070438493</v>
      </c>
      <c r="K149" s="45">
        <v>7.5909049895445158</v>
      </c>
    </row>
    <row r="150" spans="2:26" x14ac:dyDescent="0.35">
      <c r="B150" s="38" t="s">
        <v>49</v>
      </c>
      <c r="C150" s="43">
        <v>5.7755653244387295</v>
      </c>
      <c r="D150" s="43">
        <v>0.75882341917536222</v>
      </c>
      <c r="E150" s="43">
        <v>15.510713691664769</v>
      </c>
      <c r="F150" s="43">
        <v>9.5730439633008793</v>
      </c>
      <c r="G150" s="43">
        <v>0.90794878066369167</v>
      </c>
      <c r="H150" s="43">
        <v>20.484766724413603</v>
      </c>
      <c r="I150" s="43">
        <v>5.6146864452017811</v>
      </c>
      <c r="J150" s="43">
        <v>30.834720351343783</v>
      </c>
      <c r="K150" s="43">
        <v>10.539731299797397</v>
      </c>
    </row>
    <row r="151" spans="2:26" x14ac:dyDescent="0.35">
      <c r="B151" s="38" t="s">
        <v>50</v>
      </c>
      <c r="C151" s="43">
        <v>4.7641718693105277</v>
      </c>
      <c r="D151" s="43">
        <v>0.55428574196648484</v>
      </c>
      <c r="E151" s="43">
        <v>14.460718921143387</v>
      </c>
      <c r="F151" s="43">
        <v>8.7004716441052743</v>
      </c>
      <c r="G151" s="43">
        <v>0.25853269703758985</v>
      </c>
      <c r="H151" s="43">
        <v>17.685909373148501</v>
      </c>
      <c r="I151" s="43">
        <v>5.1517331362428873</v>
      </c>
      <c r="J151" s="43">
        <v>26.246083663319968</v>
      </c>
      <c r="K151" s="43">
        <v>7.5909049895445158</v>
      </c>
    </row>
    <row r="152" spans="2:26" x14ac:dyDescent="0.35">
      <c r="B152" s="38" t="s">
        <v>51</v>
      </c>
      <c r="C152" s="43">
        <v>7.5270910982047008</v>
      </c>
      <c r="D152" s="43">
        <v>0.98513364763303157</v>
      </c>
      <c r="E152" s="43">
        <v>17.701188789969542</v>
      </c>
      <c r="F152" s="43">
        <v>10.417380508996317</v>
      </c>
      <c r="G152" s="43">
        <v>1.7203092375972402</v>
      </c>
      <c r="H152" s="43">
        <v>22.590817439053875</v>
      </c>
      <c r="I152" s="43">
        <v>6.2729753202629635</v>
      </c>
      <c r="J152" s="43">
        <v>34.145087070438493</v>
      </c>
      <c r="K152" s="43">
        <v>12.099209072314769</v>
      </c>
    </row>
    <row r="153" spans="2:26" x14ac:dyDescent="0.35">
      <c r="B153" s="38" t="s">
        <v>54</v>
      </c>
      <c r="C153" s="43">
        <v>0.83539173098004338</v>
      </c>
      <c r="D153" s="43">
        <v>0.16566451487884992</v>
      </c>
      <c r="E153" s="43">
        <v>1.0649357454295707</v>
      </c>
      <c r="F153" s="43">
        <v>0.60347407683726306</v>
      </c>
      <c r="G153" s="43">
        <v>0.51207782320688477</v>
      </c>
      <c r="H153" s="43">
        <v>1.6558444135369277</v>
      </c>
      <c r="I153" s="43">
        <v>0.38499260822304116</v>
      </c>
      <c r="J153" s="43">
        <v>3.0087216948264617</v>
      </c>
      <c r="K153" s="43">
        <v>1.5230816936853973</v>
      </c>
    </row>
    <row r="155" spans="2:26" x14ac:dyDescent="0.35">
      <c r="B155" s="48" t="s">
        <v>67</v>
      </c>
      <c r="C155" s="47">
        <v>1</v>
      </c>
      <c r="D155" s="47">
        <v>2</v>
      </c>
      <c r="E155" s="47" t="s">
        <v>1</v>
      </c>
      <c r="F155" s="47" t="s">
        <v>2</v>
      </c>
      <c r="G155" s="47" t="s">
        <v>3</v>
      </c>
      <c r="H155" s="47" t="s">
        <v>4</v>
      </c>
      <c r="I155" s="47" t="s">
        <v>5</v>
      </c>
      <c r="J155" s="47" t="s">
        <v>6</v>
      </c>
      <c r="K155" s="47" t="s">
        <v>12</v>
      </c>
      <c r="L155" s="47">
        <v>5</v>
      </c>
      <c r="M155" s="47" t="s">
        <v>13</v>
      </c>
      <c r="N155" s="47" t="s">
        <v>14</v>
      </c>
      <c r="O155" s="47" t="s">
        <v>15</v>
      </c>
      <c r="P155" s="47" t="s">
        <v>16</v>
      </c>
      <c r="Q155" s="47" t="s">
        <v>17</v>
      </c>
      <c r="R155" s="47" t="s">
        <v>18</v>
      </c>
      <c r="S155" s="47" t="s">
        <v>19</v>
      </c>
      <c r="T155" s="47" t="s">
        <v>20</v>
      </c>
      <c r="U155" s="47" t="s">
        <v>21</v>
      </c>
      <c r="V155" s="47" t="s">
        <v>22</v>
      </c>
      <c r="W155" s="47" t="s">
        <v>23</v>
      </c>
      <c r="X155" s="47" t="s">
        <v>24</v>
      </c>
      <c r="Y155" s="47" t="s">
        <v>25</v>
      </c>
      <c r="Z155" s="46" t="s">
        <v>42</v>
      </c>
    </row>
    <row r="156" spans="2:26" x14ac:dyDescent="0.35">
      <c r="B156" s="39" t="s">
        <v>26</v>
      </c>
      <c r="C156" s="40">
        <v>1.8746955572916665E-4</v>
      </c>
      <c r="D156" s="40">
        <v>3.0762891574074098E-5</v>
      </c>
      <c r="E156" s="40">
        <v>1.2562883178240741E-4</v>
      </c>
      <c r="F156" s="40">
        <v>2.6397917190972215E-4</v>
      </c>
      <c r="G156" s="40">
        <v>2.2705498866898153E-4</v>
      </c>
      <c r="H156" s="40">
        <v>7.1361384050925864E-5</v>
      </c>
      <c r="I156" s="40">
        <v>6.3890988495370437E-5</v>
      </c>
      <c r="J156" s="40">
        <v>1.0480940833333335E-4</v>
      </c>
      <c r="K156" s="40">
        <v>1.5570961409722213E-4</v>
      </c>
      <c r="L156" s="40">
        <v>2.16364323495371E-5</v>
      </c>
      <c r="M156" s="40">
        <v>1.9739858906249992E-4</v>
      </c>
      <c r="N156" s="40">
        <v>2.5461493239583341E-4</v>
      </c>
      <c r="O156" s="40">
        <v>2.9529373478009248E-4</v>
      </c>
      <c r="P156" s="40">
        <v>6.9113756608796503E-5</v>
      </c>
      <c r="Q156" s="40">
        <v>8.6982447303240754E-5</v>
      </c>
      <c r="R156" s="40">
        <v>8.3982111354166525E-5</v>
      </c>
      <c r="S156" s="40">
        <v>4.8875661377314801E-5</v>
      </c>
      <c r="T156" s="40">
        <v>5.0231586461805546E-4</v>
      </c>
      <c r="U156" s="40">
        <v>2.9211073318287047E-4</v>
      </c>
      <c r="V156" s="40">
        <v>3.5330687831018495E-4</v>
      </c>
      <c r="W156" s="40">
        <v>1.7912992357638921E-4</v>
      </c>
      <c r="X156" s="40">
        <v>2.1641156461805583E-4</v>
      </c>
      <c r="Y156" s="40">
        <v>2.1623231083333288E-4</v>
      </c>
      <c r="Z156" s="40">
        <v>4.0480717750115743E-3</v>
      </c>
    </row>
    <row r="157" spans="2:26" x14ac:dyDescent="0.35">
      <c r="B157" s="39" t="s">
        <v>27</v>
      </c>
      <c r="C157" s="40">
        <v>2.0800264549768519E-4</v>
      </c>
      <c r="D157" s="40">
        <v>3.0746619641203711E-5</v>
      </c>
      <c r="E157" s="40">
        <v>1.4297472075231477E-4</v>
      </c>
      <c r="F157" s="40">
        <v>3.2476694381944446E-4</v>
      </c>
      <c r="G157" s="40">
        <v>1.85605106238426E-4</v>
      </c>
      <c r="H157" s="40">
        <v>6.298947047453699E-5</v>
      </c>
      <c r="I157" s="40">
        <v>5.9417517013888946E-5</v>
      </c>
      <c r="J157" s="40">
        <v>1.0013437473379621E-4</v>
      </c>
      <c r="K157" s="40">
        <v>1.5731922398148148E-4</v>
      </c>
      <c r="L157" s="40">
        <v>1.1287477951388991E-5</v>
      </c>
      <c r="M157" s="40">
        <v>1.9252120601851854E-4</v>
      </c>
      <c r="N157" s="40">
        <v>2.9572940287037037E-4</v>
      </c>
      <c r="O157" s="40">
        <v>3.3788527756944427E-4</v>
      </c>
      <c r="P157" s="40">
        <v>9.782480893518528E-5</v>
      </c>
      <c r="Q157" s="40">
        <v>9.9059376840277693E-5</v>
      </c>
      <c r="R157" s="40">
        <v>8.5411942557870606E-5</v>
      </c>
      <c r="S157" s="40">
        <v>4.4595616018518364E-5</v>
      </c>
      <c r="T157" s="40">
        <v>5.1152683295138874E-4</v>
      </c>
      <c r="U157" s="40">
        <v>3.358150667708336E-4</v>
      </c>
      <c r="V157" s="40">
        <v>4.4838750314814773E-4</v>
      </c>
      <c r="W157" s="40">
        <v>1.7687074829861148E-4</v>
      </c>
      <c r="X157" s="40">
        <v>2.3890568572916689E-4</v>
      </c>
      <c r="Y157" s="40">
        <v>2.1819937851851791E-4</v>
      </c>
      <c r="Z157" s="40">
        <v>4.3659769463310176E-3</v>
      </c>
    </row>
    <row r="158" spans="2:26" x14ac:dyDescent="0.35">
      <c r="B158" s="39" t="s">
        <v>28</v>
      </c>
      <c r="C158" s="40">
        <v>2.7069790879629627E-4</v>
      </c>
      <c r="D158" s="40">
        <v>4.5149911817129624E-5</v>
      </c>
      <c r="E158" s="40">
        <v>1.7441840934027782E-4</v>
      </c>
      <c r="F158" s="40">
        <v>2.8533635675925915E-4</v>
      </c>
      <c r="G158" s="40">
        <v>2.5177626606481498E-4</v>
      </c>
      <c r="H158" s="40">
        <v>1.013983371180554E-4</v>
      </c>
      <c r="I158" s="40">
        <v>6.168220373842607E-5</v>
      </c>
      <c r="J158" s="40">
        <v>1.1704039641203704E-4</v>
      </c>
      <c r="K158" s="40">
        <v>1.8364774921296299E-4</v>
      </c>
      <c r="L158" s="40">
        <v>4.2807277233796099E-5</v>
      </c>
      <c r="M158" s="40">
        <v>1.9128243890046291E-4</v>
      </c>
      <c r="N158" s="40">
        <v>1.9719492736111141E-4</v>
      </c>
      <c r="O158" s="40">
        <v>2.6753170403935161E-4</v>
      </c>
      <c r="P158" s="40">
        <v>1.148904006018521E-4</v>
      </c>
      <c r="Q158" s="40">
        <v>1.1655328798611082E-4</v>
      </c>
      <c r="R158" s="40">
        <v>6.5936004027777881E-5</v>
      </c>
      <c r="S158" s="40">
        <v>6.4222726122685304E-5</v>
      </c>
      <c r="T158" s="40">
        <v>3.8949357520833325E-4</v>
      </c>
      <c r="U158" s="40">
        <v>1.8819181994212945E-4</v>
      </c>
      <c r="V158" s="40">
        <v>3.2296968170138912E-4</v>
      </c>
      <c r="W158" s="40">
        <v>2.8312757201388866E-4</v>
      </c>
      <c r="X158" s="40">
        <v>1.6635592508101895E-4</v>
      </c>
      <c r="Y158" s="40">
        <v>2.8715881414351858E-4</v>
      </c>
      <c r="Z158" s="40">
        <v>4.1888636936226855E-3</v>
      </c>
    </row>
    <row r="159" spans="2:26" x14ac:dyDescent="0.35">
      <c r="B159" s="39" t="s">
        <v>29</v>
      </c>
      <c r="C159" s="40">
        <v>3.5498131351851853E-4</v>
      </c>
      <c r="D159" s="40">
        <v>4.3413538252314822E-5</v>
      </c>
      <c r="E159" s="40">
        <v>2.0038632737268516E-4</v>
      </c>
      <c r="F159" s="40">
        <v>3.8428445452546293E-4</v>
      </c>
      <c r="G159" s="40">
        <v>2.501259763078704E-4</v>
      </c>
      <c r="H159" s="40">
        <v>9.6166120775462873E-5</v>
      </c>
      <c r="I159" s="40">
        <v>6.8654992858796342E-5</v>
      </c>
      <c r="J159" s="40">
        <v>1.0595658016203706E-4</v>
      </c>
      <c r="K159" s="40">
        <v>1.7386490090277784E-4</v>
      </c>
      <c r="L159" s="40">
        <v>1.7904646423610962E-5</v>
      </c>
      <c r="M159" s="40">
        <v>2.2674897119212968E-4</v>
      </c>
      <c r="N159" s="40">
        <v>2.9467960024305573E-4</v>
      </c>
      <c r="O159" s="40">
        <v>2.9591836733796278E-4</v>
      </c>
      <c r="P159" s="40">
        <v>1.3248719240740734E-4</v>
      </c>
      <c r="Q159" s="40">
        <v>1.0764781221064822E-4</v>
      </c>
      <c r="R159" s="40">
        <v>7.1568195185185265E-5</v>
      </c>
      <c r="S159" s="40">
        <v>8.7106324004629634E-5</v>
      </c>
      <c r="T159" s="40">
        <v>3.9962941967592572E-4</v>
      </c>
      <c r="U159" s="40">
        <v>2.5669249180555579E-4</v>
      </c>
      <c r="V159" s="40">
        <v>3.2673217435185168E-4</v>
      </c>
      <c r="W159" s="40">
        <v>2.5472411187499994E-4</v>
      </c>
      <c r="X159" s="40">
        <v>1.6011589820601847E-4</v>
      </c>
      <c r="Y159" s="40">
        <v>4.0625971067129613E-4</v>
      </c>
      <c r="Z159" s="40">
        <v>4.7160491202662032E-3</v>
      </c>
    </row>
    <row r="160" spans="2:26" x14ac:dyDescent="0.35">
      <c r="B160" s="39" t="s">
        <v>30</v>
      </c>
      <c r="C160" s="40">
        <v>2.564271542013889E-4</v>
      </c>
      <c r="D160" s="40">
        <v>2.8455687824074103E-5</v>
      </c>
      <c r="E160" s="40">
        <v>1.2037037037037036E-4</v>
      </c>
      <c r="F160" s="40">
        <v>3.0378768791666663E-4</v>
      </c>
      <c r="G160" s="40">
        <v>2.4839380196759267E-4</v>
      </c>
      <c r="H160" s="40">
        <v>8.8687326782407272E-5</v>
      </c>
      <c r="I160" s="40">
        <v>8.0015957002314958E-5</v>
      </c>
      <c r="J160" s="40">
        <v>1.2149155958333324E-4</v>
      </c>
      <c r="K160" s="40">
        <v>1.9430587049768517E-4</v>
      </c>
      <c r="L160" s="40">
        <v>8.000965818287032E-5</v>
      </c>
      <c r="M160" s="40">
        <v>2.0053539935185197E-4</v>
      </c>
      <c r="N160" s="40">
        <v>2.1238032249999987E-4</v>
      </c>
      <c r="O160" s="40">
        <v>3.237370874189815E-4</v>
      </c>
      <c r="P160" s="40">
        <v>8.5899050983796502E-5</v>
      </c>
      <c r="Q160" s="40">
        <v>1.1687137818287016E-4</v>
      </c>
      <c r="R160" s="40">
        <v>9.2592592592592588E-5</v>
      </c>
      <c r="S160" s="40">
        <v>6.5748089351852043E-5</v>
      </c>
      <c r="T160" s="40">
        <v>5.1112528344907397E-4</v>
      </c>
      <c r="U160" s="40">
        <v>3.4852135298611079E-4</v>
      </c>
      <c r="V160" s="40">
        <v>6.0075480810185236E-4</v>
      </c>
      <c r="W160" s="40">
        <v>1.1358024690972225E-4</v>
      </c>
      <c r="X160" s="40">
        <v>1.8348450490740726E-4</v>
      </c>
      <c r="Y160" s="40">
        <v>2.7371294196759221E-4</v>
      </c>
      <c r="Z160" s="40">
        <v>4.6508881330324069E-3</v>
      </c>
    </row>
    <row r="161" spans="2:26" x14ac:dyDescent="0.35">
      <c r="B161" s="39" t="s">
        <v>31</v>
      </c>
      <c r="C161" s="40">
        <v>2.5645418660879627E-4</v>
      </c>
      <c r="D161" s="40">
        <v>4.1206853113425963E-5</v>
      </c>
      <c r="E161" s="40">
        <v>1.6534286554398145E-4</v>
      </c>
      <c r="F161" s="40">
        <v>2.6416551187499998E-4</v>
      </c>
      <c r="G161" s="40">
        <v>1.8200533299768528E-4</v>
      </c>
      <c r="H161" s="40">
        <v>6.5856743935185157E-5</v>
      </c>
      <c r="I161" s="40">
        <v>6.4811140509259135E-5</v>
      </c>
      <c r="J161" s="40">
        <v>1.1491822037037042E-4</v>
      </c>
      <c r="K161" s="40">
        <v>1.3468626648148157E-4</v>
      </c>
      <c r="L161" s="40">
        <v>3.1523736041666597E-5</v>
      </c>
      <c r="M161" s="40">
        <v>1.9386180398148141E-4</v>
      </c>
      <c r="N161" s="40">
        <v>2.5875535399305557E-4</v>
      </c>
      <c r="O161" s="40">
        <v>3.1887125219907421E-4</v>
      </c>
      <c r="P161" s="40">
        <v>5.2355757118055475E-5</v>
      </c>
      <c r="Q161" s="40">
        <v>7.9122574953703848E-5</v>
      </c>
      <c r="R161" s="40">
        <v>7.8525237256944286E-5</v>
      </c>
      <c r="S161" s="40">
        <v>6.172629546296304E-5</v>
      </c>
      <c r="T161" s="40">
        <v>4.1654593936342585E-4</v>
      </c>
      <c r="U161" s="40">
        <v>2.6010330057870399E-4</v>
      </c>
      <c r="V161" s="40">
        <v>3.4905412782407355E-4</v>
      </c>
      <c r="W161" s="40">
        <v>2.8688271604166701E-4</v>
      </c>
      <c r="X161" s="40">
        <v>1.9290438398148141E-4</v>
      </c>
      <c r="Y161" s="40">
        <v>3.1318972033564781E-4</v>
      </c>
      <c r="Z161" s="40">
        <v>4.1828693205671289E-3</v>
      </c>
    </row>
    <row r="162" spans="2:26" x14ac:dyDescent="0.35">
      <c r="B162" s="39" t="s">
        <v>32</v>
      </c>
      <c r="C162" s="40">
        <v>2.6421432770833332E-4</v>
      </c>
      <c r="D162" s="40">
        <v>3.8238011261574086E-5</v>
      </c>
      <c r="E162" s="40">
        <v>1.5491727554398148E-4</v>
      </c>
      <c r="F162" s="40">
        <v>3.7816200554398148E-4</v>
      </c>
      <c r="G162" s="40">
        <v>2.3407239439814819E-4</v>
      </c>
      <c r="H162" s="40">
        <v>7.6997774409722161E-5</v>
      </c>
      <c r="I162" s="40">
        <v>7.2004913078703667E-5</v>
      </c>
      <c r="J162" s="40">
        <v>1.1592550600694442E-4</v>
      </c>
      <c r="K162" s="40">
        <v>1.9986352565972221E-4</v>
      </c>
      <c r="L162" s="40">
        <v>2.7901654490740669E-5</v>
      </c>
      <c r="M162" s="40">
        <v>2.711640211574077E-4</v>
      </c>
      <c r="N162" s="40">
        <v>2.6790123457175901E-4</v>
      </c>
      <c r="O162" s="40">
        <v>4.4652305365740767E-4</v>
      </c>
      <c r="P162" s="40">
        <v>9.975644579861101E-5</v>
      </c>
      <c r="Q162" s="40">
        <v>1.1704669521990739E-4</v>
      </c>
      <c r="R162" s="40">
        <v>1.3114134542824071E-4</v>
      </c>
      <c r="S162" s="40">
        <v>6.3869992442129733E-5</v>
      </c>
      <c r="T162" s="40">
        <v>4.8217645082175933E-4</v>
      </c>
      <c r="U162" s="40">
        <v>3.1604308390046281E-4</v>
      </c>
      <c r="V162" s="40">
        <v>4.4484546905092579E-4</v>
      </c>
      <c r="W162" s="40">
        <v>2.1258503401620389E-4</v>
      </c>
      <c r="X162" s="40">
        <v>2.0615604266203667E-4</v>
      </c>
      <c r="Y162" s="40">
        <v>3.5313523557870419E-4</v>
      </c>
      <c r="Z162" s="40">
        <v>4.9746414924074075E-3</v>
      </c>
    </row>
    <row r="163" spans="2:26" x14ac:dyDescent="0.35">
      <c r="B163" s="39" t="s">
        <v>33</v>
      </c>
      <c r="C163" s="40">
        <v>2.2590388006944447E-4</v>
      </c>
      <c r="D163" s="40">
        <v>2.3463613842592586E-5</v>
      </c>
      <c r="E163" s="40">
        <v>1.4410378349537039E-4</v>
      </c>
      <c r="F163" s="40">
        <v>2.8282890315972224E-4</v>
      </c>
      <c r="G163" s="40">
        <v>2.0865089863425929E-4</v>
      </c>
      <c r="H163" s="40">
        <v>5.7863546655092603E-5</v>
      </c>
      <c r="I163" s="40">
        <v>5.3571166122685065E-5</v>
      </c>
      <c r="J163" s="40">
        <v>1.0777142646990749E-4</v>
      </c>
      <c r="K163" s="40">
        <v>1.7911181447916662E-4</v>
      </c>
      <c r="L163" s="40">
        <v>5.4889718229166702E-5</v>
      </c>
      <c r="M163" s="40">
        <v>2.4286869068287044E-4</v>
      </c>
      <c r="N163" s="40">
        <v>2.9832451499999977E-4</v>
      </c>
      <c r="O163" s="40">
        <v>3.1323433694444448E-4</v>
      </c>
      <c r="P163" s="40">
        <v>1.0187022339120385E-4</v>
      </c>
      <c r="Q163" s="40">
        <v>9.3133240949073998E-5</v>
      </c>
      <c r="R163" s="40">
        <v>8.9852607719907539E-5</v>
      </c>
      <c r="S163" s="40">
        <v>5.7397959178240556E-5</v>
      </c>
      <c r="T163" s="40">
        <v>4.1332409506944468E-4</v>
      </c>
      <c r="U163" s="40">
        <v>2.8242367935185154E-4</v>
      </c>
      <c r="V163" s="40">
        <v>3.7419270177083342E-4</v>
      </c>
      <c r="W163" s="40">
        <v>2.2405045351851896E-4</v>
      </c>
      <c r="X163" s="40">
        <v>1.6183573737268495E-4</v>
      </c>
      <c r="Y163" s="40">
        <v>2.4245900520833332E-4</v>
      </c>
      <c r="Z163" s="40">
        <v>4.2331259973148148E-3</v>
      </c>
    </row>
    <row r="164" spans="2:26" x14ac:dyDescent="0.35">
      <c r="B164" s="39" t="s">
        <v>34</v>
      </c>
      <c r="C164" s="40">
        <v>2.9135802468750001E-4</v>
      </c>
      <c r="D164" s="40">
        <v>4.0681951793981472E-5</v>
      </c>
      <c r="E164" s="40">
        <v>1.4368018812500004E-4</v>
      </c>
      <c r="F164" s="40">
        <v>3.7977660200231482E-4</v>
      </c>
      <c r="G164" s="40">
        <v>2.4902998236111103E-4</v>
      </c>
      <c r="H164" s="40">
        <v>6.4902998240740783E-5</v>
      </c>
      <c r="I164" s="40">
        <v>7.1957671956018499E-5</v>
      </c>
      <c r="J164" s="40">
        <v>1.2098765431712967E-4</v>
      </c>
      <c r="K164" s="40">
        <v>1.9556563366898149E-4</v>
      </c>
      <c r="L164" s="40">
        <v>3.1158142268518386E-5</v>
      </c>
      <c r="M164" s="40">
        <v>2.9713613840277804E-4</v>
      </c>
      <c r="N164" s="40">
        <v>2.5133114974537017E-4</v>
      </c>
      <c r="O164" s="40">
        <v>4.8038968673611108E-4</v>
      </c>
      <c r="P164" s="40">
        <v>1.0944822373842595E-4</v>
      </c>
      <c r="Q164" s="40">
        <v>1.0985134793981473E-4</v>
      </c>
      <c r="R164" s="40">
        <v>1.319559922800929E-4</v>
      </c>
      <c r="S164" s="40">
        <v>6.198034768518476E-5</v>
      </c>
      <c r="T164" s="40">
        <v>4.6745611825231521E-4</v>
      </c>
      <c r="U164" s="40">
        <v>3.4144620811342582E-4</v>
      </c>
      <c r="V164" s="40">
        <v>4.4014445284722218E-4</v>
      </c>
      <c r="W164" s="40">
        <v>2.0942302847222255E-4</v>
      </c>
      <c r="X164" s="40">
        <v>2.2857142856481472E-4</v>
      </c>
      <c r="Y164" s="40">
        <v>3.7305786512731472E-4</v>
      </c>
      <c r="Z164" s="40">
        <v>5.0912908373263888E-3</v>
      </c>
    </row>
    <row r="165" spans="2:26" x14ac:dyDescent="0.35">
      <c r="B165" s="39" t="s">
        <v>35</v>
      </c>
      <c r="C165" s="40">
        <v>2.619184093402778E-4</v>
      </c>
      <c r="D165" s="40">
        <v>2.6019358356481451E-5</v>
      </c>
      <c r="E165" s="40">
        <v>1.4103258587962964E-4</v>
      </c>
      <c r="F165" s="40">
        <v>3.2955404384259256E-4</v>
      </c>
      <c r="G165" s="40">
        <v>1.9576562105324077E-4</v>
      </c>
      <c r="H165" s="40">
        <v>7.8029205509259195E-5</v>
      </c>
      <c r="I165" s="40">
        <v>7.8917863449074125E-5</v>
      </c>
      <c r="J165" s="40">
        <v>1.0640379608796297E-4</v>
      </c>
      <c r="K165" s="40">
        <v>1.8225098680555555E-4</v>
      </c>
      <c r="L165" s="40">
        <v>5.6835264976851835E-5</v>
      </c>
      <c r="M165" s="40">
        <v>2.2198601663194449E-4</v>
      </c>
      <c r="N165" s="40">
        <v>2.420131015277779E-4</v>
      </c>
      <c r="O165" s="40">
        <v>3.6281704040509234E-4</v>
      </c>
      <c r="P165" s="40">
        <v>1.0629041739583353E-4</v>
      </c>
      <c r="Q165" s="40">
        <v>8.1963340891203531E-5</v>
      </c>
      <c r="R165" s="40">
        <v>8.1065759641203684E-5</v>
      </c>
      <c r="S165" s="40">
        <v>5.7539682534722431E-5</v>
      </c>
      <c r="T165" s="40">
        <v>4.0088813303240753E-4</v>
      </c>
      <c r="U165" s="40">
        <v>2.5184450324074019E-4</v>
      </c>
      <c r="V165" s="40">
        <v>3.6904551943287082E-4</v>
      </c>
      <c r="W165" s="40">
        <v>1.5584845049768523E-4</v>
      </c>
      <c r="X165" s="40">
        <v>2.0484798857638858E-4</v>
      </c>
      <c r="Y165" s="40">
        <v>2.8857106113425955E-4</v>
      </c>
      <c r="Z165" s="40">
        <v>4.281448150243056E-3</v>
      </c>
    </row>
    <row r="166" spans="2:26" x14ac:dyDescent="0.35">
      <c r="B166" s="41" t="s">
        <v>36</v>
      </c>
      <c r="C166" s="40">
        <v>2.6284958427083332E-4</v>
      </c>
      <c r="D166" s="40">
        <v>1.9569370960648147E-5</v>
      </c>
      <c r="E166" s="40">
        <v>1.3423091459490742E-4</v>
      </c>
      <c r="F166" s="40">
        <v>3.5224237842592596E-4</v>
      </c>
      <c r="G166" s="40">
        <v>2.134878642824073E-4</v>
      </c>
      <c r="H166" s="40">
        <v>7.4922314606481503E-5</v>
      </c>
      <c r="I166" s="40">
        <v>7.4875598391203752E-5</v>
      </c>
      <c r="J166" s="40">
        <v>1.2552280171296298E-4</v>
      </c>
      <c r="K166" s="40">
        <v>1.7996845342592592E-4</v>
      </c>
      <c r="L166" s="40">
        <v>3.2711062824074175E-5</v>
      </c>
      <c r="M166" s="40">
        <v>2.3496945074074046E-4</v>
      </c>
      <c r="N166" s="40">
        <v>2.5281084656250002E-4</v>
      </c>
      <c r="O166" s="40">
        <v>3.4199210548611133E-4</v>
      </c>
      <c r="P166" s="40">
        <v>1.0190906608796295E-4</v>
      </c>
      <c r="Q166" s="40">
        <v>9.2882338124999987E-5</v>
      </c>
      <c r="R166" s="40">
        <v>9.9974804733796272E-5</v>
      </c>
      <c r="S166" s="40">
        <v>6.1190896111111098E-5</v>
      </c>
      <c r="T166" s="40">
        <v>3.9895518392361136E-4</v>
      </c>
      <c r="U166" s="40">
        <v>2.4783294490740722E-4</v>
      </c>
      <c r="V166" s="40">
        <v>3.4488378685185162E-4</v>
      </c>
      <c r="W166" s="40">
        <v>1.6188586545138887E-4</v>
      </c>
      <c r="X166" s="40">
        <v>1.8774565381944443E-4</v>
      </c>
      <c r="Y166" s="40">
        <v>3.0180146133101845E-4</v>
      </c>
      <c r="Z166" s="40">
        <v>4.2992147476273142E-3</v>
      </c>
    </row>
    <row r="167" spans="2:26" x14ac:dyDescent="0.35">
      <c r="B167" s="41" t="s">
        <v>37</v>
      </c>
      <c r="C167" s="40">
        <v>2.0490100361111109E-4</v>
      </c>
      <c r="D167" s="40">
        <v>3.4185248171296304E-5</v>
      </c>
      <c r="E167" s="40">
        <v>1.3697824809027776E-4</v>
      </c>
      <c r="F167" s="40">
        <v>2.6311413453703706E-4</v>
      </c>
      <c r="G167" s="40">
        <v>2.0828924163194444E-4</v>
      </c>
      <c r="H167" s="40">
        <v>5.0390526574074048E-5</v>
      </c>
      <c r="I167" s="40">
        <v>4.4308757453703692E-5</v>
      </c>
      <c r="J167" s="40">
        <v>1.037842760648149E-4</v>
      </c>
      <c r="K167" s="40">
        <v>1.6588718820601854E-4</v>
      </c>
      <c r="L167" s="40">
        <v>3.598198538194443E-5</v>
      </c>
      <c r="M167" s="40">
        <v>1.9872343999999996E-4</v>
      </c>
      <c r="N167" s="40">
        <v>1.6486887964120358E-4</v>
      </c>
      <c r="O167" s="40">
        <v>2.6422325103009272E-4</v>
      </c>
      <c r="P167" s="40">
        <v>7.9247501469907234E-5</v>
      </c>
      <c r="Q167" s="40">
        <v>9.2225161678240937E-5</v>
      </c>
      <c r="R167" s="40">
        <v>8.0647938182870261E-5</v>
      </c>
      <c r="S167" s="40">
        <v>4.1521793900463068E-5</v>
      </c>
      <c r="T167" s="40">
        <v>4.0843201478009259E-4</v>
      </c>
      <c r="U167" s="40">
        <v>2.9777441841435178E-4</v>
      </c>
      <c r="V167" s="40">
        <v>3.821827496412035E-4</v>
      </c>
      <c r="W167" s="40">
        <v>1.8289661543981529E-4</v>
      </c>
      <c r="X167" s="40">
        <v>9.5238095231481594E-5</v>
      </c>
      <c r="Y167" s="40">
        <v>1.8738557151620332E-4</v>
      </c>
      <c r="Z167" s="40">
        <v>3.7231880406481477E-3</v>
      </c>
    </row>
    <row r="168" spans="2:26" x14ac:dyDescent="0.35">
      <c r="B168" s="41" t="s">
        <v>38</v>
      </c>
      <c r="C168" s="40">
        <v>2.5905008607638889E-4</v>
      </c>
      <c r="D168" s="40">
        <v>2.0895271689814837E-5</v>
      </c>
      <c r="E168" s="40">
        <v>1.1919039221064812E-4</v>
      </c>
      <c r="F168" s="40">
        <v>3.1349626269675928E-4</v>
      </c>
      <c r="G168" s="40">
        <v>2.3320735702546299E-4</v>
      </c>
      <c r="H168" s="40">
        <v>7.9751406724537014E-5</v>
      </c>
      <c r="I168" s="40">
        <v>7.3973293020833297E-5</v>
      </c>
      <c r="J168" s="40">
        <v>1.0582010582175926E-4</v>
      </c>
      <c r="K168" s="40">
        <v>1.6695063828703709E-4</v>
      </c>
      <c r="L168" s="40">
        <v>5.4935647094907438E-5</v>
      </c>
      <c r="M168" s="40">
        <v>2.5951121189814798E-4</v>
      </c>
      <c r="N168" s="40">
        <v>2.7298227932870384E-4</v>
      </c>
      <c r="O168" s="40">
        <v>3.2878138909722232E-4</v>
      </c>
      <c r="P168" s="40">
        <v>9.162677416666653E-5</v>
      </c>
      <c r="Q168" s="40">
        <v>8.2908950613425894E-5</v>
      </c>
      <c r="R168" s="40">
        <v>8.7562200810185144E-5</v>
      </c>
      <c r="S168" s="40">
        <v>7.1285798263889092E-5</v>
      </c>
      <c r="T168" s="40">
        <v>3.9180314101851813E-4</v>
      </c>
      <c r="U168" s="40">
        <v>2.4462920969907441E-4</v>
      </c>
      <c r="V168" s="40">
        <v>3.4695557236111123E-4</v>
      </c>
      <c r="W168" s="40">
        <v>1.5587469555555542E-4</v>
      </c>
      <c r="X168" s="40">
        <v>2.1180818005787059E-4</v>
      </c>
      <c r="Y168" s="40">
        <v>3.2058453011574043E-4</v>
      </c>
      <c r="Z168" s="40">
        <v>4.2935843936342593E-3</v>
      </c>
    </row>
    <row r="169" spans="2:26" x14ac:dyDescent="0.35">
      <c r="B169" s="41" t="s">
        <v>39</v>
      </c>
      <c r="C169" s="40">
        <v>2.6560374149305559E-4</v>
      </c>
      <c r="D169" s="40">
        <v>2.8576152685185186E-5</v>
      </c>
      <c r="E169" s="40">
        <v>1.2898295120370365E-4</v>
      </c>
      <c r="F169" s="40">
        <v>3.3758293440972235E-4</v>
      </c>
      <c r="G169" s="40">
        <v>2.2608549592592581E-4</v>
      </c>
      <c r="H169" s="40">
        <v>7.0311581423611091E-5</v>
      </c>
      <c r="I169" s="40">
        <v>7.7013521458333398E-5</v>
      </c>
      <c r="J169" s="40">
        <v>1.2422104643518525E-4</v>
      </c>
      <c r="K169" s="40">
        <v>1.8533215755787031E-4</v>
      </c>
      <c r="L169" s="40">
        <v>3.4496514652777673E-5</v>
      </c>
      <c r="M169" s="40">
        <v>2.5877215084490736E-4</v>
      </c>
      <c r="N169" s="40">
        <v>2.7753422356481501E-4</v>
      </c>
      <c r="O169" s="40">
        <v>3.6769967245370354E-4</v>
      </c>
      <c r="P169" s="40">
        <v>1.0524901319444465E-4</v>
      </c>
      <c r="Q169" s="40">
        <v>8.2892416226851927E-5</v>
      </c>
      <c r="R169" s="40">
        <v>8.1263122523147902E-5</v>
      </c>
      <c r="S169" s="40">
        <v>7.5014697245370568E-5</v>
      </c>
      <c r="T169" s="40">
        <v>4.5232216342592585E-4</v>
      </c>
      <c r="U169" s="40">
        <v>2.7783656672453671E-4</v>
      </c>
      <c r="V169" s="40">
        <v>3.6775006299768527E-4</v>
      </c>
      <c r="W169" s="40">
        <v>1.853363567592594E-4</v>
      </c>
      <c r="X169" s="40">
        <v>1.5419501134259248E-4</v>
      </c>
      <c r="Y169" s="40">
        <v>3.2388458469907424E-4</v>
      </c>
      <c r="Z169" s="40">
        <v>4.4879561392476858E-3</v>
      </c>
    </row>
    <row r="170" spans="2:26" x14ac:dyDescent="0.35">
      <c r="B170" s="38" t="s">
        <v>45</v>
      </c>
      <c r="C170" s="42">
        <v>2.5498798725777117E-4</v>
      </c>
      <c r="D170" s="42">
        <v>3.2240320070271173E-5</v>
      </c>
      <c r="E170" s="42">
        <v>1.4515984745039681E-4</v>
      </c>
      <c r="F170" s="42">
        <v>3.1879124224454356E-4</v>
      </c>
      <c r="G170" s="42">
        <v>2.2239645196841932E-4</v>
      </c>
      <c r="H170" s="42">
        <v>7.4259195520006566E-5</v>
      </c>
      <c r="I170" s="42">
        <v>6.7506827467757956E-5</v>
      </c>
      <c r="J170" s="42">
        <v>1.1248479660796959E-4</v>
      </c>
      <c r="K170" s="42">
        <v>1.7531885880456353E-4</v>
      </c>
      <c r="L170" s="42">
        <v>3.8148515578703667E-5</v>
      </c>
      <c r="M170" s="42">
        <v>2.2767710920469576E-4</v>
      </c>
      <c r="N170" s="42">
        <v>2.5293719780753967E-4</v>
      </c>
      <c r="O170" s="42">
        <v>3.3892128279679239E-4</v>
      </c>
      <c r="P170" s="42">
        <v>9.6283473707010642E-5</v>
      </c>
      <c r="Q170" s="42">
        <v>9.708145493716929E-5</v>
      </c>
      <c r="R170" s="42">
        <v>9.0105703878141542E-5</v>
      </c>
      <c r="S170" s="42">
        <v>6.1576848549933899E-5</v>
      </c>
      <c r="T170" s="42">
        <v>4.3899958682787701E-4</v>
      </c>
      <c r="U170" s="42">
        <v>2.815189556870039E-4</v>
      </c>
      <c r="V170" s="42">
        <v>3.9080039202794305E-4</v>
      </c>
      <c r="W170" s="42">
        <v>1.9872970131613771E-4</v>
      </c>
      <c r="X170" s="42">
        <v>1.8632686429646163E-4</v>
      </c>
      <c r="Y170" s="42">
        <v>2.9325944222718242E-4</v>
      </c>
      <c r="Z170" s="42">
        <v>4.3955120562342923E-3</v>
      </c>
    </row>
    <row r="171" spans="2:26" x14ac:dyDescent="0.35">
      <c r="B171" s="38" t="s">
        <v>46</v>
      </c>
      <c r="C171" s="42">
        <v>1.8746955572916665E-4</v>
      </c>
      <c r="D171" s="42">
        <v>1.9569370960648147E-5</v>
      </c>
      <c r="E171" s="42">
        <v>1.1919039221064812E-4</v>
      </c>
      <c r="F171" s="42">
        <v>2.6311413453703706E-4</v>
      </c>
      <c r="G171" s="42">
        <v>1.8200533299768528E-4</v>
      </c>
      <c r="H171" s="42">
        <v>5.0390526574074048E-5</v>
      </c>
      <c r="I171" s="42">
        <v>4.4308757453703692E-5</v>
      </c>
      <c r="J171" s="42">
        <v>1.0013437473379621E-4</v>
      </c>
      <c r="K171" s="42">
        <v>1.3468626648148157E-4</v>
      </c>
      <c r="L171" s="42">
        <v>1.1287477951388991E-5</v>
      </c>
      <c r="M171" s="42">
        <v>1.9128243890046291E-4</v>
      </c>
      <c r="N171" s="42">
        <v>1.6486887964120358E-4</v>
      </c>
      <c r="O171" s="42">
        <v>2.6422325103009272E-4</v>
      </c>
      <c r="P171" s="42">
        <v>5.2355757118055475E-5</v>
      </c>
      <c r="Q171" s="42">
        <v>7.9122574953703848E-5</v>
      </c>
      <c r="R171" s="42">
        <v>6.5936004027777881E-5</v>
      </c>
      <c r="S171" s="42">
        <v>4.1521793900463068E-5</v>
      </c>
      <c r="T171" s="42">
        <v>3.8949357520833325E-4</v>
      </c>
      <c r="U171" s="42">
        <v>1.8819181994212945E-4</v>
      </c>
      <c r="V171" s="42">
        <v>3.2296968170138912E-4</v>
      </c>
      <c r="W171" s="42">
        <v>1.1358024690972225E-4</v>
      </c>
      <c r="X171" s="42">
        <v>9.5238095231481594E-5</v>
      </c>
      <c r="Y171" s="42">
        <v>1.8738557151620332E-4</v>
      </c>
      <c r="Z171" s="42">
        <v>3.7231880406481477E-3</v>
      </c>
    </row>
    <row r="172" spans="2:26" x14ac:dyDescent="0.35">
      <c r="B172" s="38" t="s">
        <v>47</v>
      </c>
      <c r="C172" s="42">
        <v>3.5498131351851853E-4</v>
      </c>
      <c r="D172" s="42">
        <v>4.5149911817129624E-5</v>
      </c>
      <c r="E172" s="42">
        <v>2.0038632737268516E-4</v>
      </c>
      <c r="F172" s="42">
        <v>3.8428445452546293E-4</v>
      </c>
      <c r="G172" s="42">
        <v>2.5177626606481498E-4</v>
      </c>
      <c r="H172" s="42">
        <v>1.013983371180554E-4</v>
      </c>
      <c r="I172" s="42">
        <v>8.0015957002314958E-5</v>
      </c>
      <c r="J172" s="42">
        <v>1.2552280171296298E-4</v>
      </c>
      <c r="K172" s="42">
        <v>1.9986352565972221E-4</v>
      </c>
      <c r="L172" s="42">
        <v>8.000965818287032E-5</v>
      </c>
      <c r="M172" s="42">
        <v>2.9713613840277804E-4</v>
      </c>
      <c r="N172" s="42">
        <v>2.9832451499999977E-4</v>
      </c>
      <c r="O172" s="42">
        <v>4.8038968673611108E-4</v>
      </c>
      <c r="P172" s="42">
        <v>1.3248719240740734E-4</v>
      </c>
      <c r="Q172" s="42">
        <v>1.1704669521990739E-4</v>
      </c>
      <c r="R172" s="42">
        <v>1.319559922800929E-4</v>
      </c>
      <c r="S172" s="42">
        <v>8.7106324004629634E-5</v>
      </c>
      <c r="T172" s="42">
        <v>5.1152683295138874E-4</v>
      </c>
      <c r="U172" s="42">
        <v>3.4852135298611079E-4</v>
      </c>
      <c r="V172" s="42">
        <v>6.0075480810185236E-4</v>
      </c>
      <c r="W172" s="42">
        <v>2.8688271604166701E-4</v>
      </c>
      <c r="X172" s="42">
        <v>2.3890568572916689E-4</v>
      </c>
      <c r="Y172" s="42">
        <v>4.0625971067129613E-4</v>
      </c>
      <c r="Z172" s="42">
        <v>5.0912908373263888E-3</v>
      </c>
    </row>
    <row r="173" spans="2:26" x14ac:dyDescent="0.35">
      <c r="B173" s="38" t="s">
        <v>48</v>
      </c>
      <c r="C173" s="43">
        <v>16.139621614227529</v>
      </c>
      <c r="D173" s="43">
        <v>26.093936335124951</v>
      </c>
      <c r="E173" s="43">
        <v>15.465867249086354</v>
      </c>
      <c r="F173" s="43">
        <v>13.731499846081441</v>
      </c>
      <c r="G173" s="43">
        <v>10.776673728273842</v>
      </c>
      <c r="H173" s="43">
        <v>19.134142366731187</v>
      </c>
      <c r="I173" s="43">
        <v>15.188024085001043</v>
      </c>
      <c r="J173" s="43">
        <v>7.5315413817168677</v>
      </c>
      <c r="K173" s="43">
        <v>10.187711650798967</v>
      </c>
      <c r="L173" s="43">
        <v>47.866095558329931</v>
      </c>
      <c r="M173" s="43">
        <v>15.023067300148515</v>
      </c>
      <c r="N173" s="43">
        <v>15.324216415089897</v>
      </c>
      <c r="O173" s="43">
        <v>18.082216647667646</v>
      </c>
      <c r="P173" s="43">
        <v>20.723279188051944</v>
      </c>
      <c r="Q173" s="43">
        <v>14.455070170020893</v>
      </c>
      <c r="R173" s="43">
        <v>21.582174888065527</v>
      </c>
      <c r="S173" s="43">
        <v>19.332296591115458</v>
      </c>
      <c r="T173" s="43">
        <v>10.703913195275952</v>
      </c>
      <c r="U173" s="43">
        <v>15.816082473797483</v>
      </c>
      <c r="V173" s="43">
        <v>18.775823313507072</v>
      </c>
      <c r="W173" s="43">
        <v>25.179949575520975</v>
      </c>
      <c r="X173" s="43">
        <v>19.919625873202722</v>
      </c>
      <c r="Y173" s="43">
        <v>21.289904195384672</v>
      </c>
      <c r="Z173" s="44">
        <v>8.267044387324713</v>
      </c>
    </row>
    <row r="175" spans="2:26" x14ac:dyDescent="0.35">
      <c r="B175" s="48" t="s">
        <v>68</v>
      </c>
      <c r="C175" s="47">
        <v>1</v>
      </c>
      <c r="D175" s="47">
        <v>2</v>
      </c>
      <c r="E175" s="47" t="s">
        <v>1</v>
      </c>
      <c r="F175" s="47" t="s">
        <v>2</v>
      </c>
      <c r="G175" s="47" t="s">
        <v>3</v>
      </c>
      <c r="H175" s="47" t="s">
        <v>4</v>
      </c>
      <c r="I175" s="47" t="s">
        <v>5</v>
      </c>
      <c r="J175" s="47" t="s">
        <v>6</v>
      </c>
      <c r="K175" s="47" t="s">
        <v>12</v>
      </c>
      <c r="L175" s="47">
        <v>5</v>
      </c>
      <c r="M175" s="47" t="s">
        <v>13</v>
      </c>
      <c r="N175" s="47" t="s">
        <v>14</v>
      </c>
      <c r="O175" s="47" t="s">
        <v>15</v>
      </c>
      <c r="P175" s="47" t="s">
        <v>16</v>
      </c>
      <c r="Q175" s="47" t="s">
        <v>17</v>
      </c>
      <c r="R175" s="47" t="s">
        <v>18</v>
      </c>
      <c r="S175" s="47" t="s">
        <v>19</v>
      </c>
      <c r="T175" s="47" t="s">
        <v>20</v>
      </c>
      <c r="U175" s="47" t="s">
        <v>21</v>
      </c>
      <c r="V175" s="47" t="s">
        <v>22</v>
      </c>
      <c r="W175" s="47" t="s">
        <v>23</v>
      </c>
      <c r="X175" s="47" t="s">
        <v>24</v>
      </c>
      <c r="Y175" s="47" t="s">
        <v>25</v>
      </c>
      <c r="Z175" s="46" t="s">
        <v>42</v>
      </c>
    </row>
    <row r="176" spans="2:26" x14ac:dyDescent="0.35">
      <c r="B176" s="39" t="s">
        <v>27</v>
      </c>
      <c r="C176" s="40">
        <v>2.0800264549768519E-4</v>
      </c>
      <c r="D176" s="40">
        <v>3.0746619641203711E-5</v>
      </c>
      <c r="E176" s="40">
        <v>1.4297472075231477E-4</v>
      </c>
      <c r="F176" s="40">
        <v>3.2476694381944446E-4</v>
      </c>
      <c r="G176" s="40">
        <v>1.85605106238426E-4</v>
      </c>
      <c r="H176" s="40">
        <v>6.298947047453699E-5</v>
      </c>
      <c r="I176" s="40">
        <v>5.9417517013888946E-5</v>
      </c>
      <c r="J176" s="40">
        <v>1.0013437473379621E-4</v>
      </c>
      <c r="K176" s="40">
        <v>1.5731922398148148E-4</v>
      </c>
      <c r="L176" s="40">
        <v>1.1287477951388991E-5</v>
      </c>
      <c r="M176" s="40">
        <v>1.9252120601851854E-4</v>
      </c>
      <c r="N176" s="40">
        <v>2.9572940287037037E-4</v>
      </c>
      <c r="O176" s="40">
        <v>3.3788527756944427E-4</v>
      </c>
      <c r="P176" s="40">
        <v>9.782480893518528E-5</v>
      </c>
      <c r="Q176" s="40">
        <v>9.9059376840277693E-5</v>
      </c>
      <c r="R176" s="40">
        <v>8.5411942557870606E-5</v>
      </c>
      <c r="S176" s="40">
        <v>4.4595616018518364E-5</v>
      </c>
      <c r="T176" s="40">
        <v>5.1152683295138874E-4</v>
      </c>
      <c r="U176" s="40">
        <v>3.358150667708336E-4</v>
      </c>
      <c r="V176" s="40">
        <v>4.4838750314814773E-4</v>
      </c>
      <c r="W176" s="40">
        <v>1.7687074829861148E-4</v>
      </c>
      <c r="X176" s="40">
        <v>2.3890568572916689E-4</v>
      </c>
      <c r="Y176" s="40">
        <v>2.1819937851851791E-4</v>
      </c>
      <c r="Z176" s="40">
        <v>4.3659769463310176E-3</v>
      </c>
    </row>
    <row r="177" spans="2:26" x14ac:dyDescent="0.35">
      <c r="B177" s="39" t="s">
        <v>29</v>
      </c>
      <c r="C177" s="40">
        <v>3.5498131351851853E-4</v>
      </c>
      <c r="D177" s="40">
        <v>4.3413538252314822E-5</v>
      </c>
      <c r="E177" s="40">
        <v>2.0038632737268516E-4</v>
      </c>
      <c r="F177" s="40">
        <v>3.8428445452546293E-4</v>
      </c>
      <c r="G177" s="40">
        <v>2.501259763078704E-4</v>
      </c>
      <c r="H177" s="40">
        <v>9.6166120775462873E-5</v>
      </c>
      <c r="I177" s="40">
        <v>6.8654992858796342E-5</v>
      </c>
      <c r="J177" s="40">
        <v>1.0595658016203706E-4</v>
      </c>
      <c r="K177" s="40">
        <v>1.7386490090277784E-4</v>
      </c>
      <c r="L177" s="40">
        <v>1.7904646423610962E-5</v>
      </c>
      <c r="M177" s="40">
        <v>2.2674897119212968E-4</v>
      </c>
      <c r="N177" s="40">
        <v>2.9467960024305573E-4</v>
      </c>
      <c r="O177" s="40">
        <v>2.9591836733796278E-4</v>
      </c>
      <c r="P177" s="40">
        <v>1.3248719240740734E-4</v>
      </c>
      <c r="Q177" s="40">
        <v>1.0764781221064822E-4</v>
      </c>
      <c r="R177" s="40">
        <v>7.1568195185185265E-5</v>
      </c>
      <c r="S177" s="40">
        <v>8.7106324004629634E-5</v>
      </c>
      <c r="T177" s="40">
        <v>3.9962941967592572E-4</v>
      </c>
      <c r="U177" s="40">
        <v>2.5669249180555579E-4</v>
      </c>
      <c r="V177" s="40">
        <v>3.2673217435185168E-4</v>
      </c>
      <c r="W177" s="40">
        <v>2.5472411187499994E-4</v>
      </c>
      <c r="X177" s="40">
        <v>1.6011589820601847E-4</v>
      </c>
      <c r="Y177" s="40">
        <v>4.0625971067129613E-4</v>
      </c>
      <c r="Z177" s="40">
        <v>4.7160491202662032E-3</v>
      </c>
    </row>
    <row r="178" spans="2:26" x14ac:dyDescent="0.35">
      <c r="B178" s="39" t="s">
        <v>30</v>
      </c>
      <c r="C178" s="40">
        <v>2.564271542013889E-4</v>
      </c>
      <c r="D178" s="40">
        <v>2.8455687824074103E-5</v>
      </c>
      <c r="E178" s="40">
        <v>1.2037037037037036E-4</v>
      </c>
      <c r="F178" s="40">
        <v>3.0378768791666663E-4</v>
      </c>
      <c r="G178" s="40">
        <v>2.4839380196759267E-4</v>
      </c>
      <c r="H178" s="40">
        <v>8.8687326782407272E-5</v>
      </c>
      <c r="I178" s="40">
        <v>8.0015957002314958E-5</v>
      </c>
      <c r="J178" s="40">
        <v>1.2149155958333324E-4</v>
      </c>
      <c r="K178" s="40">
        <v>1.9430587049768517E-4</v>
      </c>
      <c r="L178" s="40">
        <v>8.000965818287032E-5</v>
      </c>
      <c r="M178" s="40">
        <v>2.0053539935185197E-4</v>
      </c>
      <c r="N178" s="40">
        <v>2.1238032249999987E-4</v>
      </c>
      <c r="O178" s="40">
        <v>3.237370874189815E-4</v>
      </c>
      <c r="P178" s="40">
        <v>8.5899050983796502E-5</v>
      </c>
      <c r="Q178" s="40">
        <v>1.1687137818287016E-4</v>
      </c>
      <c r="R178" s="40">
        <v>9.2592592592592588E-5</v>
      </c>
      <c r="S178" s="40">
        <v>6.5748089351852043E-5</v>
      </c>
      <c r="T178" s="40">
        <v>5.1112528344907397E-4</v>
      </c>
      <c r="U178" s="40">
        <v>3.4852135298611079E-4</v>
      </c>
      <c r="V178" s="40">
        <v>6.0075480810185236E-4</v>
      </c>
      <c r="W178" s="40">
        <v>1.1358024690972225E-4</v>
      </c>
      <c r="X178" s="40">
        <v>1.8348450490740726E-4</v>
      </c>
      <c r="Y178" s="40">
        <v>2.7371294196759221E-4</v>
      </c>
      <c r="Z178" s="40">
        <v>4.6508881330324069E-3</v>
      </c>
    </row>
    <row r="179" spans="2:26" x14ac:dyDescent="0.35">
      <c r="B179" s="39" t="s">
        <v>31</v>
      </c>
      <c r="C179" s="40">
        <v>2.5645418660879627E-4</v>
      </c>
      <c r="D179" s="40">
        <v>4.1206853113425963E-5</v>
      </c>
      <c r="E179" s="40">
        <v>1.6534286554398145E-4</v>
      </c>
      <c r="F179" s="40">
        <v>2.6416551187499998E-4</v>
      </c>
      <c r="G179" s="40">
        <v>1.8200533299768528E-4</v>
      </c>
      <c r="H179" s="40">
        <v>6.5856743935185157E-5</v>
      </c>
      <c r="I179" s="40">
        <v>6.4811140509259135E-5</v>
      </c>
      <c r="J179" s="40">
        <v>1.1491822037037042E-4</v>
      </c>
      <c r="K179" s="40">
        <v>1.3468626648148157E-4</v>
      </c>
      <c r="L179" s="40">
        <v>3.1523736041666597E-5</v>
      </c>
      <c r="M179" s="40">
        <v>1.9386180398148141E-4</v>
      </c>
      <c r="N179" s="40">
        <v>2.5875535399305557E-4</v>
      </c>
      <c r="O179" s="40">
        <v>3.1887125219907421E-4</v>
      </c>
      <c r="P179" s="40">
        <v>5.2355757118055475E-5</v>
      </c>
      <c r="Q179" s="40">
        <v>7.9122574953703848E-5</v>
      </c>
      <c r="R179" s="40">
        <v>7.8525237256944286E-5</v>
      </c>
      <c r="S179" s="40">
        <v>6.172629546296304E-5</v>
      </c>
      <c r="T179" s="40">
        <v>4.1654593936342585E-4</v>
      </c>
      <c r="U179" s="40">
        <v>2.6010330057870399E-4</v>
      </c>
      <c r="V179" s="40">
        <v>3.4905412782407355E-4</v>
      </c>
      <c r="W179" s="40">
        <v>2.8688271604166701E-4</v>
      </c>
      <c r="X179" s="40">
        <v>1.9290438398148141E-4</v>
      </c>
      <c r="Y179" s="40">
        <v>3.1318972033564781E-4</v>
      </c>
      <c r="Z179" s="40">
        <v>4.1828693205671289E-3</v>
      </c>
    </row>
    <row r="180" spans="2:26" x14ac:dyDescent="0.35">
      <c r="B180" s="39" t="s">
        <v>32</v>
      </c>
      <c r="C180" s="40">
        <v>2.6421432770833332E-4</v>
      </c>
      <c r="D180" s="40">
        <v>3.8238011261574086E-5</v>
      </c>
      <c r="E180" s="40">
        <v>1.5491727554398148E-4</v>
      </c>
      <c r="F180" s="40">
        <v>3.7816200554398148E-4</v>
      </c>
      <c r="G180" s="40">
        <v>2.3407239439814819E-4</v>
      </c>
      <c r="H180" s="40">
        <v>7.6997774409722161E-5</v>
      </c>
      <c r="I180" s="40">
        <v>7.2004913078703667E-5</v>
      </c>
      <c r="J180" s="40">
        <v>1.1592550600694442E-4</v>
      </c>
      <c r="K180" s="40">
        <v>1.9986352565972221E-4</v>
      </c>
      <c r="L180" s="40">
        <v>2.7901654490740669E-5</v>
      </c>
      <c r="M180" s="40">
        <v>2.711640211574077E-4</v>
      </c>
      <c r="N180" s="40">
        <v>2.6790123457175901E-4</v>
      </c>
      <c r="O180" s="40">
        <v>4.4652305365740767E-4</v>
      </c>
      <c r="P180" s="40">
        <v>9.975644579861101E-5</v>
      </c>
      <c r="Q180" s="40">
        <v>1.1704669521990739E-4</v>
      </c>
      <c r="R180" s="40">
        <v>1.3114134542824071E-4</v>
      </c>
      <c r="S180" s="40">
        <v>6.3869992442129733E-5</v>
      </c>
      <c r="T180" s="40">
        <v>4.8217645082175933E-4</v>
      </c>
      <c r="U180" s="40">
        <v>3.1604308390046281E-4</v>
      </c>
      <c r="V180" s="40">
        <v>4.4484546905092579E-4</v>
      </c>
      <c r="W180" s="40">
        <v>2.1258503401620389E-4</v>
      </c>
      <c r="X180" s="40">
        <v>2.0615604266203667E-4</v>
      </c>
      <c r="Y180" s="40">
        <v>3.5313523557870419E-4</v>
      </c>
      <c r="Z180" s="40">
        <v>4.9746414924074075E-3</v>
      </c>
    </row>
    <row r="181" spans="2:26" x14ac:dyDescent="0.35">
      <c r="B181" s="39" t="s">
        <v>33</v>
      </c>
      <c r="C181" s="40">
        <v>2.2590388006944447E-4</v>
      </c>
      <c r="D181" s="40">
        <v>2.3463613842592586E-5</v>
      </c>
      <c r="E181" s="40">
        <v>1.4410378349537039E-4</v>
      </c>
      <c r="F181" s="40">
        <v>2.8282890315972224E-4</v>
      </c>
      <c r="G181" s="40">
        <v>2.0865089863425929E-4</v>
      </c>
      <c r="H181" s="40">
        <v>5.7863546655092603E-5</v>
      </c>
      <c r="I181" s="40">
        <v>5.3571166122685065E-5</v>
      </c>
      <c r="J181" s="40">
        <v>1.0777142646990749E-4</v>
      </c>
      <c r="K181" s="40">
        <v>1.7911181447916662E-4</v>
      </c>
      <c r="L181" s="40">
        <v>5.4889718229166702E-5</v>
      </c>
      <c r="M181" s="40">
        <v>2.4286869068287044E-4</v>
      </c>
      <c r="N181" s="40">
        <v>2.9832451499999977E-4</v>
      </c>
      <c r="O181" s="40">
        <v>3.1323433694444448E-4</v>
      </c>
      <c r="P181" s="40">
        <v>1.0187022339120385E-4</v>
      </c>
      <c r="Q181" s="40">
        <v>9.3133240949073998E-5</v>
      </c>
      <c r="R181" s="40">
        <v>8.9852607719907539E-5</v>
      </c>
      <c r="S181" s="40">
        <v>5.7397959178240556E-5</v>
      </c>
      <c r="T181" s="40">
        <v>4.1332409506944468E-4</v>
      </c>
      <c r="U181" s="40">
        <v>2.8242367935185154E-4</v>
      </c>
      <c r="V181" s="40">
        <v>3.7419270177083342E-4</v>
      </c>
      <c r="W181" s="40">
        <v>2.2405045351851896E-4</v>
      </c>
      <c r="X181" s="40">
        <v>1.6183573737268495E-4</v>
      </c>
      <c r="Y181" s="40">
        <v>2.4245900520833332E-4</v>
      </c>
      <c r="Z181" s="40">
        <v>4.2331259973148148E-3</v>
      </c>
    </row>
    <row r="182" spans="2:26" x14ac:dyDescent="0.35">
      <c r="B182" s="39" t="s">
        <v>35</v>
      </c>
      <c r="C182" s="40">
        <v>2.619184093402778E-4</v>
      </c>
      <c r="D182" s="40">
        <v>2.6019358356481451E-5</v>
      </c>
      <c r="E182" s="40">
        <v>1.4103258587962964E-4</v>
      </c>
      <c r="F182" s="40">
        <v>3.2955404384259256E-4</v>
      </c>
      <c r="G182" s="40">
        <v>1.9576562105324077E-4</v>
      </c>
      <c r="H182" s="40">
        <v>7.8029205509259195E-5</v>
      </c>
      <c r="I182" s="40">
        <v>7.8917863449074125E-5</v>
      </c>
      <c r="J182" s="40">
        <v>1.0640379608796297E-4</v>
      </c>
      <c r="K182" s="40">
        <v>1.8225098680555555E-4</v>
      </c>
      <c r="L182" s="40">
        <v>5.6835264976851835E-5</v>
      </c>
      <c r="M182" s="40">
        <v>2.2198601663194449E-4</v>
      </c>
      <c r="N182" s="40">
        <v>2.420131015277779E-4</v>
      </c>
      <c r="O182" s="40">
        <v>3.6281704040509234E-4</v>
      </c>
      <c r="P182" s="40">
        <v>1.0629041739583353E-4</v>
      </c>
      <c r="Q182" s="40">
        <v>8.1963340891203531E-5</v>
      </c>
      <c r="R182" s="40">
        <v>8.1065759641203684E-5</v>
      </c>
      <c r="S182" s="40">
        <v>5.7539682534722431E-5</v>
      </c>
      <c r="T182" s="40">
        <v>4.0088813303240753E-4</v>
      </c>
      <c r="U182" s="40">
        <v>2.5184450324074019E-4</v>
      </c>
      <c r="V182" s="40">
        <v>3.6904551943287082E-4</v>
      </c>
      <c r="W182" s="40">
        <v>1.5584845049768523E-4</v>
      </c>
      <c r="X182" s="40">
        <v>2.0484798857638858E-4</v>
      </c>
      <c r="Y182" s="40">
        <v>2.8857106113425955E-4</v>
      </c>
      <c r="Z182" s="40">
        <v>4.281448150243056E-3</v>
      </c>
    </row>
    <row r="183" spans="2:26" x14ac:dyDescent="0.35">
      <c r="B183" s="41" t="s">
        <v>37</v>
      </c>
      <c r="C183" s="40">
        <v>2.0490100361111109E-4</v>
      </c>
      <c r="D183" s="40">
        <v>3.4185248171296304E-5</v>
      </c>
      <c r="E183" s="40">
        <v>1.3697824809027776E-4</v>
      </c>
      <c r="F183" s="40">
        <v>2.6311413453703706E-4</v>
      </c>
      <c r="G183" s="40">
        <v>2.0828924163194444E-4</v>
      </c>
      <c r="H183" s="40">
        <v>5.0390526574074048E-5</v>
      </c>
      <c r="I183" s="40">
        <v>4.4308757453703692E-5</v>
      </c>
      <c r="J183" s="40">
        <v>1.037842760648149E-4</v>
      </c>
      <c r="K183" s="40">
        <v>1.6588718820601854E-4</v>
      </c>
      <c r="L183" s="40">
        <v>3.598198538194443E-5</v>
      </c>
      <c r="M183" s="40">
        <v>1.9872343999999996E-4</v>
      </c>
      <c r="N183" s="40">
        <v>1.6486887964120358E-4</v>
      </c>
      <c r="O183" s="40">
        <v>2.6422325103009272E-4</v>
      </c>
      <c r="P183" s="40">
        <v>7.9247501469907234E-5</v>
      </c>
      <c r="Q183" s="40">
        <v>9.2225161678240937E-5</v>
      </c>
      <c r="R183" s="40">
        <v>8.0647938182870261E-5</v>
      </c>
      <c r="S183" s="40">
        <v>4.1521793900463068E-5</v>
      </c>
      <c r="T183" s="40">
        <v>4.0843201478009259E-4</v>
      </c>
      <c r="U183" s="40">
        <v>2.9777441841435178E-4</v>
      </c>
      <c r="V183" s="40">
        <v>3.821827496412035E-4</v>
      </c>
      <c r="W183" s="40">
        <v>1.8289661543981529E-4</v>
      </c>
      <c r="X183" s="40">
        <v>9.5238095231481594E-5</v>
      </c>
      <c r="Y183" s="40">
        <v>1.8738557151620332E-4</v>
      </c>
      <c r="Z183" s="40">
        <v>3.7231880406481477E-3</v>
      </c>
    </row>
    <row r="184" spans="2:26" x14ac:dyDescent="0.35">
      <c r="B184" s="38" t="s">
        <v>49</v>
      </c>
      <c r="C184" s="42">
        <v>2.5410036506944445E-4</v>
      </c>
      <c r="D184" s="42">
        <v>3.321611630787038E-5</v>
      </c>
      <c r="E184" s="42">
        <v>1.507632721310764E-4</v>
      </c>
      <c r="F184" s="42">
        <v>3.1633296065248845E-4</v>
      </c>
      <c r="G184" s="42">
        <v>2.1411354665364589E-4</v>
      </c>
      <c r="H184" s="42">
        <v>7.2122589389467541E-5</v>
      </c>
      <c r="I184" s="42">
        <v>6.5212788436053246E-5</v>
      </c>
      <c r="J184" s="42">
        <v>1.0954821743489584E-4</v>
      </c>
      <c r="K184" s="42">
        <v>1.7341122212673611E-4</v>
      </c>
      <c r="L184" s="42">
        <v>3.9541767709780065E-5</v>
      </c>
      <c r="M184" s="42">
        <v>2.1855119362702553E-4</v>
      </c>
      <c r="N184" s="42">
        <v>2.5433155129340275E-4</v>
      </c>
      <c r="O184" s="42">
        <v>3.3290120832031247E-4</v>
      </c>
      <c r="P184" s="42">
        <v>9.4466424687500024E-5</v>
      </c>
      <c r="Q184" s="42">
        <v>9.8383697615740724E-5</v>
      </c>
      <c r="R184" s="42">
        <v>8.8850702320601867E-5</v>
      </c>
      <c r="S184" s="42">
        <v>5.9938219111689859E-5</v>
      </c>
      <c r="T184" s="42">
        <v>4.4295602114293988E-4</v>
      </c>
      <c r="U184" s="42">
        <v>2.9365223713107632E-4</v>
      </c>
      <c r="V184" s="42">
        <v>4.1189938166521985E-4</v>
      </c>
      <c r="W184" s="42">
        <v>2.00929797074653E-4</v>
      </c>
      <c r="X184" s="42">
        <v>1.8043604208333323E-4</v>
      </c>
      <c r="Y184" s="42">
        <v>2.8536407811631932E-4</v>
      </c>
      <c r="Z184" s="42">
        <v>4.3910234001012733E-3</v>
      </c>
    </row>
    <row r="185" spans="2:26" x14ac:dyDescent="0.35">
      <c r="B185" s="38" t="s">
        <v>50</v>
      </c>
      <c r="C185" s="42">
        <v>2.0490100361111109E-4</v>
      </c>
      <c r="D185" s="42">
        <v>2.3463613842592586E-5</v>
      </c>
      <c r="E185" s="42">
        <v>1.2037037037037036E-4</v>
      </c>
      <c r="F185" s="42">
        <v>2.6311413453703706E-4</v>
      </c>
      <c r="G185" s="42">
        <v>1.8200533299768528E-4</v>
      </c>
      <c r="H185" s="42">
        <v>5.0390526574074048E-5</v>
      </c>
      <c r="I185" s="42">
        <v>4.4308757453703692E-5</v>
      </c>
      <c r="J185" s="42">
        <v>1.0013437473379621E-4</v>
      </c>
      <c r="K185" s="42">
        <v>1.3468626648148157E-4</v>
      </c>
      <c r="L185" s="42">
        <v>1.1287477951388991E-5</v>
      </c>
      <c r="M185" s="42">
        <v>1.9252120601851854E-4</v>
      </c>
      <c r="N185" s="42">
        <v>1.6486887964120358E-4</v>
      </c>
      <c r="O185" s="42">
        <v>2.6422325103009272E-4</v>
      </c>
      <c r="P185" s="42">
        <v>5.2355757118055475E-5</v>
      </c>
      <c r="Q185" s="42">
        <v>7.9122574953703848E-5</v>
      </c>
      <c r="R185" s="42">
        <v>7.1568195185185265E-5</v>
      </c>
      <c r="S185" s="42">
        <v>4.1521793900463068E-5</v>
      </c>
      <c r="T185" s="42">
        <v>3.9962941967592572E-4</v>
      </c>
      <c r="U185" s="42">
        <v>2.5184450324074019E-4</v>
      </c>
      <c r="V185" s="42">
        <v>3.2673217435185168E-4</v>
      </c>
      <c r="W185" s="42">
        <v>1.1358024690972225E-4</v>
      </c>
      <c r="X185" s="42">
        <v>9.5238095231481594E-5</v>
      </c>
      <c r="Y185" s="42">
        <v>1.8738557151620332E-4</v>
      </c>
      <c r="Z185" s="42">
        <v>3.7231880406481477E-3</v>
      </c>
    </row>
    <row r="186" spans="2:26" x14ac:dyDescent="0.35">
      <c r="B186" s="38" t="s">
        <v>51</v>
      </c>
      <c r="C186" s="42">
        <v>3.5498131351851853E-4</v>
      </c>
      <c r="D186" s="42">
        <v>4.3413538252314822E-5</v>
      </c>
      <c r="E186" s="42">
        <v>2.0038632737268516E-4</v>
      </c>
      <c r="F186" s="42">
        <v>3.8428445452546293E-4</v>
      </c>
      <c r="G186" s="42">
        <v>2.501259763078704E-4</v>
      </c>
      <c r="H186" s="42">
        <v>9.6166120775462873E-5</v>
      </c>
      <c r="I186" s="42">
        <v>8.0015957002314958E-5</v>
      </c>
      <c r="J186" s="42">
        <v>1.2149155958333324E-4</v>
      </c>
      <c r="K186" s="42">
        <v>1.9986352565972221E-4</v>
      </c>
      <c r="L186" s="42">
        <v>8.000965818287032E-5</v>
      </c>
      <c r="M186" s="42">
        <v>2.711640211574077E-4</v>
      </c>
      <c r="N186" s="42">
        <v>2.9832451499999977E-4</v>
      </c>
      <c r="O186" s="42">
        <v>4.4652305365740767E-4</v>
      </c>
      <c r="P186" s="42">
        <v>1.3248719240740734E-4</v>
      </c>
      <c r="Q186" s="42">
        <v>1.1704669521990739E-4</v>
      </c>
      <c r="R186" s="42">
        <v>1.3114134542824071E-4</v>
      </c>
      <c r="S186" s="42">
        <v>8.7106324004629634E-5</v>
      </c>
      <c r="T186" s="42">
        <v>5.1152683295138874E-4</v>
      </c>
      <c r="U186" s="42">
        <v>3.4852135298611079E-4</v>
      </c>
      <c r="V186" s="42">
        <v>6.0075480810185236E-4</v>
      </c>
      <c r="W186" s="42">
        <v>2.8688271604166701E-4</v>
      </c>
      <c r="X186" s="42">
        <v>2.3890568572916689E-4</v>
      </c>
      <c r="Y186" s="42">
        <v>4.0625971067129613E-4</v>
      </c>
      <c r="Z186" s="42">
        <v>4.9746414924074075E-3</v>
      </c>
    </row>
    <row r="187" spans="2:26" x14ac:dyDescent="0.35">
      <c r="B187" s="38" t="s">
        <v>52</v>
      </c>
      <c r="C187" s="43">
        <v>18.633060293416502</v>
      </c>
      <c r="D187" s="43">
        <v>21.877863976184596</v>
      </c>
      <c r="E187" s="43">
        <v>15.867032493196589</v>
      </c>
      <c r="F187" s="43">
        <v>14.885005416406866</v>
      </c>
      <c r="G187" s="43">
        <v>12.624288836554129</v>
      </c>
      <c r="H187" s="43">
        <v>21.667231579516177</v>
      </c>
      <c r="I187" s="43">
        <v>18.969368781180986</v>
      </c>
      <c r="J187" s="43">
        <v>6.5457501193514718</v>
      </c>
      <c r="K187" s="43">
        <v>12.061477534555422</v>
      </c>
      <c r="L187" s="43">
        <v>57.758057806111751</v>
      </c>
      <c r="M187" s="43">
        <v>12.759345657193785</v>
      </c>
      <c r="N187" s="43">
        <v>18.43976786445576</v>
      </c>
      <c r="O187" s="43">
        <v>16.288325823257178</v>
      </c>
      <c r="P187" s="43">
        <v>24.526731722489917</v>
      </c>
      <c r="Q187" s="43">
        <v>14.791921845689624</v>
      </c>
      <c r="R187" s="43">
        <v>20.61518579749961</v>
      </c>
      <c r="S187" s="43">
        <v>23.402307674997022</v>
      </c>
      <c r="T187" s="43">
        <v>11.223633802144796</v>
      </c>
      <c r="U187" s="43">
        <v>12.658435121841805</v>
      </c>
      <c r="V187" s="43">
        <v>21.210078903896189</v>
      </c>
      <c r="W187" s="43">
        <v>27.593837191207289</v>
      </c>
      <c r="X187" s="43">
        <v>23.75322369105599</v>
      </c>
      <c r="Y187" s="43">
        <v>25.158760287809983</v>
      </c>
      <c r="Z187" s="44">
        <v>8.7809941840575387</v>
      </c>
    </row>
    <row r="189" spans="2:26" x14ac:dyDescent="0.35">
      <c r="B189" s="50" t="s">
        <v>69</v>
      </c>
      <c r="C189" s="47">
        <v>1</v>
      </c>
      <c r="D189" s="47">
        <v>2</v>
      </c>
      <c r="E189" s="47" t="s">
        <v>1</v>
      </c>
      <c r="F189" s="47" t="s">
        <v>2</v>
      </c>
      <c r="G189" s="47" t="s">
        <v>3</v>
      </c>
      <c r="H189" s="47" t="s">
        <v>4</v>
      </c>
      <c r="I189" s="47" t="s">
        <v>5</v>
      </c>
      <c r="J189" s="47" t="s">
        <v>6</v>
      </c>
      <c r="K189" s="47" t="s">
        <v>12</v>
      </c>
      <c r="L189" s="47">
        <v>5</v>
      </c>
      <c r="M189" s="47" t="s">
        <v>13</v>
      </c>
      <c r="N189" s="47" t="s">
        <v>14</v>
      </c>
      <c r="O189" s="47" t="s">
        <v>15</v>
      </c>
      <c r="P189" s="47" t="s">
        <v>16</v>
      </c>
      <c r="Q189" s="47" t="s">
        <v>17</v>
      </c>
      <c r="R189" s="47" t="s">
        <v>18</v>
      </c>
      <c r="S189" s="47" t="s">
        <v>19</v>
      </c>
      <c r="T189" s="47" t="s">
        <v>20</v>
      </c>
      <c r="U189" s="47" t="s">
        <v>21</v>
      </c>
      <c r="V189" s="47" t="s">
        <v>22</v>
      </c>
      <c r="W189" s="47" t="s">
        <v>23</v>
      </c>
      <c r="X189" s="47" t="s">
        <v>24</v>
      </c>
      <c r="Y189" s="47" t="s">
        <v>25</v>
      </c>
    </row>
    <row r="190" spans="2:26" x14ac:dyDescent="0.35">
      <c r="B190" s="39" t="s">
        <v>26</v>
      </c>
      <c r="C190" s="49">
        <v>4.6310828006163662</v>
      </c>
      <c r="D190" s="49">
        <v>0.75993938061995314</v>
      </c>
      <c r="E190" s="49">
        <v>3.1034240192553955</v>
      </c>
      <c r="F190" s="49">
        <v>6.5211089768527488</v>
      </c>
      <c r="G190" s="49">
        <v>5.6089664731384943</v>
      </c>
      <c r="H190" s="49">
        <v>1.7628487837452398</v>
      </c>
      <c r="I190" s="49">
        <v>1.5783067111053823</v>
      </c>
      <c r="J190" s="49">
        <v>2.5891193180000789</v>
      </c>
      <c r="K190" s="49">
        <v>3.8465131734670623</v>
      </c>
      <c r="L190" s="49">
        <v>0.53448736959401455</v>
      </c>
      <c r="M190" s="49">
        <v>4.8763608956003637</v>
      </c>
      <c r="N190" s="49">
        <v>6.2897830509713577</v>
      </c>
      <c r="O190" s="49">
        <v>7.2946763593204373</v>
      </c>
      <c r="P190" s="49">
        <v>1.7073253748965185</v>
      </c>
      <c r="Q190" s="49">
        <v>2.1487377728867485</v>
      </c>
      <c r="R190" s="49">
        <v>2.0746201159915554</v>
      </c>
      <c r="S190" s="49">
        <v>1.2073812939538371</v>
      </c>
      <c r="T190" s="49">
        <v>12.408768730801945</v>
      </c>
      <c r="U190" s="49">
        <v>7.2160462911267249</v>
      </c>
      <c r="V190" s="49">
        <v>8.7277819650115962</v>
      </c>
      <c r="W190" s="49">
        <v>4.4250678726139201</v>
      </c>
      <c r="X190" s="49">
        <v>5.3460406990297766</v>
      </c>
      <c r="Y190" s="49">
        <v>5.3416125714004821</v>
      </c>
    </row>
    <row r="191" spans="2:26" x14ac:dyDescent="0.35">
      <c r="B191" s="39" t="s">
        <v>27</v>
      </c>
      <c r="C191" s="49">
        <v>4.7641718693105286</v>
      </c>
      <c r="D191" s="49">
        <v>0.70423229483705518</v>
      </c>
      <c r="E191" s="49">
        <v>3.274747496604733</v>
      </c>
      <c r="F191" s="49">
        <v>7.4385858608888178</v>
      </c>
      <c r="G191" s="49">
        <v>4.2511700936579766</v>
      </c>
      <c r="H191" s="49">
        <v>1.4427348391628745</v>
      </c>
      <c r="I191" s="49">
        <v>1.3609214557081184</v>
      </c>
      <c r="J191" s="49">
        <v>2.2935158834941833</v>
      </c>
      <c r="K191" s="49">
        <v>3.6032994657400992</v>
      </c>
      <c r="L191" s="49">
        <v>0.25853269703758991</v>
      </c>
      <c r="M191" s="49">
        <v>4.4095790789803679</v>
      </c>
      <c r="N191" s="49">
        <v>6.7734989558038974</v>
      </c>
      <c r="O191" s="49">
        <v>7.7390531769387554</v>
      </c>
      <c r="P191" s="49">
        <v>2.2406167081892887</v>
      </c>
      <c r="Q191" s="49">
        <v>2.2688937220230398</v>
      </c>
      <c r="R191" s="49">
        <v>1.9563076857207686</v>
      </c>
      <c r="S191" s="49">
        <v>1.0214349861832099</v>
      </c>
      <c r="T191" s="49">
        <v>11.716205542066691</v>
      </c>
      <c r="U191" s="49">
        <v>7.6916362797801385</v>
      </c>
      <c r="V191" s="49">
        <v>10.270038267722729</v>
      </c>
      <c r="W191" s="49">
        <v>4.0511150304457324</v>
      </c>
      <c r="X191" s="49">
        <v>5.4719868809644803</v>
      </c>
      <c r="Y191" s="49">
        <v>4.9977217287389353</v>
      </c>
    </row>
    <row r="192" spans="2:26" x14ac:dyDescent="0.35">
      <c r="B192" s="39" t="s">
        <v>28</v>
      </c>
      <c r="C192" s="49">
        <v>6.4623231643564569</v>
      </c>
      <c r="D192" s="49">
        <v>1.0778558367957374</v>
      </c>
      <c r="E192" s="49">
        <v>4.1638597504573918</v>
      </c>
      <c r="F192" s="49">
        <v>6.8117842362277887</v>
      </c>
      <c r="G192" s="49">
        <v>6.010610143465172</v>
      </c>
      <c r="H192" s="49">
        <v>2.4206645175021761</v>
      </c>
      <c r="I192" s="49">
        <v>1.4725283095827117</v>
      </c>
      <c r="J192" s="49">
        <v>2.7940846246733839</v>
      </c>
      <c r="K192" s="49">
        <v>4.3841901442760376</v>
      </c>
      <c r="L192" s="49">
        <v>1.0219305368892242</v>
      </c>
      <c r="M192" s="49">
        <v>4.5664517370589044</v>
      </c>
      <c r="N192" s="49">
        <v>4.7075995254113865</v>
      </c>
      <c r="O192" s="49">
        <v>6.3867369197678592</v>
      </c>
      <c r="P192" s="49">
        <v>2.7427581560308689</v>
      </c>
      <c r="Q192" s="49">
        <v>2.7824559716172383</v>
      </c>
      <c r="R192" s="49">
        <v>1.5740785294150732</v>
      </c>
      <c r="S192" s="49">
        <v>1.5331777498623524</v>
      </c>
      <c r="T192" s="49">
        <v>9.2983110384163563</v>
      </c>
      <c r="U192" s="49">
        <v>4.4926699388342746</v>
      </c>
      <c r="V192" s="49">
        <v>7.7101979277361714</v>
      </c>
      <c r="W192" s="49">
        <v>6.7590543097626883</v>
      </c>
      <c r="X192" s="49">
        <v>3.9713854937387127</v>
      </c>
      <c r="Y192" s="49">
        <v>6.8552914381220393</v>
      </c>
    </row>
    <row r="193" spans="2:25" x14ac:dyDescent="0.35">
      <c r="B193" s="39" t="s">
        <v>29</v>
      </c>
      <c r="C193" s="49">
        <v>7.5270910982047026</v>
      </c>
      <c r="D193" s="49">
        <v>0.92054889898738579</v>
      </c>
      <c r="E193" s="49">
        <v>4.2490296912211569</v>
      </c>
      <c r="F193" s="49">
        <v>8.1484404577993779</v>
      </c>
      <c r="G193" s="49">
        <v>5.3037186409490094</v>
      </c>
      <c r="H193" s="49">
        <v>2.0391246639524967</v>
      </c>
      <c r="I193" s="49">
        <v>1.4557734898003145</v>
      </c>
      <c r="J193" s="49">
        <v>2.2467234216605494</v>
      </c>
      <c r="K193" s="49">
        <v>3.6866643342545129</v>
      </c>
      <c r="L193" s="49">
        <v>0.37965351859185709</v>
      </c>
      <c r="M193" s="49">
        <v>4.8080281907524016</v>
      </c>
      <c r="N193" s="49">
        <v>6.2484421329865665</v>
      </c>
      <c r="O193" s="49">
        <v>6.2747091854136432</v>
      </c>
      <c r="P193" s="49">
        <v>2.8092835555522999</v>
      </c>
      <c r="Q193" s="49">
        <v>2.2825846267812389</v>
      </c>
      <c r="R193" s="49">
        <v>1.5175455844519599</v>
      </c>
      <c r="S193" s="49">
        <v>1.8470190149273258</v>
      </c>
      <c r="T193" s="49">
        <v>8.47381800920191</v>
      </c>
      <c r="U193" s="49">
        <v>5.4429562809783985</v>
      </c>
      <c r="V193" s="49">
        <v>6.9280909935350481</v>
      </c>
      <c r="W193" s="49">
        <v>5.4012183796046154</v>
      </c>
      <c r="X193" s="49">
        <v>3.3951278734132546</v>
      </c>
      <c r="Y193" s="49">
        <v>8.6144079569799796</v>
      </c>
    </row>
    <row r="194" spans="2:25" x14ac:dyDescent="0.35">
      <c r="B194" s="39" t="s">
        <v>30</v>
      </c>
      <c r="C194" s="49">
        <v>5.5135093957677466</v>
      </c>
      <c r="D194" s="49">
        <v>0.61183341783627943</v>
      </c>
      <c r="E194" s="49">
        <v>2.5881157948189166</v>
      </c>
      <c r="F194" s="49">
        <v>6.531821003370279</v>
      </c>
      <c r="G194" s="49">
        <v>5.340782122954189</v>
      </c>
      <c r="H194" s="49">
        <v>1.906890130349848</v>
      </c>
      <c r="I194" s="49">
        <v>1.7204446702127851</v>
      </c>
      <c r="J194" s="49">
        <v>2.6122227864491769</v>
      </c>
      <c r="K194" s="49">
        <v>4.1778229219845064</v>
      </c>
      <c r="L194" s="49">
        <v>1.7203092375972402</v>
      </c>
      <c r="M194" s="49">
        <v>4.3117657018574995</v>
      </c>
      <c r="N194" s="49">
        <v>4.5664465888051069</v>
      </c>
      <c r="O194" s="49">
        <v>6.9607584220242895</v>
      </c>
      <c r="P194" s="49">
        <v>1.8469386604616052</v>
      </c>
      <c r="Q194" s="49">
        <v>2.5128830201871426</v>
      </c>
      <c r="R194" s="49">
        <v>1.9908583037068592</v>
      </c>
      <c r="S194" s="49">
        <v>1.413667400101148</v>
      </c>
      <c r="T194" s="49">
        <v>10.989842559722399</v>
      </c>
      <c r="U194" s="49">
        <v>7.4936515998047177</v>
      </c>
      <c r="V194" s="49">
        <v>12.916991140575051</v>
      </c>
      <c r="W194" s="49">
        <v>2.4421195191307956</v>
      </c>
      <c r="X194" s="49">
        <v>3.9451498221216998</v>
      </c>
      <c r="Y194" s="49">
        <v>5.8851757801607176</v>
      </c>
    </row>
    <row r="195" spans="2:25" x14ac:dyDescent="0.35">
      <c r="B195" s="39" t="s">
        <v>31</v>
      </c>
      <c r="C195" s="49">
        <v>6.1310590160637686</v>
      </c>
      <c r="D195" s="49">
        <v>0.98513364763303157</v>
      </c>
      <c r="E195" s="49">
        <v>3.9528575452020966</v>
      </c>
      <c r="F195" s="49">
        <v>6.3154139331128665</v>
      </c>
      <c r="G195" s="49">
        <v>4.3512077248688303</v>
      </c>
      <c r="H195" s="49">
        <v>1.5744394311189254</v>
      </c>
      <c r="I195" s="49">
        <v>1.5494421542309094</v>
      </c>
      <c r="J195" s="49">
        <v>2.7473538273194098</v>
      </c>
      <c r="K195" s="49">
        <v>3.2199491822331257</v>
      </c>
      <c r="L195" s="49">
        <v>0.75363903640653274</v>
      </c>
      <c r="M195" s="49">
        <v>4.6346607824505721</v>
      </c>
      <c r="N195" s="49">
        <v>6.1860731034736833</v>
      </c>
      <c r="O195" s="49">
        <v>7.623265939272529</v>
      </c>
      <c r="P195" s="49">
        <v>1.251670877228287</v>
      </c>
      <c r="Q195" s="49">
        <v>1.8915861072842723</v>
      </c>
      <c r="R195" s="49">
        <v>1.8773055345247442</v>
      </c>
      <c r="S195" s="49">
        <v>1.4756926581343439</v>
      </c>
      <c r="T195" s="49">
        <v>9.9583780280983998</v>
      </c>
      <c r="U195" s="49">
        <v>6.2182985086284788</v>
      </c>
      <c r="V195" s="49">
        <v>8.3448489798086118</v>
      </c>
      <c r="W195" s="49">
        <v>6.8585149105918131</v>
      </c>
      <c r="X195" s="49">
        <v>4.6117717097441311</v>
      </c>
      <c r="Y195" s="49">
        <v>7.4874373625706365</v>
      </c>
    </row>
    <row r="196" spans="2:25" x14ac:dyDescent="0.35">
      <c r="B196" s="39" t="s">
        <v>32</v>
      </c>
      <c r="C196" s="49">
        <v>5.3112234944285506</v>
      </c>
      <c r="D196" s="49">
        <v>0.76865863238456889</v>
      </c>
      <c r="E196" s="49">
        <v>3.1141394968949094</v>
      </c>
      <c r="F196" s="49">
        <v>7.6017941417719186</v>
      </c>
      <c r="G196" s="49">
        <v>4.7053118250913828</v>
      </c>
      <c r="H196" s="49">
        <v>1.5478054956772407</v>
      </c>
      <c r="I196" s="49">
        <v>1.4474392413725055</v>
      </c>
      <c r="J196" s="49">
        <v>2.3303288525188557</v>
      </c>
      <c r="K196" s="49">
        <v>4.0176468186655407</v>
      </c>
      <c r="L196" s="49">
        <v>0.56087769406751875</v>
      </c>
      <c r="M196" s="49">
        <v>5.4509258922733288</v>
      </c>
      <c r="N196" s="49">
        <v>5.3853375158922647</v>
      </c>
      <c r="O196" s="49">
        <v>8.9759845878123592</v>
      </c>
      <c r="P196" s="49">
        <v>2.0052991949443029</v>
      </c>
      <c r="Q196" s="49">
        <v>2.3528669432470859</v>
      </c>
      <c r="R196" s="49">
        <v>2.6361969124487943</v>
      </c>
      <c r="S196" s="49">
        <v>1.2839114645670826</v>
      </c>
      <c r="T196" s="49">
        <v>9.6926874340127931</v>
      </c>
      <c r="U196" s="49">
        <v>6.3530826167639702</v>
      </c>
      <c r="V196" s="49">
        <v>8.9422618640936289</v>
      </c>
      <c r="W196" s="49">
        <v>4.2733739575135967</v>
      </c>
      <c r="X196" s="49">
        <v>4.1441386877161746</v>
      </c>
      <c r="Y196" s="49">
        <v>7.0987072358416201</v>
      </c>
    </row>
    <row r="197" spans="2:25" x14ac:dyDescent="0.35">
      <c r="B197" s="39" t="s">
        <v>33</v>
      </c>
      <c r="C197" s="49">
        <v>5.3365734970502015</v>
      </c>
      <c r="D197" s="49">
        <v>0.55428574196648484</v>
      </c>
      <c r="E197" s="49">
        <v>3.4041931089879975</v>
      </c>
      <c r="F197" s="49">
        <v>6.68132494376799</v>
      </c>
      <c r="G197" s="49">
        <v>4.9290027928914029</v>
      </c>
      <c r="H197" s="49">
        <v>1.3669223805716391</v>
      </c>
      <c r="I197" s="49">
        <v>1.2655225985871126</v>
      </c>
      <c r="J197" s="49">
        <v>2.5459064185254539</v>
      </c>
      <c r="K197" s="49">
        <v>4.2311949748904718</v>
      </c>
      <c r="L197" s="49">
        <v>1.2966710242970494</v>
      </c>
      <c r="M197" s="49">
        <v>5.7373366830311339</v>
      </c>
      <c r="N197" s="49">
        <v>7.0473809470645339</v>
      </c>
      <c r="O197" s="49">
        <v>7.3995987160112255</v>
      </c>
      <c r="P197" s="49">
        <v>2.4065010929469817</v>
      </c>
      <c r="Q197" s="49">
        <v>2.2001055722922236</v>
      </c>
      <c r="R197" s="49">
        <v>2.122606503489465</v>
      </c>
      <c r="S197" s="49">
        <v>1.355923712515281</v>
      </c>
      <c r="T197" s="49">
        <v>9.7640395143359129</v>
      </c>
      <c r="U197" s="49">
        <v>6.6717522589925373</v>
      </c>
      <c r="V197" s="49">
        <v>8.8396306183230511</v>
      </c>
      <c r="W197" s="49">
        <v>5.29278962309745</v>
      </c>
      <c r="X197" s="49">
        <v>3.8230786769716203</v>
      </c>
      <c r="Y197" s="49">
        <v>5.7276585993927789</v>
      </c>
    </row>
    <row r="198" spans="2:25" x14ac:dyDescent="0.35">
      <c r="B198" s="39" t="s">
        <v>34</v>
      </c>
      <c r="C198" s="49">
        <v>5.7226749364116474</v>
      </c>
      <c r="D198" s="49">
        <v>0.79904984990692374</v>
      </c>
      <c r="E198" s="49">
        <v>2.8220777935454069</v>
      </c>
      <c r="F198" s="49">
        <v>7.4593381941179482</v>
      </c>
      <c r="G198" s="49">
        <v>4.8912935897389271</v>
      </c>
      <c r="H198" s="49">
        <v>1.2747847317012351</v>
      </c>
      <c r="I198" s="49">
        <v>1.4133482893663551</v>
      </c>
      <c r="J198" s="49">
        <v>2.376365015923239</v>
      </c>
      <c r="K198" s="49">
        <v>3.841179769876979</v>
      </c>
      <c r="L198" s="49">
        <v>0.6119890468657766</v>
      </c>
      <c r="M198" s="49">
        <v>5.8361650885144556</v>
      </c>
      <c r="N198" s="49">
        <v>4.9364917027083992</v>
      </c>
      <c r="O198" s="49">
        <v>9.4355184585836795</v>
      </c>
      <c r="P198" s="49">
        <v>2.1497146251401529</v>
      </c>
      <c r="Q198" s="49">
        <v>2.1576325425066747</v>
      </c>
      <c r="R198" s="49">
        <v>2.591798357160588</v>
      </c>
      <c r="S198" s="49">
        <v>1.2173798289184508</v>
      </c>
      <c r="T198" s="49">
        <v>9.1814852694173013</v>
      </c>
      <c r="U198" s="49">
        <v>6.7064761967660615</v>
      </c>
      <c r="V198" s="49">
        <v>8.6450463528883184</v>
      </c>
      <c r="W198" s="49">
        <v>4.1133581868247333</v>
      </c>
      <c r="X198" s="49">
        <v>4.4894592720781477</v>
      </c>
      <c r="Y198" s="49">
        <v>7.3273729010385935</v>
      </c>
    </row>
    <row r="199" spans="2:25" x14ac:dyDescent="0.35">
      <c r="B199" s="39" t="s">
        <v>35</v>
      </c>
      <c r="C199" s="49">
        <v>6.117519123182861</v>
      </c>
      <c r="D199" s="49">
        <v>0.60772330864276247</v>
      </c>
      <c r="E199" s="49">
        <v>3.2940393280629428</v>
      </c>
      <c r="F199" s="49">
        <v>7.6972564487061215</v>
      </c>
      <c r="G199" s="49">
        <v>4.5724160186811389</v>
      </c>
      <c r="H199" s="49">
        <v>1.8224956316434548</v>
      </c>
      <c r="I199" s="49">
        <v>1.8432516447640268</v>
      </c>
      <c r="J199" s="49">
        <v>2.4852291176741792</v>
      </c>
      <c r="K199" s="49">
        <v>4.2567603392606603</v>
      </c>
      <c r="L199" s="49">
        <v>1.3274775959537273</v>
      </c>
      <c r="M199" s="49">
        <v>5.1848348699339599</v>
      </c>
      <c r="N199" s="49">
        <v>5.6525991448486632</v>
      </c>
      <c r="O199" s="49">
        <v>8.474166395883957</v>
      </c>
      <c r="P199" s="49">
        <v>2.4825809788166993</v>
      </c>
      <c r="Q199" s="49">
        <v>1.9143835920692047</v>
      </c>
      <c r="R199" s="49">
        <v>1.8934191609117494</v>
      </c>
      <c r="S199" s="49">
        <v>1.3439303832619329</v>
      </c>
      <c r="T199" s="49">
        <v>9.3633770389032804</v>
      </c>
      <c r="U199" s="49">
        <v>5.8822270970732902</v>
      </c>
      <c r="V199" s="49">
        <v>8.6196423845964425</v>
      </c>
      <c r="W199" s="49">
        <v>3.6400873029102971</v>
      </c>
      <c r="X199" s="49">
        <v>4.7845490915208089</v>
      </c>
      <c r="Y199" s="49">
        <v>6.740034002697838</v>
      </c>
    </row>
    <row r="200" spans="2:25" x14ac:dyDescent="0.35">
      <c r="B200" s="41" t="s">
        <v>36</v>
      </c>
      <c r="C200" s="49">
        <v>6.1138975301454046</v>
      </c>
      <c r="D200" s="49">
        <v>0.45518477464863211</v>
      </c>
      <c r="E200" s="49">
        <v>3.1222193464280399</v>
      </c>
      <c r="F200" s="49">
        <v>8.1931794316700355</v>
      </c>
      <c r="G200" s="49">
        <v>4.9657408809417758</v>
      </c>
      <c r="H200" s="49">
        <v>1.7426976553760254</v>
      </c>
      <c r="I200" s="49">
        <v>1.7416110333294403</v>
      </c>
      <c r="J200" s="49">
        <v>2.9196681040936032</v>
      </c>
      <c r="K200" s="49">
        <v>4.1860773185440063</v>
      </c>
      <c r="L200" s="49">
        <v>0.76086133734368644</v>
      </c>
      <c r="M200" s="49">
        <v>5.4654039059206649</v>
      </c>
      <c r="N200" s="49">
        <v>5.8803958723397889</v>
      </c>
      <c r="O200" s="49">
        <v>7.9547574513427772</v>
      </c>
      <c r="P200" s="49">
        <v>2.370411158088936</v>
      </c>
      <c r="Q200" s="49">
        <v>2.1604489093330512</v>
      </c>
      <c r="R200" s="49">
        <v>2.3254201197781801</v>
      </c>
      <c r="S200" s="49">
        <v>1.4233040148757778</v>
      </c>
      <c r="T200" s="49">
        <v>9.2797221665605338</v>
      </c>
      <c r="U200" s="49">
        <v>5.7646095730431544</v>
      </c>
      <c r="V200" s="49">
        <v>8.0220181381306634</v>
      </c>
      <c r="W200" s="49">
        <v>3.7654752077860678</v>
      </c>
      <c r="X200" s="49">
        <v>4.3669754790234432</v>
      </c>
      <c r="Y200" s="49">
        <v>7.0199205912563247</v>
      </c>
    </row>
    <row r="201" spans="2:25" x14ac:dyDescent="0.35">
      <c r="B201" s="41" t="s">
        <v>37</v>
      </c>
      <c r="C201" s="49">
        <v>5.5033751015014829</v>
      </c>
      <c r="D201" s="49">
        <v>0.91817141111532985</v>
      </c>
      <c r="E201" s="49">
        <v>3.679058016807339</v>
      </c>
      <c r="F201" s="49">
        <v>7.0669042676456666</v>
      </c>
      <c r="G201" s="49">
        <v>5.5943787785610901</v>
      </c>
      <c r="H201" s="49">
        <v>1.3534241629467056</v>
      </c>
      <c r="I201" s="49">
        <v>1.1900757353633484</v>
      </c>
      <c r="J201" s="49">
        <v>2.7875109968055147</v>
      </c>
      <c r="K201" s="49">
        <v>4.4555146394684977</v>
      </c>
      <c r="L201" s="49">
        <v>0.96642944135801789</v>
      </c>
      <c r="M201" s="49">
        <v>5.3374537581885164</v>
      </c>
      <c r="N201" s="49">
        <v>4.4281641926552417</v>
      </c>
      <c r="O201" s="49">
        <v>7.0966936975897594</v>
      </c>
      <c r="P201" s="49">
        <v>2.1284850672251165</v>
      </c>
      <c r="Q201" s="49">
        <v>2.4770481821322674</v>
      </c>
      <c r="R201" s="49">
        <v>2.1660989802929951</v>
      </c>
      <c r="S201" s="49">
        <v>1.1152215103601049</v>
      </c>
      <c r="T201" s="49">
        <v>10.969953983548763</v>
      </c>
      <c r="U201" s="49">
        <v>7.9978345214740747</v>
      </c>
      <c r="V201" s="49">
        <v>10.264932779883756</v>
      </c>
      <c r="W201" s="49">
        <v>4.9123657855319038</v>
      </c>
      <c r="X201" s="49">
        <v>2.5579716681433622</v>
      </c>
      <c r="Y201" s="49">
        <v>5.0329333214011527</v>
      </c>
    </row>
    <row r="202" spans="2:25" x14ac:dyDescent="0.35">
      <c r="B202" s="41" t="s">
        <v>38</v>
      </c>
      <c r="C202" s="49">
        <v>6.0334224817022548</v>
      </c>
      <c r="D202" s="49">
        <v>0.48666265232365102</v>
      </c>
      <c r="E202" s="49">
        <v>2.7760113994116851</v>
      </c>
      <c r="F202" s="49">
        <v>7.3015046160861328</v>
      </c>
      <c r="G202" s="49">
        <v>5.4315307595029489</v>
      </c>
      <c r="H202" s="49">
        <v>1.8574552032278158</v>
      </c>
      <c r="I202" s="49">
        <v>1.7228796790510825</v>
      </c>
      <c r="J202" s="49">
        <v>2.4646098951414568</v>
      </c>
      <c r="K202" s="49">
        <v>3.8883744438460535</v>
      </c>
      <c r="L202" s="49">
        <v>1.2794821775567276</v>
      </c>
      <c r="M202" s="49">
        <v>6.0441623619394491</v>
      </c>
      <c r="N202" s="49">
        <v>6.3579111134610971</v>
      </c>
      <c r="O202" s="49">
        <v>7.6575038232549737</v>
      </c>
      <c r="P202" s="49">
        <v>2.134039202828153</v>
      </c>
      <c r="Q202" s="49">
        <v>1.9309961797035617</v>
      </c>
      <c r="R202" s="49">
        <v>2.0393729989331604</v>
      </c>
      <c r="S202" s="49">
        <v>1.6602864117351137</v>
      </c>
      <c r="T202" s="49">
        <v>9.1253159388088907</v>
      </c>
      <c r="U202" s="49">
        <v>5.6975521445849715</v>
      </c>
      <c r="V202" s="49">
        <v>8.0807907927817482</v>
      </c>
      <c r="W202" s="49">
        <v>3.6304094962395026</v>
      </c>
      <c r="X202" s="49">
        <v>4.9331318693048392</v>
      </c>
      <c r="Y202" s="49">
        <v>7.4665943585747243</v>
      </c>
    </row>
    <row r="203" spans="2:25" x14ac:dyDescent="0.35">
      <c r="B203" s="41" t="s">
        <v>39</v>
      </c>
      <c r="C203" s="49">
        <v>5.9181447690702838</v>
      </c>
      <c r="D203" s="49">
        <v>0.636729767371911</v>
      </c>
      <c r="E203" s="49">
        <v>2.8739797627640145</v>
      </c>
      <c r="F203" s="49">
        <v>7.5219749020611237</v>
      </c>
      <c r="G203" s="49">
        <v>5.0376048453054727</v>
      </c>
      <c r="H203" s="49">
        <v>1.5666726510254487</v>
      </c>
      <c r="I203" s="49">
        <v>1.7160043251056178</v>
      </c>
      <c r="J203" s="49">
        <v>2.7678756783930685</v>
      </c>
      <c r="K203" s="49">
        <v>4.1295447595202539</v>
      </c>
      <c r="L203" s="49">
        <v>0.76864643018905054</v>
      </c>
      <c r="M203" s="49">
        <v>5.7659242384727323</v>
      </c>
      <c r="N203" s="49">
        <v>6.1839780727299605</v>
      </c>
      <c r="O203" s="49">
        <v>8.193031773152331</v>
      </c>
      <c r="P203" s="49">
        <v>2.3451435336907616</v>
      </c>
      <c r="Q203" s="49">
        <v>1.846997021694315</v>
      </c>
      <c r="R203" s="49">
        <v>1.8106933312581348</v>
      </c>
      <c r="S203" s="49">
        <v>1.6714668084511461</v>
      </c>
      <c r="T203" s="49">
        <v>10.07857807411078</v>
      </c>
      <c r="U203" s="49">
        <v>6.1907148399875034</v>
      </c>
      <c r="V203" s="49">
        <v>8.1941545680820997</v>
      </c>
      <c r="W203" s="49">
        <v>4.1296383255280036</v>
      </c>
      <c r="X203" s="49">
        <v>3.4357512987736136</v>
      </c>
      <c r="Y203" s="49">
        <v>7.2167502232623608</v>
      </c>
    </row>
    <row r="204" spans="2:25" x14ac:dyDescent="0.35">
      <c r="B204" s="38" t="s">
        <v>45</v>
      </c>
      <c r="C204" s="43">
        <v>5.7918620198437338</v>
      </c>
      <c r="D204" s="43">
        <v>0.73471497250497897</v>
      </c>
      <c r="E204" s="43">
        <v>3.3155537536044304</v>
      </c>
      <c r="F204" s="43">
        <v>7.2350308152913438</v>
      </c>
      <c r="G204" s="43">
        <v>5.0709810492676999</v>
      </c>
      <c r="H204" s="43">
        <v>1.6913543055715088</v>
      </c>
      <c r="I204" s="43">
        <v>1.5341106669699796</v>
      </c>
      <c r="J204" s="43">
        <v>2.5686081386194393</v>
      </c>
      <c r="K204" s="43">
        <v>3.9946237347162716</v>
      </c>
      <c r="L204" s="43">
        <v>0.87435622455342954</v>
      </c>
      <c r="M204" s="43">
        <v>5.1735037989267392</v>
      </c>
      <c r="N204" s="43">
        <v>5.7602929942251393</v>
      </c>
      <c r="O204" s="43">
        <v>7.6761753504548969</v>
      </c>
      <c r="P204" s="43">
        <v>2.1871977275742838</v>
      </c>
      <c r="Q204" s="43">
        <v>2.209115725982719</v>
      </c>
      <c r="R204" s="43">
        <v>2.0411658655774301</v>
      </c>
      <c r="S204" s="43">
        <v>1.3978426598462221</v>
      </c>
      <c r="T204" s="43">
        <v>10.021463094857568</v>
      </c>
      <c r="U204" s="43">
        <v>6.415679153417023</v>
      </c>
      <c r="V204" s="43">
        <v>8.8933161980834932</v>
      </c>
      <c r="W204" s="43">
        <v>4.5496134219700801</v>
      </c>
      <c r="X204" s="43">
        <v>4.2340370373245761</v>
      </c>
      <c r="Y204" s="43">
        <v>6.6294012908170137</v>
      </c>
    </row>
    <row r="205" spans="2:25" x14ac:dyDescent="0.35">
      <c r="B205" s="38" t="s">
        <v>46</v>
      </c>
      <c r="C205" s="43">
        <v>4.6310828006163662</v>
      </c>
      <c r="D205" s="43">
        <v>0.45518477464863211</v>
      </c>
      <c r="E205" s="43">
        <v>2.5881157948189166</v>
      </c>
      <c r="F205" s="43">
        <v>6.3154139331128665</v>
      </c>
      <c r="G205" s="43">
        <v>4.2511700936579766</v>
      </c>
      <c r="H205" s="43">
        <v>1.2747847317012351</v>
      </c>
      <c r="I205" s="43">
        <v>1.1900757353633484</v>
      </c>
      <c r="J205" s="43">
        <v>2.2467234216605494</v>
      </c>
      <c r="K205" s="43">
        <v>3.2199491822331257</v>
      </c>
      <c r="L205" s="43">
        <v>0.25853269703758991</v>
      </c>
      <c r="M205" s="43">
        <v>4.3117657018574995</v>
      </c>
      <c r="N205" s="43">
        <v>4.4281641926552417</v>
      </c>
      <c r="O205" s="43">
        <v>6.2747091854136432</v>
      </c>
      <c r="P205" s="43">
        <v>1.251670877228287</v>
      </c>
      <c r="Q205" s="43">
        <v>1.846997021694315</v>
      </c>
      <c r="R205" s="43">
        <v>1.5175455844519599</v>
      </c>
      <c r="S205" s="43">
        <v>1.0214349861832099</v>
      </c>
      <c r="T205" s="43">
        <v>8.47381800920191</v>
      </c>
      <c r="U205" s="43">
        <v>4.4926699388342746</v>
      </c>
      <c r="V205" s="43">
        <v>6.9280909935350481</v>
      </c>
      <c r="W205" s="43">
        <v>2.4421195191307956</v>
      </c>
      <c r="X205" s="43">
        <v>2.5579716681433622</v>
      </c>
      <c r="Y205" s="43">
        <v>4.9977217287389353</v>
      </c>
    </row>
    <row r="206" spans="2:25" x14ac:dyDescent="0.35">
      <c r="B206" s="38" t="s">
        <v>47</v>
      </c>
      <c r="C206" s="43">
        <v>7.5270910982047026</v>
      </c>
      <c r="D206" s="43">
        <v>1.0778558367957374</v>
      </c>
      <c r="E206" s="43">
        <v>4.2490296912211569</v>
      </c>
      <c r="F206" s="43">
        <v>8.1931794316700355</v>
      </c>
      <c r="G206" s="43">
        <v>6.010610143465172</v>
      </c>
      <c r="H206" s="43">
        <v>2.4206645175021761</v>
      </c>
      <c r="I206" s="43">
        <v>1.8432516447640268</v>
      </c>
      <c r="J206" s="43">
        <v>2.9196681040936032</v>
      </c>
      <c r="K206" s="43">
        <v>4.4555146394684977</v>
      </c>
      <c r="L206" s="43">
        <v>1.7203092375972402</v>
      </c>
      <c r="M206" s="43">
        <v>6.0441623619394491</v>
      </c>
      <c r="N206" s="43">
        <v>7.0473809470645339</v>
      </c>
      <c r="O206" s="43">
        <v>9.4355184585836795</v>
      </c>
      <c r="P206" s="43">
        <v>2.8092835555522999</v>
      </c>
      <c r="Q206" s="43">
        <v>2.7824559716172383</v>
      </c>
      <c r="R206" s="43">
        <v>2.6361969124487943</v>
      </c>
      <c r="S206" s="43">
        <v>1.8470190149273258</v>
      </c>
      <c r="T206" s="43">
        <v>12.408768730801945</v>
      </c>
      <c r="U206" s="43">
        <v>7.9978345214740747</v>
      </c>
      <c r="V206" s="43">
        <v>12.916991140575051</v>
      </c>
      <c r="W206" s="43">
        <v>6.8585149105918131</v>
      </c>
      <c r="X206" s="43">
        <v>5.4719868809644803</v>
      </c>
      <c r="Y206" s="43">
        <v>8.6144079569799796</v>
      </c>
    </row>
    <row r="207" spans="2:25" x14ac:dyDescent="0.35">
      <c r="B207" s="38" t="s">
        <v>53</v>
      </c>
      <c r="C207" s="43">
        <v>0.72679481400099</v>
      </c>
      <c r="D207" s="43">
        <v>0.18984851116378723</v>
      </c>
      <c r="E207" s="43">
        <v>0.52042880155834903</v>
      </c>
      <c r="F207" s="43">
        <v>0.59761809181766967</v>
      </c>
      <c r="G207" s="43">
        <v>0.50689943006380767</v>
      </c>
      <c r="H207" s="43">
        <v>0.31088509163581057</v>
      </c>
      <c r="I207" s="43">
        <v>0.19548184453072154</v>
      </c>
      <c r="J207" s="43">
        <v>0.2125458767113336</v>
      </c>
      <c r="K207" s="43">
        <v>0.33771621741453922</v>
      </c>
      <c r="L207" s="43">
        <v>0.41499784964734959</v>
      </c>
      <c r="M207" s="43">
        <v>0.57258632820287836</v>
      </c>
      <c r="N207" s="43">
        <v>0.83541969887822343</v>
      </c>
      <c r="O207" s="43">
        <v>0.89742569850418041</v>
      </c>
      <c r="P207" s="43">
        <v>0.40708913068758207</v>
      </c>
      <c r="Q207" s="43">
        <v>0.2670832617014684</v>
      </c>
      <c r="R207" s="43">
        <v>0.324072553159096</v>
      </c>
      <c r="S207" s="43">
        <v>0.2285110791017709</v>
      </c>
      <c r="T207" s="43">
        <v>1.109415287414232</v>
      </c>
      <c r="U207" s="43">
        <v>0.96260225880021455</v>
      </c>
      <c r="V207" s="43">
        <v>1.4572563917201646</v>
      </c>
      <c r="W207" s="43">
        <v>1.2107652179640898</v>
      </c>
      <c r="X207" s="43">
        <v>0.79740442716764537</v>
      </c>
      <c r="Y207" s="43">
        <v>1.0699400246807951</v>
      </c>
    </row>
    <row r="209" spans="2:25" x14ac:dyDescent="0.35">
      <c r="B209" s="50" t="s">
        <v>70</v>
      </c>
      <c r="C209" s="47">
        <v>1</v>
      </c>
      <c r="D209" s="47">
        <v>2</v>
      </c>
      <c r="E209" s="47" t="s">
        <v>1</v>
      </c>
      <c r="F209" s="47" t="s">
        <v>2</v>
      </c>
      <c r="G209" s="47" t="s">
        <v>3</v>
      </c>
      <c r="H209" s="47" t="s">
        <v>4</v>
      </c>
      <c r="I209" s="47" t="s">
        <v>5</v>
      </c>
      <c r="J209" s="47" t="s">
        <v>6</v>
      </c>
      <c r="K209" s="47" t="s">
        <v>12</v>
      </c>
      <c r="L209" s="47">
        <v>5</v>
      </c>
      <c r="M209" s="47" t="s">
        <v>13</v>
      </c>
      <c r="N209" s="47" t="s">
        <v>14</v>
      </c>
      <c r="O209" s="47" t="s">
        <v>15</v>
      </c>
      <c r="P209" s="47" t="s">
        <v>16</v>
      </c>
      <c r="Q209" s="47" t="s">
        <v>17</v>
      </c>
      <c r="R209" s="47" t="s">
        <v>18</v>
      </c>
      <c r="S209" s="47" t="s">
        <v>19</v>
      </c>
      <c r="T209" s="47" t="s">
        <v>20</v>
      </c>
      <c r="U209" s="47" t="s">
        <v>21</v>
      </c>
      <c r="V209" s="47" t="s">
        <v>22</v>
      </c>
      <c r="W209" s="47" t="s">
        <v>23</v>
      </c>
      <c r="X209" s="47" t="s">
        <v>24</v>
      </c>
      <c r="Y209" s="47" t="s">
        <v>25</v>
      </c>
    </row>
    <row r="210" spans="2:25" x14ac:dyDescent="0.35">
      <c r="B210" s="39" t="s">
        <v>27</v>
      </c>
      <c r="C210" s="45">
        <v>4.7641718693105286</v>
      </c>
      <c r="D210" s="45">
        <v>0.70423229483705518</v>
      </c>
      <c r="E210" s="45">
        <v>3.274747496604733</v>
      </c>
      <c r="F210" s="45">
        <v>7.4385858608888178</v>
      </c>
      <c r="G210" s="45">
        <v>4.2511700936579766</v>
      </c>
      <c r="H210" s="45">
        <v>1.4427348391628745</v>
      </c>
      <c r="I210" s="45">
        <v>1.3609214557081184</v>
      </c>
      <c r="J210" s="45">
        <v>2.2935158834941833</v>
      </c>
      <c r="K210" s="45">
        <v>3.6032994657400992</v>
      </c>
      <c r="L210" s="45">
        <v>0.25853269703758991</v>
      </c>
      <c r="M210" s="45">
        <v>4.4095790789803679</v>
      </c>
      <c r="N210" s="45">
        <v>6.7734989558038974</v>
      </c>
      <c r="O210" s="45">
        <v>7.7390531769387554</v>
      </c>
      <c r="P210" s="45">
        <v>2.2406167081892887</v>
      </c>
      <c r="Q210" s="45">
        <v>2.2688937220230398</v>
      </c>
      <c r="R210" s="45">
        <v>1.9563076857207686</v>
      </c>
      <c r="S210" s="45">
        <v>1.0214349861832099</v>
      </c>
      <c r="T210" s="45">
        <v>11.716205542066691</v>
      </c>
      <c r="U210" s="45">
        <v>7.6916362797801385</v>
      </c>
      <c r="V210" s="45">
        <v>10.270038267722729</v>
      </c>
      <c r="W210" s="45">
        <v>4.0511150304457324</v>
      </c>
      <c r="X210" s="45">
        <v>5.4719868809644803</v>
      </c>
      <c r="Y210" s="45">
        <v>4.9977217287389353</v>
      </c>
    </row>
    <row r="211" spans="2:25" x14ac:dyDescent="0.35">
      <c r="B211" s="39" t="s">
        <v>29</v>
      </c>
      <c r="C211" s="45">
        <v>7.5270910982047026</v>
      </c>
      <c r="D211" s="45">
        <v>0.92054889898738579</v>
      </c>
      <c r="E211" s="45">
        <v>4.2490296912211569</v>
      </c>
      <c r="F211" s="45">
        <v>8.1484404577993779</v>
      </c>
      <c r="G211" s="45">
        <v>5.3037186409490094</v>
      </c>
      <c r="H211" s="45">
        <v>2.0391246639524967</v>
      </c>
      <c r="I211" s="45">
        <v>1.4557734898003145</v>
      </c>
      <c r="J211" s="45">
        <v>2.2467234216605494</v>
      </c>
      <c r="K211" s="45">
        <v>3.6866643342545129</v>
      </c>
      <c r="L211" s="45">
        <v>0.37965351859185709</v>
      </c>
      <c r="M211" s="45">
        <v>4.8080281907524016</v>
      </c>
      <c r="N211" s="45">
        <v>6.2484421329865665</v>
      </c>
      <c r="O211" s="45">
        <v>6.2747091854136432</v>
      </c>
      <c r="P211" s="45">
        <v>2.8092835555522999</v>
      </c>
      <c r="Q211" s="45">
        <v>2.2825846267812389</v>
      </c>
      <c r="R211" s="45">
        <v>1.5175455844519599</v>
      </c>
      <c r="S211" s="45">
        <v>1.8470190149273258</v>
      </c>
      <c r="T211" s="45">
        <v>8.47381800920191</v>
      </c>
      <c r="U211" s="45">
        <v>5.4429562809783985</v>
      </c>
      <c r="V211" s="45">
        <v>6.9280909935350481</v>
      </c>
      <c r="W211" s="45">
        <v>5.4012183796046154</v>
      </c>
      <c r="X211" s="45">
        <v>3.3951278734132546</v>
      </c>
      <c r="Y211" s="45">
        <v>8.6144079569799796</v>
      </c>
    </row>
    <row r="212" spans="2:25" x14ac:dyDescent="0.35">
      <c r="B212" s="39" t="s">
        <v>30</v>
      </c>
      <c r="C212" s="45">
        <v>5.5135093957677466</v>
      </c>
      <c r="D212" s="45">
        <v>0.61183341783627943</v>
      </c>
      <c r="E212" s="45">
        <v>2.5881157948189166</v>
      </c>
      <c r="F212" s="45">
        <v>6.531821003370279</v>
      </c>
      <c r="G212" s="45">
        <v>5.340782122954189</v>
      </c>
      <c r="H212" s="45">
        <v>1.906890130349848</v>
      </c>
      <c r="I212" s="45">
        <v>1.7204446702127851</v>
      </c>
      <c r="J212" s="45">
        <v>2.6122227864491769</v>
      </c>
      <c r="K212" s="45">
        <v>4.1778229219845064</v>
      </c>
      <c r="L212" s="45">
        <v>1.7203092375972402</v>
      </c>
      <c r="M212" s="45">
        <v>4.3117657018574995</v>
      </c>
      <c r="N212" s="45">
        <v>4.5664465888051069</v>
      </c>
      <c r="O212" s="45">
        <v>6.9607584220242895</v>
      </c>
      <c r="P212" s="45">
        <v>1.8469386604616052</v>
      </c>
      <c r="Q212" s="45">
        <v>2.5128830201871426</v>
      </c>
      <c r="R212" s="45">
        <v>1.9908583037068592</v>
      </c>
      <c r="S212" s="45">
        <v>1.413667400101148</v>
      </c>
      <c r="T212" s="45">
        <v>10.989842559722399</v>
      </c>
      <c r="U212" s="45">
        <v>7.4936515998047177</v>
      </c>
      <c r="V212" s="45">
        <v>12.916991140575051</v>
      </c>
      <c r="W212" s="45">
        <v>2.4421195191307956</v>
      </c>
      <c r="X212" s="45">
        <v>3.9451498221216998</v>
      </c>
      <c r="Y212" s="45">
        <v>5.8851757801607176</v>
      </c>
    </row>
    <row r="213" spans="2:25" x14ac:dyDescent="0.35">
      <c r="B213" s="39" t="s">
        <v>31</v>
      </c>
      <c r="C213" s="45">
        <v>6.1310590160637686</v>
      </c>
      <c r="D213" s="45">
        <v>0.98513364763303157</v>
      </c>
      <c r="E213" s="45">
        <v>3.9528575452020966</v>
      </c>
      <c r="F213" s="45">
        <v>6.3154139331128665</v>
      </c>
      <c r="G213" s="45">
        <v>4.3512077248688303</v>
      </c>
      <c r="H213" s="45">
        <v>1.5744394311189254</v>
      </c>
      <c r="I213" s="45">
        <v>1.5494421542309094</v>
      </c>
      <c r="J213" s="45">
        <v>2.7473538273194098</v>
      </c>
      <c r="K213" s="45">
        <v>3.2199491822331257</v>
      </c>
      <c r="L213" s="45">
        <v>0.75363903640653274</v>
      </c>
      <c r="M213" s="45">
        <v>4.6346607824505721</v>
      </c>
      <c r="N213" s="45">
        <v>6.1860731034736833</v>
      </c>
      <c r="O213" s="45">
        <v>7.623265939272529</v>
      </c>
      <c r="P213" s="45">
        <v>1.251670877228287</v>
      </c>
      <c r="Q213" s="45">
        <v>1.8915861072842723</v>
      </c>
      <c r="R213" s="45">
        <v>1.8773055345247442</v>
      </c>
      <c r="S213" s="45">
        <v>1.4756926581343439</v>
      </c>
      <c r="T213" s="45">
        <v>9.9583780280983998</v>
      </c>
      <c r="U213" s="45">
        <v>6.2182985086284788</v>
      </c>
      <c r="V213" s="45">
        <v>8.3448489798086118</v>
      </c>
      <c r="W213" s="45">
        <v>6.8585149105918131</v>
      </c>
      <c r="X213" s="45">
        <v>4.6117717097441311</v>
      </c>
      <c r="Y213" s="45">
        <v>7.4874373625706365</v>
      </c>
    </row>
    <row r="214" spans="2:25" x14ac:dyDescent="0.35">
      <c r="B214" s="39" t="s">
        <v>32</v>
      </c>
      <c r="C214" s="45">
        <v>5.3112234944285506</v>
      </c>
      <c r="D214" s="45">
        <v>0.76865863238456889</v>
      </c>
      <c r="E214" s="45">
        <v>3.1141394968949094</v>
      </c>
      <c r="F214" s="45">
        <v>7.6017941417719186</v>
      </c>
      <c r="G214" s="45">
        <v>4.7053118250913828</v>
      </c>
      <c r="H214" s="45">
        <v>1.5478054956772407</v>
      </c>
      <c r="I214" s="45">
        <v>1.4474392413725055</v>
      </c>
      <c r="J214" s="45">
        <v>2.3303288525188557</v>
      </c>
      <c r="K214" s="45">
        <v>4.0176468186655407</v>
      </c>
      <c r="L214" s="45">
        <v>0.56087769406751875</v>
      </c>
      <c r="M214" s="45">
        <v>5.4509258922733288</v>
      </c>
      <c r="N214" s="45">
        <v>5.3853375158922647</v>
      </c>
      <c r="O214" s="45">
        <v>8.9759845878123592</v>
      </c>
      <c r="P214" s="45">
        <v>2.0052991949443029</v>
      </c>
      <c r="Q214" s="45">
        <v>2.3528669432470859</v>
      </c>
      <c r="R214" s="45">
        <v>2.6361969124487943</v>
      </c>
      <c r="S214" s="45">
        <v>1.2839114645670826</v>
      </c>
      <c r="T214" s="45">
        <v>9.6926874340127931</v>
      </c>
      <c r="U214" s="45">
        <v>6.3530826167639702</v>
      </c>
      <c r="V214" s="45">
        <v>8.9422618640936289</v>
      </c>
      <c r="W214" s="45">
        <v>4.2733739575135967</v>
      </c>
      <c r="X214" s="45">
        <v>4.1441386877161746</v>
      </c>
      <c r="Y214" s="45">
        <v>7.0987072358416201</v>
      </c>
    </row>
    <row r="215" spans="2:25" x14ac:dyDescent="0.35">
      <c r="B215" s="39" t="s">
        <v>33</v>
      </c>
      <c r="C215" s="45">
        <v>5.3365734970502015</v>
      </c>
      <c r="D215" s="45">
        <v>0.55428574196648484</v>
      </c>
      <c r="E215" s="45">
        <v>3.4041931089879975</v>
      </c>
      <c r="F215" s="45">
        <v>6.68132494376799</v>
      </c>
      <c r="G215" s="45">
        <v>4.9290027928914029</v>
      </c>
      <c r="H215" s="45">
        <v>1.3669223805716391</v>
      </c>
      <c r="I215" s="45">
        <v>1.2655225985871126</v>
      </c>
      <c r="J215" s="45">
        <v>2.5459064185254539</v>
      </c>
      <c r="K215" s="45">
        <v>4.2311949748904718</v>
      </c>
      <c r="L215" s="45">
        <v>1.2966710242970494</v>
      </c>
      <c r="M215" s="45">
        <v>5.7373366830311339</v>
      </c>
      <c r="N215" s="45">
        <v>7.0473809470645339</v>
      </c>
      <c r="O215" s="45">
        <v>7.3995987160112255</v>
      </c>
      <c r="P215" s="45">
        <v>2.4065010929469817</v>
      </c>
      <c r="Q215" s="45">
        <v>2.2001055722922236</v>
      </c>
      <c r="R215" s="45">
        <v>2.122606503489465</v>
      </c>
      <c r="S215" s="45">
        <v>1.355923712515281</v>
      </c>
      <c r="T215" s="45">
        <v>9.7640395143359129</v>
      </c>
      <c r="U215" s="45">
        <v>6.6717522589925373</v>
      </c>
      <c r="V215" s="45">
        <v>8.8396306183230511</v>
      </c>
      <c r="W215" s="45">
        <v>5.29278962309745</v>
      </c>
      <c r="X215" s="45">
        <v>3.8230786769716203</v>
      </c>
      <c r="Y215" s="45">
        <v>5.7276585993927789</v>
      </c>
    </row>
    <row r="216" spans="2:25" x14ac:dyDescent="0.35">
      <c r="B216" s="39" t="s">
        <v>35</v>
      </c>
      <c r="C216" s="45">
        <v>6.117519123182861</v>
      </c>
      <c r="D216" s="45">
        <v>0.60772330864276247</v>
      </c>
      <c r="E216" s="45">
        <v>3.2940393280629428</v>
      </c>
      <c r="F216" s="45">
        <v>7.6972564487061215</v>
      </c>
      <c r="G216" s="45">
        <v>4.5724160186811389</v>
      </c>
      <c r="H216" s="45">
        <v>1.8224956316434548</v>
      </c>
      <c r="I216" s="45">
        <v>1.8432516447640268</v>
      </c>
      <c r="J216" s="45">
        <v>2.4852291176741792</v>
      </c>
      <c r="K216" s="45">
        <v>4.2567603392606603</v>
      </c>
      <c r="L216" s="45">
        <v>1.3274775959537273</v>
      </c>
      <c r="M216" s="45">
        <v>5.1848348699339599</v>
      </c>
      <c r="N216" s="45">
        <v>5.6525991448486632</v>
      </c>
      <c r="O216" s="45">
        <v>8.474166395883957</v>
      </c>
      <c r="P216" s="45">
        <v>2.4825809788166993</v>
      </c>
      <c r="Q216" s="45">
        <v>1.9143835920692047</v>
      </c>
      <c r="R216" s="45">
        <v>1.8934191609117494</v>
      </c>
      <c r="S216" s="45">
        <v>1.3439303832619329</v>
      </c>
      <c r="T216" s="45">
        <v>9.3633770389032804</v>
      </c>
      <c r="U216" s="45">
        <v>5.8822270970732902</v>
      </c>
      <c r="V216" s="45">
        <v>8.6196423845964425</v>
      </c>
      <c r="W216" s="45">
        <v>3.6400873029102971</v>
      </c>
      <c r="X216" s="45">
        <v>4.7845490915208089</v>
      </c>
      <c r="Y216" s="45">
        <v>6.740034002697838</v>
      </c>
    </row>
    <row r="217" spans="2:25" x14ac:dyDescent="0.35">
      <c r="B217" s="41" t="s">
        <v>37</v>
      </c>
      <c r="C217" s="45">
        <v>5.5033751015014829</v>
      </c>
      <c r="D217" s="45">
        <v>0.91817141111532985</v>
      </c>
      <c r="E217" s="45">
        <v>3.679058016807339</v>
      </c>
      <c r="F217" s="45">
        <v>7.0669042676456666</v>
      </c>
      <c r="G217" s="45">
        <v>5.5943787785610901</v>
      </c>
      <c r="H217" s="45">
        <v>1.3534241629467056</v>
      </c>
      <c r="I217" s="45">
        <v>1.1900757353633484</v>
      </c>
      <c r="J217" s="45">
        <v>2.7875109968055147</v>
      </c>
      <c r="K217" s="45">
        <v>4.4555146394684977</v>
      </c>
      <c r="L217" s="45">
        <v>0.96642944135801789</v>
      </c>
      <c r="M217" s="45">
        <v>5.3374537581885164</v>
      </c>
      <c r="N217" s="45">
        <v>4.4281641926552417</v>
      </c>
      <c r="O217" s="45">
        <v>7.0966936975897594</v>
      </c>
      <c r="P217" s="45">
        <v>2.1284850672251165</v>
      </c>
      <c r="Q217" s="45">
        <v>2.4770481821322674</v>
      </c>
      <c r="R217" s="45">
        <v>2.1660989802929951</v>
      </c>
      <c r="S217" s="45">
        <v>1.1152215103601049</v>
      </c>
      <c r="T217" s="45">
        <v>10.969953983548763</v>
      </c>
      <c r="U217" s="45">
        <v>7.9978345214740747</v>
      </c>
      <c r="V217" s="45">
        <v>10.264932779883756</v>
      </c>
      <c r="W217" s="45">
        <v>4.9123657855319038</v>
      </c>
      <c r="X217" s="45">
        <v>2.5579716681433622</v>
      </c>
      <c r="Y217" s="45">
        <v>5.0329333214011527</v>
      </c>
    </row>
    <row r="218" spans="2:25" x14ac:dyDescent="0.35">
      <c r="B218" s="38" t="s">
        <v>49</v>
      </c>
      <c r="C218" s="43">
        <v>5.7755653244387304</v>
      </c>
      <c r="D218" s="43">
        <v>0.75882341917536222</v>
      </c>
      <c r="E218" s="43">
        <v>3.4445225598250118</v>
      </c>
      <c r="F218" s="43">
        <v>7.1851926321328801</v>
      </c>
      <c r="G218" s="43">
        <v>4.8809984997068785</v>
      </c>
      <c r="H218" s="43">
        <v>1.6317295919278978</v>
      </c>
      <c r="I218" s="43">
        <v>1.4791088737548903</v>
      </c>
      <c r="J218" s="43">
        <v>2.5060989130559155</v>
      </c>
      <c r="K218" s="43">
        <v>3.9561065845621766</v>
      </c>
      <c r="L218" s="43">
        <v>0.90794878066369167</v>
      </c>
      <c r="M218" s="43">
        <v>4.9843231196834727</v>
      </c>
      <c r="N218" s="43">
        <v>5.7859928226912452</v>
      </c>
      <c r="O218" s="43">
        <v>7.5680287651183136</v>
      </c>
      <c r="P218" s="43">
        <v>2.1464220169205728</v>
      </c>
      <c r="Q218" s="43">
        <v>2.2375439707520597</v>
      </c>
      <c r="R218" s="43">
        <v>2.020042333193417</v>
      </c>
      <c r="S218" s="43">
        <v>1.3571001412563035</v>
      </c>
      <c r="T218" s="43">
        <v>10.116037763736268</v>
      </c>
      <c r="U218" s="43">
        <v>6.7189298954369514</v>
      </c>
      <c r="V218" s="43">
        <v>9.3908046285672881</v>
      </c>
      <c r="W218" s="43">
        <v>4.6089480636032754</v>
      </c>
      <c r="X218" s="43">
        <v>4.0917218013244412</v>
      </c>
      <c r="Y218" s="43">
        <v>6.4480094984729588</v>
      </c>
    </row>
    <row r="219" spans="2:25" x14ac:dyDescent="0.35">
      <c r="B219" s="38" t="s">
        <v>50</v>
      </c>
      <c r="C219" s="43">
        <v>4.7641718693105286</v>
      </c>
      <c r="D219" s="43">
        <v>0.55428574196648484</v>
      </c>
      <c r="E219" s="43">
        <v>2.5881157948189166</v>
      </c>
      <c r="F219" s="43">
        <v>6.3154139331128665</v>
      </c>
      <c r="G219" s="43">
        <v>4.2511700936579766</v>
      </c>
      <c r="H219" s="43">
        <v>1.3534241629467056</v>
      </c>
      <c r="I219" s="43">
        <v>1.1900757353633484</v>
      </c>
      <c r="J219" s="43">
        <v>2.2467234216605494</v>
      </c>
      <c r="K219" s="43">
        <v>3.2199491822331257</v>
      </c>
      <c r="L219" s="43">
        <v>0.25853269703758991</v>
      </c>
      <c r="M219" s="43">
        <v>4.3117657018574995</v>
      </c>
      <c r="N219" s="43">
        <v>4.4281641926552417</v>
      </c>
      <c r="O219" s="43">
        <v>6.2747091854136432</v>
      </c>
      <c r="P219" s="43">
        <v>1.251670877228287</v>
      </c>
      <c r="Q219" s="43">
        <v>1.8915861072842723</v>
      </c>
      <c r="R219" s="43">
        <v>1.5175455844519599</v>
      </c>
      <c r="S219" s="43">
        <v>1.0214349861832099</v>
      </c>
      <c r="T219" s="43">
        <v>8.47381800920191</v>
      </c>
      <c r="U219" s="43">
        <v>5.4429562809783985</v>
      </c>
      <c r="V219" s="43">
        <v>6.9280909935350481</v>
      </c>
      <c r="W219" s="43">
        <v>2.4421195191307956</v>
      </c>
      <c r="X219" s="43">
        <v>2.5579716681433622</v>
      </c>
      <c r="Y219" s="43">
        <v>4.9977217287389353</v>
      </c>
    </row>
    <row r="220" spans="2:25" x14ac:dyDescent="0.35">
      <c r="B220" s="38" t="s">
        <v>51</v>
      </c>
      <c r="C220" s="43">
        <v>7.5270910982047026</v>
      </c>
      <c r="D220" s="43">
        <v>0.98513364763303157</v>
      </c>
      <c r="E220" s="43">
        <v>4.2490296912211569</v>
      </c>
      <c r="F220" s="43">
        <v>8.1484404577993779</v>
      </c>
      <c r="G220" s="43">
        <v>5.5943787785610901</v>
      </c>
      <c r="H220" s="43">
        <v>2.0391246639524967</v>
      </c>
      <c r="I220" s="43">
        <v>1.8432516447640268</v>
      </c>
      <c r="J220" s="43">
        <v>2.7875109968055147</v>
      </c>
      <c r="K220" s="43">
        <v>4.4555146394684977</v>
      </c>
      <c r="L220" s="43">
        <v>1.7203092375972402</v>
      </c>
      <c r="M220" s="43">
        <v>5.7373366830311339</v>
      </c>
      <c r="N220" s="43">
        <v>7.0473809470645339</v>
      </c>
      <c r="O220" s="43">
        <v>8.9759845878123592</v>
      </c>
      <c r="P220" s="43">
        <v>2.8092835555522999</v>
      </c>
      <c r="Q220" s="43">
        <v>2.5128830201871426</v>
      </c>
      <c r="R220" s="43">
        <v>2.6361969124487943</v>
      </c>
      <c r="S220" s="43">
        <v>1.8470190149273258</v>
      </c>
      <c r="T220" s="43">
        <v>11.716205542066691</v>
      </c>
      <c r="U220" s="43">
        <v>7.9978345214740747</v>
      </c>
      <c r="V220" s="43">
        <v>12.916991140575051</v>
      </c>
      <c r="W220" s="43">
        <v>6.8585149105918131</v>
      </c>
      <c r="X220" s="43">
        <v>5.4719868809644803</v>
      </c>
      <c r="Y220" s="43">
        <v>8.6144079569799796</v>
      </c>
    </row>
    <row r="221" spans="2:25" x14ac:dyDescent="0.35">
      <c r="B221" s="38" t="s">
        <v>54</v>
      </c>
      <c r="C221" s="43">
        <v>0.83539173098003361</v>
      </c>
      <c r="D221" s="43">
        <v>0.16566451487884992</v>
      </c>
      <c r="E221" s="43">
        <v>0.5149651607584157</v>
      </c>
      <c r="F221" s="43">
        <v>0.64132729856577853</v>
      </c>
      <c r="G221" s="43">
        <v>0.49349485072483673</v>
      </c>
      <c r="H221" s="43">
        <v>0.25958674645337876</v>
      </c>
      <c r="I221" s="43">
        <v>0.22053983062518726</v>
      </c>
      <c r="J221" s="43">
        <v>0.20495346547343127</v>
      </c>
      <c r="K221" s="43">
        <v>0.41531739206345758</v>
      </c>
      <c r="L221" s="43">
        <v>0.51207782320688477</v>
      </c>
      <c r="M221" s="43">
        <v>0.51901852822088779</v>
      </c>
      <c r="N221" s="43">
        <v>0.95987366074875158</v>
      </c>
      <c r="O221" s="43">
        <v>0.85587914129843323</v>
      </c>
      <c r="P221" s="43">
        <v>0.46895161196221941</v>
      </c>
      <c r="Q221" s="43">
        <v>0.23145682174402879</v>
      </c>
      <c r="R221" s="43">
        <v>0.31742770505198437</v>
      </c>
      <c r="S221" s="43">
        <v>0.24899578881463863</v>
      </c>
      <c r="T221" s="43">
        <v>1.0450299654721078</v>
      </c>
      <c r="U221" s="43">
        <v>0.91782588261563824</v>
      </c>
      <c r="V221" s="43">
        <v>1.7820453501369315</v>
      </c>
      <c r="W221" s="43">
        <v>1.3258727386393763</v>
      </c>
      <c r="X221" s="43">
        <v>0.89359832987806598</v>
      </c>
      <c r="Y221" s="43">
        <v>1.2662566223998071</v>
      </c>
    </row>
  </sheetData>
  <conditionalFormatting sqref="T2:U11">
    <cfRule type="colorScale" priority="1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8:C104">
    <cfRule type="colorScale" priority="1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8:D104">
    <cfRule type="colorScale" priority="1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88:E104">
    <cfRule type="colorScale" priority="1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8:F104">
    <cfRule type="colorScale" priority="1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88:G104">
    <cfRule type="colorScale" priority="1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8:H104">
    <cfRule type="colorScale" priority="1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88:I104">
    <cfRule type="colorScale" priority="1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88:J104">
    <cfRule type="colorScale" priority="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88:K104">
    <cfRule type="colorScale" priority="1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88:L104">
    <cfRule type="colorScale" priority="1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56:C172">
    <cfRule type="colorScale" priority="1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56:D172">
    <cfRule type="colorScale" priority="1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56:E172">
    <cfRule type="colorScale" priority="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56:F172">
    <cfRule type="colorScale" priority="1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56:G172">
    <cfRule type="colorScale" priority="1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56:H172">
    <cfRule type="colorScale" priority="1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56:I172">
    <cfRule type="colorScale" priority="1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56:J172">
    <cfRule type="colorScale" priority="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56:K172">
    <cfRule type="colorScale" priority="1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56:L172">
    <cfRule type="colorScale" priority="1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56:M172">
    <cfRule type="colorScale" priority="1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56:N172">
    <cfRule type="colorScale" priority="1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56:O172">
    <cfRule type="colorScale" priority="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56:P172">
    <cfRule type="colorScale" priority="1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56:Q172">
    <cfRule type="colorScale" priority="1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56:R172">
    <cfRule type="colorScale" priority="1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56:S172">
    <cfRule type="colorScale" priority="1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56:T172"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56:U172">
    <cfRule type="colorScale" priority="1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156:V172">
    <cfRule type="colorScale" priority="1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156:W172">
    <cfRule type="colorScale" priority="1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56:X172">
    <cfRule type="colorScale" priority="1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156:Y172"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156:Z172">
    <cfRule type="colorScale" priority="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08:C118">
    <cfRule type="colorScale" priority="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08:D118">
    <cfRule type="colorScale" priority="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08:E118">
    <cfRule type="colorScale" priority="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08:F118"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08:G118">
    <cfRule type="colorScale" priority="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08:H118">
    <cfRule type="colorScale" priority="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08:I118">
    <cfRule type="colorScale" priority="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08:J118">
    <cfRule type="colorScale" priority="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08:K118"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08:L118">
    <cfRule type="colorScale" priority="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76:C186">
    <cfRule type="colorScale" priority="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76:D186">
    <cfRule type="colorScale" priority="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76:E186">
    <cfRule type="colorScale" priority="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76:F186"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76:G186">
    <cfRule type="colorScale" priority="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76:H186">
    <cfRule type="colorScale" priority="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76:I186">
    <cfRule type="colorScale" priority="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76:J186">
    <cfRule type="colorScale" priority="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76:K186"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76:L186">
    <cfRule type="colorScale" priority="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76:M186">
    <cfRule type="colorScale" priority="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76:N186">
    <cfRule type="colorScale" priority="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76:O186">
    <cfRule type="colorScale" priority="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76:P186"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76:Q186">
    <cfRule type="colorScale" priority="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76:R186">
    <cfRule type="colorScale" priority="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76:S186">
    <cfRule type="colorScale" priority="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76:T186">
    <cfRule type="colorScale" priority="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76:U186"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176:V186">
    <cfRule type="colorScale" priority="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176:W186">
    <cfRule type="colorScale" priority="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76:X186">
    <cfRule type="colorScale" priority="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176:Y186">
    <cfRule type="colorScale" priority="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176:Z186"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190:Y206">
    <cfRule type="colorScale" priority="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90:X206">
    <cfRule type="colorScale" priority="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190:W206">
    <cfRule type="colorScale" priority="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190:V206">
    <cfRule type="colorScale" priority="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90:U206"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90:T206"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90:S206">
    <cfRule type="colorScale" priority="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90:R206"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90:Q206"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90:P206"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90:O206"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90:N206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90:M206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90:L206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90:K206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90:J206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90:C206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90:D206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90:E206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90:F206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90:G206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90:H206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90:I206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22:C138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22:D138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22:E138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22:F138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22:G138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22:H138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22:I138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22:J138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22:K138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42:K152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42:J152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42:I152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42:H152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42:G152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42:F152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42:E152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42:D152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42:C152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10:C220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10:D220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10:E220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10:F220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10:G220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10:H220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10:I220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10:J220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10:K220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10:L220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10:M220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10:N220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10:O220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10:P220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10:Q220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10:R220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10:S220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210:T220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10:U220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210:V220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210:W220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10:X22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210:Y22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6" baseType="variant">
      <vt:variant>
        <vt:lpstr>Arbeitsblätter</vt:lpstr>
      </vt:variant>
      <vt:variant>
        <vt:i4>2</vt:i4>
      </vt:variant>
      <vt:variant>
        <vt:lpstr>Diagramme</vt:lpstr>
      </vt:variant>
      <vt:variant>
        <vt:i4>8</vt:i4>
      </vt:variant>
      <vt:variant>
        <vt:lpstr>Benannte Bereiche</vt:lpstr>
      </vt:variant>
      <vt:variant>
        <vt:i4>16</vt:i4>
      </vt:variant>
    </vt:vector>
  </HeadingPairs>
  <TitlesOfParts>
    <vt:vector size="26" baseType="lpstr">
      <vt:lpstr>score</vt:lpstr>
      <vt:lpstr>KF_40_dur+rat</vt:lpstr>
      <vt:lpstr>diag dur sec 14</vt:lpstr>
      <vt:lpstr>diag dur sec 8</vt:lpstr>
      <vt:lpstr>perc sec 14</vt:lpstr>
      <vt:lpstr>perc sec 8</vt:lpstr>
      <vt:lpstr>dur rel dev (%) 14</vt:lpstr>
      <vt:lpstr>dur rel dev (%) 8</vt:lpstr>
      <vt:lpstr>perc dev 14</vt:lpstr>
      <vt:lpstr>perc dev 8</vt:lpstr>
      <vt:lpstr>'KF_40_dur+rat'!AP_40_dur</vt:lpstr>
      <vt:lpstr>'KF_40_dur+rat'!Arnold_Pogossian_2006__live_DVD__40_dur</vt:lpstr>
      <vt:lpstr>'KF_40_dur+rat'!BK_2005_32_dur</vt:lpstr>
      <vt:lpstr>'KF_40_dur+rat'!BK_40_dur</vt:lpstr>
      <vt:lpstr>'KF_40_dur+rat'!CK_1990_32_dur</vt:lpstr>
      <vt:lpstr>'KF_40_dur+rat'!CK87_40_dur</vt:lpstr>
      <vt:lpstr>'KF_40_dur+rat'!CK90_40_dur</vt:lpstr>
      <vt:lpstr>'KF_40_dur+rat'!Kammer_Widmann_2017_40_Abschnitte_Dauern</vt:lpstr>
      <vt:lpstr>'KF_40_dur+rat'!KO_40_dur</vt:lpstr>
      <vt:lpstr>'KF_40_dur+rat'!KO_94_40_dur</vt:lpstr>
      <vt:lpstr>'KF_40_dur+rat'!Melzer_Stark_2017_Wien_modern_40_dur</vt:lpstr>
      <vt:lpstr>'KF_40_dur+rat'!MS12_40_dur</vt:lpstr>
      <vt:lpstr>'KF_40_dur+rat'!MS13_40_dur</vt:lpstr>
      <vt:lpstr>'KF_40_dur+rat'!MS19_40_dur</vt:lpstr>
      <vt:lpstr>'KF_40_dur+rat'!PK_40_dur</vt:lpstr>
      <vt:lpstr>'KF_40_dur+rat'!WS_40_dur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Utz</dc:creator>
  <cp:lastModifiedBy>p3401</cp:lastModifiedBy>
  <cp:lastPrinted>2019-04-01T14:57:22Z</cp:lastPrinted>
  <dcterms:created xsi:type="dcterms:W3CDTF">2019-03-12T16:44:39Z</dcterms:created>
  <dcterms:modified xsi:type="dcterms:W3CDTF">2020-12-08T17:46:25Z</dcterms:modified>
</cp:coreProperties>
</file>